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tables/table19.xml" ContentType="application/vnd.openxmlformats-officedocument.spreadsheetml.tab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4.xml" ContentType="application/vnd.openxmlformats-officedocument.drawing+xml"/>
  <Override PartName="/xl/tables/table22.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queryTables/queryTable8.xml" ContentType="application/vnd.openxmlformats-officedocument.spreadsheetml.queryTable+xml"/>
  <Override PartName="/xl/tables/table45.xml" ContentType="application/vnd.openxmlformats-officedocument.spreadsheetml.table+xml"/>
  <Override PartName="/xl/queryTables/queryTable9.xml" ContentType="application/vnd.openxmlformats-officedocument.spreadsheetml.queryTable+xml"/>
  <Override PartName="/xl/tables/table46.xml" ContentType="application/vnd.openxmlformats-officedocument.spreadsheetml.table+xml"/>
  <Override PartName="/xl/queryTables/queryTable10.xml" ContentType="application/vnd.openxmlformats-officedocument.spreadsheetml.queryTable+xml"/>
  <Override PartName="/xl/tables/table47.xml" ContentType="application/vnd.openxmlformats-officedocument.spreadsheetml.table+xml"/>
  <Override PartName="/xl/queryTables/queryTable11.xml" ContentType="application/vnd.openxmlformats-officedocument.spreadsheetml.queryTable+xml"/>
  <Override PartName="/xl/tables/table48.xml" ContentType="application/vnd.openxmlformats-officedocument.spreadsheetml.table+xml"/>
  <Override PartName="/xl/queryTables/queryTable12.xml" ContentType="application/vnd.openxmlformats-officedocument.spreadsheetml.queryTable+xml"/>
  <Override PartName="/xl/tables/table49.xml" ContentType="application/vnd.openxmlformats-officedocument.spreadsheetml.table+xml"/>
  <Override PartName="/xl/queryTables/queryTable13.xml" ContentType="application/vnd.openxmlformats-officedocument.spreadsheetml.queryTable+xml"/>
  <Override PartName="/xl/tables/table50.xml" ContentType="application/vnd.openxmlformats-officedocument.spreadsheetml.table+xml"/>
  <Override PartName="/xl/queryTables/queryTable14.xml" ContentType="application/vnd.openxmlformats-officedocument.spreadsheetml.queryTable+xml"/>
  <Override PartName="/xl/tables/table51.xml" ContentType="application/vnd.openxmlformats-officedocument.spreadsheetml.table+xml"/>
  <Override PartName="/xl/queryTables/queryTable15.xml" ContentType="application/vnd.openxmlformats-officedocument.spreadsheetml.queryTable+xml"/>
  <Override PartName="/xl/tables/table52.xml" ContentType="application/vnd.openxmlformats-officedocument.spreadsheetml.table+xml"/>
  <Override PartName="/xl/queryTables/queryTable16.xml" ContentType="application/vnd.openxmlformats-officedocument.spreadsheetml.queryTable+xml"/>
  <Override PartName="/xl/tables/table53.xml" ContentType="application/vnd.openxmlformats-officedocument.spreadsheetml.table+xml"/>
  <Override PartName="/xl/queryTables/queryTable17.xml" ContentType="application/vnd.openxmlformats-officedocument.spreadsheetml.queryTable+xml"/>
  <Override PartName="/xl/tables/table54.xml" ContentType="application/vnd.openxmlformats-officedocument.spreadsheetml.table+xml"/>
  <Override PartName="/xl/queryTables/queryTable18.xml" ContentType="application/vnd.openxmlformats-officedocument.spreadsheetml.queryTable+xml"/>
  <Override PartName="/xl/tables/table55.xml" ContentType="application/vnd.openxmlformats-officedocument.spreadsheetml.table+xml"/>
  <Override PartName="/xl/queryTables/queryTable19.xml" ContentType="application/vnd.openxmlformats-officedocument.spreadsheetml.queryTable+xml"/>
  <Override PartName="/xl/tables/table56.xml" ContentType="application/vnd.openxmlformats-officedocument.spreadsheetml.table+xml"/>
  <Override PartName="/xl/queryTables/queryTable20.xml" ContentType="application/vnd.openxmlformats-officedocument.spreadsheetml.queryTable+xml"/>
  <Override PartName="/xl/tables/table57.xml" ContentType="application/vnd.openxmlformats-officedocument.spreadsheetml.table+xml"/>
  <Override PartName="/xl/queryTables/queryTable21.xml" ContentType="application/vnd.openxmlformats-officedocument.spreadsheetml.queryTable+xml"/>
  <Override PartName="/xl/tables/table58.xml" ContentType="application/vnd.openxmlformats-officedocument.spreadsheetml.table+xml"/>
  <Override PartName="/xl/queryTables/queryTable22.xml" ContentType="application/vnd.openxmlformats-officedocument.spreadsheetml.queryTable+xml"/>
  <Override PartName="/xl/tables/table59.xml" ContentType="application/vnd.openxmlformats-officedocument.spreadsheetml.table+xml"/>
  <Override PartName="/xl/queryTables/queryTable23.xml" ContentType="application/vnd.openxmlformats-officedocument.spreadsheetml.queryTable+xml"/>
  <Override PartName="/xl/tables/table60.xml" ContentType="application/vnd.openxmlformats-officedocument.spreadsheetml.table+xml"/>
  <Override PartName="/xl/queryTables/queryTable24.xml" ContentType="application/vnd.openxmlformats-officedocument.spreadsheetml.queryTable+xml"/>
  <Override PartName="/xl/tables/table61.xml" ContentType="application/vnd.openxmlformats-officedocument.spreadsheetml.table+xml"/>
  <Override PartName="/xl/queryTables/queryTable25.xml" ContentType="application/vnd.openxmlformats-officedocument.spreadsheetml.queryTable+xml"/>
  <Override PartName="/xl/tables/table6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66925"/>
  <mc:AlternateContent xmlns:mc="http://schemas.openxmlformats.org/markup-compatibility/2006">
    <mc:Choice Requires="x15">
      <x15ac:absPath xmlns:x15ac="http://schemas.microsoft.com/office/spreadsheetml/2010/11/ac" url="https://livewarwickac-my.sharepoint.com/personal/u5538689_live_warwick_ac_uk/Documents/Module Docs/S4GE/Assignment/"/>
    </mc:Choice>
  </mc:AlternateContent>
  <xr:revisionPtr revIDLastSave="1686" documentId="13_ncr:1_{E298AFAB-A116-4659-BA6D-F194F1F6D015}" xr6:coauthVersionLast="47" xr6:coauthVersionMax="47" xr10:uidLastSave="{5CDE2CCF-7896-4FFD-AF0C-EB3F15C90910}"/>
  <bookViews>
    <workbookView xWindow="-120" yWindow="-120" windowWidth="29040" windowHeight="15840" firstSheet="3" activeTab="3" xr2:uid="{00000000-000D-0000-FFFF-FFFF00000000}"/>
  </bookViews>
  <sheets>
    <sheet name="IS" sheetId="2" state="hidden" r:id="rId1"/>
    <sheet name="BS" sheetId="4" state="hidden" r:id="rId2"/>
    <sheet name="CF" sheetId="3" state="hidden" r:id="rId3"/>
    <sheet name="Dashboard" sheetId="20" r:id="rId4"/>
    <sheet name="Income Statement" sheetId="11" r:id="rId5"/>
    <sheet name="ic_interim" sheetId="16" state="hidden" r:id="rId6"/>
    <sheet name="Cash Flow" sheetId="13" r:id="rId7"/>
    <sheet name="cf_interim" sheetId="18" state="hidden" r:id="rId8"/>
    <sheet name="Balance Sheet" sheetId="12" r:id="rId9"/>
    <sheet name="bs_interim" sheetId="17" state="hidden" r:id="rId10"/>
    <sheet name="Segments" sheetId="14" r:id="rId11"/>
    <sheet name="seg_interim" sheetId="19" state="hidden" r:id="rId12"/>
    <sheet name="S1819" sheetId="5" state="hidden" r:id="rId13"/>
    <sheet name="S20" sheetId="7" state="hidden" r:id="rId14"/>
    <sheet name="S21" sheetId="9" state="hidden" r:id="rId15"/>
    <sheet name="S22" sheetId="10" state="hidden" r:id="rId16"/>
    <sheet name="Segments Analysis" sheetId="15" state="hidden" r:id="rId17"/>
  </sheets>
  <definedNames>
    <definedName name="_xlchart.v2.0" hidden="1">'Income Statement'!$N$43</definedName>
    <definedName name="_xlchart.v2.1" hidden="1">'Income Statement'!$O$42:$R$42</definedName>
    <definedName name="_xlchart.v2.2" hidden="1">'Income Statement'!$O$43:$R$43</definedName>
    <definedName name="_xlchart.v2.3" hidden="1">'Income Statement'!$N$43</definedName>
    <definedName name="_xlchart.v2.4" hidden="1">'Income Statement'!$O$42:$R$42</definedName>
    <definedName name="_xlchart.v2.5" hidden="1">'Income Statement'!$O$43:$R$43</definedName>
    <definedName name="_xlcn.WorksheetConnection_Table491" hidden="1">Table49[]</definedName>
    <definedName name="August_2022">ic_interim!$C$35</definedName>
    <definedName name="ExternalData_1" localSheetId="1" hidden="1">BS!$A:$B</definedName>
    <definedName name="ExternalData_1" localSheetId="2" hidden="1">CF!$A$1:$B$44</definedName>
    <definedName name="ExternalData_1" localSheetId="0" hidden="1">IS!$A$1:$D$21</definedName>
    <definedName name="ExternalData_1" localSheetId="13" hidden="1">'S20'!$A$1:$I$28</definedName>
    <definedName name="ExternalData_1" localSheetId="14" hidden="1">'S21'!$A$1:$I$34</definedName>
    <definedName name="ExternalData_1" localSheetId="15" hidden="1">'S22'!$A$1:$I$35</definedName>
    <definedName name="ExternalData_2" localSheetId="1" hidden="1">BS!$D$1:$D$36</definedName>
    <definedName name="ExternalData_2" localSheetId="2" hidden="1">CF!$D$1:$D$10</definedName>
    <definedName name="ExternalData_2" localSheetId="0" hidden="1">IS!$J$1:$J$21</definedName>
    <definedName name="ExternalData_2" localSheetId="12" hidden="1">'S1819'!$A$1:$I$26</definedName>
    <definedName name="ExternalData_2" localSheetId="13" hidden="1">'S20'!$A$30:$F$32</definedName>
    <definedName name="ExternalData_2" localSheetId="14" hidden="1">'S21'!$A$36:$C$45</definedName>
    <definedName name="ExternalData_2" localSheetId="15" hidden="1">'S22'!$A$37:$C$46</definedName>
    <definedName name="ExternalData_3" localSheetId="1" hidden="1">BS!$E$1:$E$36</definedName>
    <definedName name="ExternalData_3" localSheetId="2" hidden="1">CF!$E$1:$E$44</definedName>
    <definedName name="ExternalData_3" localSheetId="12" hidden="1">'S1819'!$A$28:$C$37</definedName>
    <definedName name="ExternalData_3" localSheetId="13" hidden="1">'S20'!$A$34:$C$38</definedName>
    <definedName name="ExternalData_3" localSheetId="14" hidden="1">'S21'!$A$47:$F$52</definedName>
    <definedName name="ExternalData_3" localSheetId="15" hidden="1">'S22'!$A$48:$F$75</definedName>
    <definedName name="ExternalData_4" localSheetId="1" hidden="1">BS!$F$1:$F$36</definedName>
    <definedName name="ExternalData_4" localSheetId="2" hidden="1">CF!$F$1:$F$36</definedName>
    <definedName name="ExternalData_4" localSheetId="12" hidden="1">'S1819'!$A$39:$F$68</definedName>
    <definedName name="ExternalData_4" localSheetId="13" hidden="1">'S20'!$A$40:$H$50</definedName>
    <definedName name="ExternalData_4" localSheetId="14" hidden="1">'S21'!$A$54:$C$62</definedName>
    <definedName name="ExternalData_4" localSheetId="15" hidden="1">'S22'!$A$77:$H$93</definedName>
    <definedName name="ExternalData_5" localSheetId="12" hidden="1">'S1819'!$A$70:$H$84</definedName>
    <definedName name="ExternalData_5" localSheetId="14" hidden="1">'S21'!$A$64:$H$78</definedName>
    <definedName name="ExternalData_6" localSheetId="12" hidden="1">'S1819'!$K$1:$S$26</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26  Page 126_f9f81f58-5eed-45b3-a119-ce55056f067f" name="Table326  Page 126" connection="Query - Table326 (Page 126)"/>
          <x15:modelTable id="Table338  Page 137_e04cf143-bba6-4bf8-b8be-819926018005" name="Table338  Page 137" connection="Query - Table338 (Page 137)"/>
          <x15:modelTable id="Table339  Page 138_69790a8f-16f4-4295-99df-52adc4b1c6b2" name="Table339  Page 138" connection="Query - Table339 (Page 138)"/>
          <x15:modelTable id="Table340  Page 138_08e57bdf-89dd-4142-a9f7-26313aeb8288" name="Table340  Page 138" connection="Query - Table340 (Page 138)"/>
          <x15:modelTable id="Table341  Page 139_e0d4fc27-0646-46bb-98cc-79e82e81cdb5" name="Table341  Page 139" connection="Query - Table341 (Page 139)"/>
          <x15:modelTable id="Table342  Page 139_b1e8ab39-61dd-4031-9c15-91dd4fc8454a" name="Table342  Page 139" connection="Query - Table342 (Page 139)"/>
          <x15:modelTable id="Table343  Page 140_90c171cd-4a9f-4dec-86f6-c5dd4c3da751" name="Table343  Page 140" connection="Query - Table343 (Page 140)"/>
          <x15:modelTable id="Table344  Page 140_f388376f-477e-4093-9a14-b11be853ff9a" name="Table344  Page 140" connection="Query - Table344 (Page 140)"/>
          <x15:modelTable id="Table371  Page 146_d0ab69e0-31ad-4487-aece-b7df772765a3" name="Table371  Page 146" connection="Query - Table371 (Page 146)"/>
          <x15:modelTable id="Table373  Page 148_2fa056c8-d495-4b44-935e-15d63c185aee" name="Table373  Page 148" connection="Query - Table373 (Page 148)"/>
          <x15:modelTable id="Table382  Page 157_3c03f78f-0885-4cce-a4fc-fd9fc5234df1" name="Table382  Page 157" connection="Query - Table382 (Page 157)"/>
          <x15:modelTable id="Table383  Page 158_3e8fa1ce-1d30-4399-ba9a-959fb762fe48" name="Table383  Page 158" connection="Query - Table383 (Page 158)"/>
          <x15:modelTable id="Table384  Page 158_5e56c481-be1e-4d31-a84b-bd187fcb2223" name="Table384  Page 158" connection="Query - Table384 (Page 158)"/>
          <x15:modelTable id="Table385  Page 159_896ef6d3-23f8-49f7-9f72-e0f984e6bafd" name="Table385  Page 159" connection="Query - Table385 (Page 159)"/>
          <x15:modelTable id="Table386  Page 159_9c7981a9-c156-441e-97c7-a3179c410563" name="Table386  Page 159" connection="Query - Table386 (Page 159)"/>
          <x15:modelTable id="Table426  Page 159_965555b8-07af-4e8c-81b9-916592179113" name="Table426  Page 159" connection="Query - Table426 (Page 159)"/>
          <x15:modelTable id="Table428  Page 161_d0781533-4287-4ac7-a7fe-9712e6e69891" name="Table428  Page 161" connection="Query - Table428 (Page 161)"/>
          <x15:modelTable id="Table430  Page 163_8934bde7-5361-4435-a974-48cf065fdc3f" name="Table430  Page 163" connection="Query - Table430 (Page 163)"/>
          <x15:modelTable id="Table440  Page 172_d8678bd9-285f-4e11-96fa-f6b227b23c4d" name="Table440  Page 172" connection="Query - Table440 (Page 172)"/>
          <x15:modelTable id="Table442  Page 174_9e21307b-b1ba-44b7-9626-60a762a4b90c" name="Table442  Page 174" connection="Query - Table442 (Page 174)"/>
          <x15:modelTable id="Table443  Page 174_35cbe371-deec-419b-8584-493aaeec9996" name="Table443  Page 174" connection="Query - Table443 (Page 174)"/>
          <x15:modelTable id="Table444  Page 174_19e7b1d6-eb3c-4a4d-af55-f1734fac692f" name="Table444  Page 174" connection="Query - Table444 (Page 174)"/>
          <x15:modelTable id="Table445  Page 174_5768af38-a923-4b26-b71c-e152c6125baa" name="Table445  Page 174" connection="Query - Table445 (Page 174)"/>
          <x15:modelTable id="Table274  Page 178_ba8f602b-e103-47a5-abed-b763ba518719" name="Table274  Page 178" connection="Query - Table274 (Page 178)"/>
          <x15:modelTable id="Table276  Page 180_4c4720de-8517-4530-b7cb-f9c653618c0c" name="Table276  Page 180" connection="Query - Table276 (Page 180)"/>
          <x15:modelTable id="Table278  Page 182_e75e8166-0835-4578-86ff-9679e10d5512" name="Table278  Page 182" connection="Query - Table278 (Page 182)"/>
          <x15:modelTable id="Table286  Page 193_7af12169-c8fd-46e0-84cb-fdbe3389dcb1" name="Table286  Page 193" connection="Query - Table286 (Page 193)"/>
          <x15:modelTable id="Table288  Page 194_1c86e9b4-ac63-4906-826c-768606cf7c32" name="Table288  Page 194" connection="Query - Table288 (Page 194)"/>
          <x15:modelTable id="Table289  Page 195_e3b08d80-3dc2-4602-aafd-b780aa2e3af3" name="Table289  Page 195" connection="Query - Table289 (Page 195)"/>
          <x15:modelTable id="Table290  Page 195-196_8b138a75-8f0f-4a26-8ada-7689b2f65d86" name="Table290  Page 195-196" connection="Query - Table290 (Page 195-196)"/>
          <x15:modelTable id="Table49" name="Table49" connection="WorksheetConnection_Table4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6" i="12" l="1"/>
  <c r="S36" i="12"/>
  <c r="R36" i="12"/>
  <c r="Q36" i="12"/>
  <c r="P36" i="12"/>
  <c r="C37" i="16"/>
  <c r="D37" i="16"/>
  <c r="C38" i="16"/>
  <c r="D38" i="16"/>
  <c r="C39" i="16"/>
  <c r="D39" i="16"/>
  <c r="D36" i="16"/>
  <c r="C36" i="16"/>
  <c r="F66" i="13"/>
  <c r="E66" i="13"/>
  <c r="D66" i="13"/>
  <c r="C57" i="13"/>
  <c r="D57" i="13"/>
  <c r="E57" i="13"/>
  <c r="F57" i="13"/>
  <c r="B57" i="13"/>
  <c r="C54" i="13"/>
  <c r="D54" i="13"/>
  <c r="E54" i="13"/>
  <c r="F54" i="13"/>
  <c r="B54" i="13"/>
  <c r="C63" i="13"/>
  <c r="C73" i="13" s="1"/>
  <c r="D63" i="13"/>
  <c r="D72" i="13" s="1"/>
  <c r="E63" i="13"/>
  <c r="E73" i="13" s="1"/>
  <c r="F63" i="13"/>
  <c r="F73" i="13" s="1"/>
  <c r="B63" i="13"/>
  <c r="B73" i="13" s="1"/>
  <c r="E113" i="14"/>
  <c r="D113" i="14"/>
  <c r="C113" i="14"/>
  <c r="B71" i="13" l="1"/>
  <c r="F71" i="13"/>
  <c r="E71" i="13"/>
  <c r="C71" i="13"/>
  <c r="D71" i="13"/>
  <c r="F72" i="13"/>
  <c r="B72" i="13"/>
  <c r="E72" i="13"/>
  <c r="C72" i="13"/>
  <c r="D73" i="13"/>
  <c r="B66" i="13"/>
  <c r="C66" i="13"/>
  <c r="T30" i="12"/>
  <c r="Q30" i="12"/>
  <c r="R30" i="12"/>
  <c r="S30" i="12"/>
  <c r="P30" i="12"/>
  <c r="Q29" i="12"/>
  <c r="R29" i="12"/>
  <c r="S29" i="12"/>
  <c r="T29" i="12"/>
  <c r="P29" i="12"/>
  <c r="Q24" i="12"/>
  <c r="R24" i="12"/>
  <c r="S24" i="12"/>
  <c r="T24" i="12"/>
  <c r="P24" i="12"/>
  <c r="Q23" i="12"/>
  <c r="R23" i="12"/>
  <c r="S23" i="12"/>
  <c r="T23" i="12"/>
  <c r="P23" i="12"/>
  <c r="Q16" i="12"/>
  <c r="Q17" i="12" s="1"/>
  <c r="R16" i="12"/>
  <c r="R17" i="12" s="1"/>
  <c r="S16" i="12"/>
  <c r="S17" i="12" s="1"/>
  <c r="T16" i="12"/>
  <c r="T17" i="12" s="1"/>
  <c r="P16" i="12"/>
  <c r="P17" i="12" s="1"/>
  <c r="Q8" i="12"/>
  <c r="Q9" i="12" s="1"/>
  <c r="R8" i="12"/>
  <c r="R9" i="12" s="1"/>
  <c r="S8" i="12"/>
  <c r="S9" i="12" s="1"/>
  <c r="P8" i="12"/>
  <c r="P9" i="12" s="1"/>
  <c r="B9" i="19"/>
  <c r="C9" i="19"/>
  <c r="M27" i="12"/>
  <c r="M29" i="12" s="1"/>
  <c r="L27" i="12"/>
  <c r="L29" i="12" s="1"/>
  <c r="K27" i="12"/>
  <c r="K29" i="12" s="1"/>
  <c r="J27" i="12"/>
  <c r="J29" i="12" s="1"/>
  <c r="I27" i="12"/>
  <c r="I29" i="12" s="1"/>
  <c r="M24" i="12"/>
  <c r="L24" i="12"/>
  <c r="K24" i="12"/>
  <c r="J24" i="12"/>
  <c r="I24" i="12"/>
  <c r="M19" i="12"/>
  <c r="L19" i="12"/>
  <c r="K19" i="12"/>
  <c r="J19" i="12"/>
  <c r="I19" i="12"/>
  <c r="L31" i="12" l="1"/>
  <c r="L32" i="12" s="1"/>
  <c r="J31" i="12"/>
  <c r="J32" i="12" s="1"/>
  <c r="K31" i="12"/>
  <c r="K32" i="12" s="1"/>
  <c r="M31" i="12"/>
  <c r="M32" i="12" s="1"/>
  <c r="I31" i="12"/>
  <c r="I32" i="12" s="1"/>
  <c r="P25" i="11"/>
  <c r="Q25" i="11"/>
  <c r="R25" i="11"/>
  <c r="O25" i="11"/>
  <c r="P24" i="11"/>
  <c r="Q24" i="11"/>
  <c r="R24" i="11"/>
  <c r="O24" i="11"/>
  <c r="B70" i="14" l="1"/>
  <c r="E66" i="14"/>
  <c r="E67" i="14"/>
  <c r="E68" i="14"/>
  <c r="E69" i="14"/>
  <c r="E70" i="14"/>
  <c r="E71" i="14"/>
  <c r="E74" i="14"/>
  <c r="E75" i="14"/>
  <c r="E76" i="14"/>
  <c r="E77" i="14"/>
  <c r="E78" i="14"/>
  <c r="E79" i="14"/>
  <c r="E80" i="14"/>
  <c r="E83" i="14"/>
  <c r="E84" i="14"/>
  <c r="E85" i="14"/>
  <c r="E86" i="14"/>
  <c r="E87" i="14"/>
  <c r="E88" i="14"/>
  <c r="E89" i="14"/>
  <c r="E90" i="14"/>
  <c r="E93" i="14"/>
  <c r="E94" i="14"/>
  <c r="E95" i="14"/>
  <c r="E96" i="14"/>
  <c r="E97" i="14"/>
  <c r="E98" i="14"/>
  <c r="E99" i="14"/>
  <c r="E100" i="14"/>
  <c r="E104" i="14"/>
  <c r="E105" i="14"/>
  <c r="E106" i="14"/>
  <c r="E107" i="14"/>
  <c r="E108" i="14"/>
  <c r="E112" i="14"/>
  <c r="E114" i="14"/>
  <c r="E115" i="14"/>
  <c r="E65" i="14"/>
  <c r="D66" i="14"/>
  <c r="D67" i="14"/>
  <c r="D68" i="14"/>
  <c r="D69" i="14"/>
  <c r="D70" i="14"/>
  <c r="D71" i="14"/>
  <c r="D74" i="14"/>
  <c r="D75" i="14"/>
  <c r="D76" i="14"/>
  <c r="D77" i="14"/>
  <c r="D78" i="14"/>
  <c r="D79" i="14"/>
  <c r="D80" i="14"/>
  <c r="D83" i="14"/>
  <c r="D84" i="14"/>
  <c r="D85" i="14"/>
  <c r="D86" i="14"/>
  <c r="D87" i="14"/>
  <c r="D88" i="14"/>
  <c r="D89" i="14"/>
  <c r="D90" i="14"/>
  <c r="D93" i="14"/>
  <c r="D94" i="14"/>
  <c r="D95" i="14"/>
  <c r="D96" i="14"/>
  <c r="D97" i="14"/>
  <c r="D98" i="14"/>
  <c r="D99" i="14"/>
  <c r="D100" i="14"/>
  <c r="D104" i="14"/>
  <c r="D105" i="14"/>
  <c r="D106" i="14"/>
  <c r="D107" i="14"/>
  <c r="D108" i="14"/>
  <c r="D112" i="14"/>
  <c r="D114" i="14"/>
  <c r="D115" i="14"/>
  <c r="D65" i="14"/>
  <c r="C66" i="14"/>
  <c r="C67" i="14"/>
  <c r="C68" i="14"/>
  <c r="C69" i="14"/>
  <c r="C70" i="14"/>
  <c r="C71" i="14"/>
  <c r="C74" i="14"/>
  <c r="C75" i="14"/>
  <c r="C76" i="14"/>
  <c r="C77" i="14"/>
  <c r="C78" i="14"/>
  <c r="C79" i="14"/>
  <c r="C80" i="14"/>
  <c r="C83" i="14"/>
  <c r="C84" i="14"/>
  <c r="C85" i="14"/>
  <c r="C86" i="14"/>
  <c r="C87" i="14"/>
  <c r="C88" i="14"/>
  <c r="C89" i="14"/>
  <c r="C90" i="14"/>
  <c r="C93" i="14"/>
  <c r="C94" i="14"/>
  <c r="C95" i="14"/>
  <c r="C96" i="14"/>
  <c r="C97" i="14"/>
  <c r="C98" i="14"/>
  <c r="C99" i="14"/>
  <c r="C100" i="14"/>
  <c r="C104" i="14"/>
  <c r="C105" i="14"/>
  <c r="C106" i="14"/>
  <c r="C107" i="14"/>
  <c r="C108" i="14"/>
  <c r="C112" i="14"/>
  <c r="C114" i="14"/>
  <c r="C115" i="14"/>
  <c r="C65" i="14"/>
  <c r="B83" i="14"/>
  <c r="B84" i="14"/>
  <c r="B85" i="14"/>
  <c r="B86" i="14"/>
  <c r="B87" i="14"/>
  <c r="B88" i="14"/>
  <c r="B89" i="14"/>
  <c r="B90" i="14"/>
  <c r="B93" i="14"/>
  <c r="B94" i="14"/>
  <c r="B95" i="14"/>
  <c r="B96" i="14"/>
  <c r="B97" i="14"/>
  <c r="B98" i="14"/>
  <c r="B99" i="14"/>
  <c r="B100" i="14"/>
  <c r="B104" i="14"/>
  <c r="B105" i="14"/>
  <c r="B106" i="14"/>
  <c r="B107" i="14"/>
  <c r="B108" i="14"/>
  <c r="B112" i="14"/>
  <c r="B113" i="14"/>
  <c r="B114" i="14"/>
  <c r="B115" i="14"/>
  <c r="B74" i="14"/>
  <c r="B75" i="14"/>
  <c r="B76" i="14"/>
  <c r="B77" i="14"/>
  <c r="B78" i="14"/>
  <c r="B79" i="14"/>
  <c r="B80" i="14"/>
  <c r="B66" i="14"/>
  <c r="B67" i="14"/>
  <c r="B68" i="14"/>
  <c r="B69" i="14"/>
  <c r="B71" i="14"/>
  <c r="B65" i="14"/>
  <c r="K55" i="14"/>
  <c r="K56" i="14"/>
  <c r="K57" i="14"/>
  <c r="K58" i="14"/>
  <c r="K59" i="14"/>
  <c r="K60" i="14"/>
  <c r="I55" i="14"/>
  <c r="I56" i="14"/>
  <c r="I57" i="14"/>
  <c r="I58" i="14"/>
  <c r="I59" i="14"/>
  <c r="I60" i="14"/>
  <c r="G55" i="14"/>
  <c r="G56" i="14"/>
  <c r="G57" i="14"/>
  <c r="G58" i="14"/>
  <c r="G59" i="14"/>
  <c r="G60" i="14"/>
  <c r="E55" i="14"/>
  <c r="E56" i="14"/>
  <c r="E57" i="14"/>
  <c r="E58" i="14"/>
  <c r="E59" i="14"/>
  <c r="E60" i="14"/>
  <c r="C55" i="14"/>
  <c r="C56" i="14"/>
  <c r="C57" i="14"/>
  <c r="C58" i="14"/>
  <c r="C59" i="14"/>
  <c r="C60" i="14"/>
  <c r="K15" i="14"/>
  <c r="K16" i="14"/>
  <c r="K17" i="14"/>
  <c r="K18" i="14"/>
  <c r="K19" i="14"/>
  <c r="K20" i="14"/>
  <c r="K21" i="14"/>
  <c r="K24" i="14"/>
  <c r="K25" i="14"/>
  <c r="K26" i="14"/>
  <c r="K27" i="14"/>
  <c r="K28" i="14"/>
  <c r="K30" i="14"/>
  <c r="K31" i="14"/>
  <c r="K32" i="14"/>
  <c r="K35" i="14"/>
  <c r="K36" i="14"/>
  <c r="K37" i="14"/>
  <c r="K38" i="14"/>
  <c r="K39" i="14"/>
  <c r="K40" i="14"/>
  <c r="K41" i="14"/>
  <c r="K42" i="14"/>
  <c r="K43" i="14"/>
  <c r="K47" i="14"/>
  <c r="K48" i="14"/>
  <c r="K49" i="14"/>
  <c r="K50" i="14"/>
  <c r="K51" i="14"/>
  <c r="K14" i="14"/>
  <c r="I15" i="14"/>
  <c r="I16" i="14"/>
  <c r="I17" i="14"/>
  <c r="I18" i="14"/>
  <c r="I19" i="14"/>
  <c r="I20" i="14"/>
  <c r="I21" i="14"/>
  <c r="I24" i="14"/>
  <c r="I25" i="14"/>
  <c r="I26" i="14"/>
  <c r="I27" i="14"/>
  <c r="I28" i="14"/>
  <c r="I30" i="14"/>
  <c r="I31" i="14"/>
  <c r="I32" i="14"/>
  <c r="I35" i="14"/>
  <c r="I36" i="14"/>
  <c r="I37" i="14"/>
  <c r="I38" i="14"/>
  <c r="I39" i="14"/>
  <c r="I40" i="14"/>
  <c r="I41" i="14"/>
  <c r="I42" i="14"/>
  <c r="I43" i="14"/>
  <c r="I47" i="14"/>
  <c r="I48" i="14"/>
  <c r="I49" i="14"/>
  <c r="I50" i="14"/>
  <c r="I51" i="14"/>
  <c r="I14" i="14"/>
  <c r="G15" i="14"/>
  <c r="G16" i="14"/>
  <c r="G17" i="14"/>
  <c r="G18" i="14"/>
  <c r="G19" i="14"/>
  <c r="G20" i="14"/>
  <c r="G21" i="14"/>
  <c r="G24" i="14"/>
  <c r="G25" i="14"/>
  <c r="G26" i="14"/>
  <c r="G27" i="14"/>
  <c r="G28" i="14"/>
  <c r="G30" i="14"/>
  <c r="G31" i="14"/>
  <c r="G32" i="14"/>
  <c r="G35" i="14"/>
  <c r="G36" i="14"/>
  <c r="G37" i="14"/>
  <c r="G38" i="14"/>
  <c r="G39" i="14"/>
  <c r="G40" i="14"/>
  <c r="G41" i="14"/>
  <c r="G42" i="14"/>
  <c r="G43" i="14"/>
  <c r="G47" i="14"/>
  <c r="G48" i="14"/>
  <c r="G49" i="14"/>
  <c r="G50" i="14"/>
  <c r="G51" i="14"/>
  <c r="G14" i="14"/>
  <c r="C47" i="14"/>
  <c r="C48" i="14"/>
  <c r="C49" i="14"/>
  <c r="C50" i="14"/>
  <c r="C51" i="14"/>
  <c r="E15" i="14"/>
  <c r="E16" i="14"/>
  <c r="E17" i="14"/>
  <c r="E18" i="14"/>
  <c r="E19" i="14"/>
  <c r="E20" i="14"/>
  <c r="E21" i="14"/>
  <c r="E24" i="14"/>
  <c r="E25" i="14"/>
  <c r="E26" i="14"/>
  <c r="E27" i="14"/>
  <c r="E28" i="14"/>
  <c r="E30" i="14"/>
  <c r="E31" i="14"/>
  <c r="E32" i="14"/>
  <c r="E35" i="14"/>
  <c r="E36" i="14"/>
  <c r="E37" i="14"/>
  <c r="E38" i="14"/>
  <c r="E39" i="14"/>
  <c r="E40" i="14"/>
  <c r="E41" i="14"/>
  <c r="E42" i="14"/>
  <c r="E43" i="14"/>
  <c r="E47" i="14"/>
  <c r="E48" i="14"/>
  <c r="E49" i="14"/>
  <c r="E50" i="14"/>
  <c r="E51" i="14"/>
  <c r="E14" i="14"/>
  <c r="C15" i="14"/>
  <c r="C16" i="14"/>
  <c r="C17" i="14"/>
  <c r="C18" i="14"/>
  <c r="C19" i="14"/>
  <c r="C20" i="14"/>
  <c r="C21" i="14"/>
  <c r="C24" i="14"/>
  <c r="C25" i="14"/>
  <c r="C26" i="14"/>
  <c r="C27" i="14"/>
  <c r="C28" i="14"/>
  <c r="C29" i="14"/>
  <c r="C30" i="14"/>
  <c r="C31" i="14"/>
  <c r="C32" i="14"/>
  <c r="C35" i="14"/>
  <c r="C36" i="14"/>
  <c r="C37" i="14"/>
  <c r="C38" i="14"/>
  <c r="C39" i="14"/>
  <c r="C40" i="14"/>
  <c r="C41" i="14"/>
  <c r="C42" i="14"/>
  <c r="C43" i="14"/>
  <c r="C14" i="14"/>
  <c r="L28" i="5"/>
  <c r="J12" i="13"/>
  <c r="J14" i="13" s="1"/>
  <c r="K12" i="13"/>
  <c r="K14" i="13" s="1"/>
  <c r="L12" i="13"/>
  <c r="L14" i="13" s="1"/>
  <c r="M12" i="13"/>
  <c r="M14" i="13" s="1"/>
  <c r="I12" i="13"/>
  <c r="I14" i="13" s="1"/>
  <c r="F34" i="11"/>
  <c r="F35" i="11"/>
  <c r="F36" i="11"/>
  <c r="F37" i="11"/>
  <c r="F38" i="11"/>
  <c r="F39" i="11"/>
  <c r="F40" i="11"/>
  <c r="F41" i="11"/>
  <c r="F42" i="11"/>
  <c r="F43" i="11"/>
  <c r="F44" i="11"/>
  <c r="F45" i="11"/>
  <c r="F46" i="11"/>
  <c r="F47" i="11"/>
  <c r="F48" i="11"/>
  <c r="F33" i="11"/>
  <c r="E34" i="11"/>
  <c r="E35" i="11"/>
  <c r="E36" i="11"/>
  <c r="E37" i="11"/>
  <c r="E38" i="11"/>
  <c r="E39" i="11"/>
  <c r="E40" i="11"/>
  <c r="E41" i="11"/>
  <c r="E42" i="11"/>
  <c r="E43" i="11"/>
  <c r="E44" i="11"/>
  <c r="E45" i="11"/>
  <c r="E46" i="11"/>
  <c r="E47" i="11"/>
  <c r="E48" i="11"/>
  <c r="E33" i="11"/>
  <c r="D34" i="11"/>
  <c r="D35" i="11"/>
  <c r="D36" i="11"/>
  <c r="D37" i="11"/>
  <c r="D39" i="11"/>
  <c r="D40" i="11"/>
  <c r="D41" i="11"/>
  <c r="D42" i="11"/>
  <c r="D43" i="11"/>
  <c r="D44" i="11"/>
  <c r="D45" i="11"/>
  <c r="D46" i="11"/>
  <c r="D47" i="11"/>
  <c r="D48" i="11"/>
  <c r="D33" i="11"/>
  <c r="C34" i="11"/>
  <c r="C35" i="11"/>
  <c r="C36" i="11"/>
  <c r="C37" i="11"/>
  <c r="C39" i="11"/>
  <c r="C40" i="11"/>
  <c r="C41" i="11"/>
  <c r="C42" i="11"/>
  <c r="C43" i="11"/>
  <c r="C44" i="11"/>
  <c r="C45" i="11"/>
  <c r="C46" i="11"/>
  <c r="C47" i="11"/>
  <c r="C48" i="11"/>
  <c r="C33" i="11"/>
  <c r="L26" i="11"/>
  <c r="J26" i="11"/>
  <c r="H26" i="11"/>
  <c r="F26" i="11"/>
  <c r="D26" i="11"/>
  <c r="L6" i="11"/>
  <c r="L7" i="11"/>
  <c r="L8" i="11"/>
  <c r="L9" i="11"/>
  <c r="L10" i="11"/>
  <c r="L11" i="11"/>
  <c r="L12" i="11"/>
  <c r="L13" i="11"/>
  <c r="L14" i="11"/>
  <c r="L15" i="11"/>
  <c r="L16" i="11"/>
  <c r="L17" i="11"/>
  <c r="L18" i="11"/>
  <c r="L19" i="11"/>
  <c r="L5" i="11"/>
  <c r="J6" i="11"/>
  <c r="J7" i="11"/>
  <c r="J8" i="11"/>
  <c r="J9" i="11"/>
  <c r="J10" i="11"/>
  <c r="J11" i="11"/>
  <c r="J12" i="11"/>
  <c r="J13" i="11"/>
  <c r="J14" i="11"/>
  <c r="J15" i="11"/>
  <c r="J16" i="11"/>
  <c r="J17" i="11"/>
  <c r="J18" i="11"/>
  <c r="J19" i="11"/>
  <c r="J5" i="11"/>
  <c r="H6" i="11"/>
  <c r="H7" i="11"/>
  <c r="H8" i="11"/>
  <c r="H9" i="11"/>
  <c r="H10" i="11"/>
  <c r="H11" i="11"/>
  <c r="H12" i="11"/>
  <c r="H13" i="11"/>
  <c r="H14" i="11"/>
  <c r="H15" i="11"/>
  <c r="H16" i="11"/>
  <c r="H17" i="11"/>
  <c r="H18" i="11"/>
  <c r="H19" i="11"/>
  <c r="H5" i="11"/>
  <c r="F6" i="11"/>
  <c r="F7" i="11"/>
  <c r="F8" i="11"/>
  <c r="F10" i="11"/>
  <c r="F11" i="11"/>
  <c r="F12" i="11"/>
  <c r="F13" i="11"/>
  <c r="F14" i="11"/>
  <c r="F15" i="11"/>
  <c r="F16" i="11"/>
  <c r="F17" i="11"/>
  <c r="F18" i="11"/>
  <c r="F19" i="11"/>
  <c r="F5" i="11"/>
  <c r="D6" i="11"/>
  <c r="D7" i="11"/>
  <c r="D8" i="11"/>
  <c r="D10" i="11"/>
  <c r="D11" i="11"/>
  <c r="D12" i="11"/>
  <c r="D13" i="11"/>
  <c r="D14" i="11"/>
  <c r="D15" i="11"/>
  <c r="D16" i="11"/>
  <c r="D17" i="11"/>
  <c r="D18" i="11"/>
  <c r="D19" i="11"/>
  <c r="D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tc={EF3CB7A3-1582-4105-AC6A-DE6067192CC0}</author>
  </authors>
  <commentList>
    <comment ref="A7" authorId="0" shapeId="0" xr:uid="{EF3CB7A3-1582-4105-AC6A-DE6067192CC0}">
      <text>
        <t>[Threaded comment]
Your version of Excel allows you to read this threaded comment; however, any edits to it will get removed if the file is opened in a newer version of Excel. Learn more: https://go.microsoft.com/fwlink/?linkid=870924
Comment:
    Highlighted items charged to operating profit comprise significant non-cash charges and major one-off initiatives It includes legal fee, Restructuring fee and COVID onerous cost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tc={D90AD5B7-88A7-487F-B152-E1D17AD1F270}</author>
    <author>tc={968B20BA-BBC7-504C-92EB-69467C6258E6}</author>
  </authors>
  <commentList>
    <comment ref="B11" authorId="0" shapeId="0" xr:uid="{D90AD5B7-88A7-487F-B152-E1D17AD1F270}">
      <text>
        <t>[Threaded comment]
Your version of Excel allows you to read this threaded comment; however, any edits to it will get removed if the file is opened in a newer version of Excel. Learn more: https://go.microsoft.com/fwlink/?linkid=870924
Comment:
    Highlighted items charged to operating profit comprise significant non-cash charges and major one-off initiatives which are highlighted in the income statement because, in the opinion of the Directors, separate disclosure is helpful in understanding the underlying performance and future profitability of the business.</t>
      </text>
    </comment>
    <comment ref="N19" authorId="1" shapeId="0" xr:uid="{968B20BA-BBC7-504C-92EB-69467C6258E6}">
      <text>
        <t xml:space="preserve">[Threaded comment]
Your version of Excel allows you to read this threaded comment; however, any edits to it will get removed if the file is opened in a newer version of Excel. Learn more: https://go.microsoft.com/fwlink/?linkid=870924
Comment:
    Source: ibis world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tc={20B6040F-8411-2C42-884A-00A2335A2608}</author>
    <author>tc={84FC49BB-7916-4406-9A76-0094DF13BEFA}</author>
  </authors>
  <commentList>
    <comment ref="A33" authorId="0" shapeId="0" xr:uid="{20B6040F-8411-2C42-884A-00A2335A2608}">
      <text>
        <t>[Threaded comment]
Your version of Excel allows you to read this threaded comment; however, any edits to it will get removed if the file is opened in a newer version of Excel. Learn more: https://go.microsoft.com/fwlink/?linkid=870924
Comment:
    The Employee Benefit Trust (“EBT”) is an independent discretionary trust established to acquire issued shares of the Company to satisfy any of the share-based incentive schemes (see note 23) and plans of the Company. All employees of the Group are potential beneficiaries of the EBT</t>
      </text>
    </comment>
    <comment ref="A51" authorId="1" shapeId="0" xr:uid="{84FC49BB-7916-4406-9A76-0094DF13BEFA}">
      <text>
        <t>[Threaded comment]
Your version of Excel allows you to read this threaded comment; however, any edits to it will get removed if the file is opened in a newer version of Excel. Learn more: https://go.microsoft.com/fwlink/?linkid=870924
Comment:
    The Employee Benefit Trust (“EBT”) is an independent discretionary trust established to acquire issued shares of the Company to satisfy any of the share-based incentive schemes (see note 23) and plans of the Company. All employees of the Group are potential beneficiaries of the EBT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tc={4845EFF2-0660-4927-9131-9E1710729E23}</author>
    <author>tc={C2A37F84-F3EB-40D6-9AD1-F57553E281B8}</author>
  </authors>
  <commentList>
    <comment ref="O2" authorId="0" shapeId="0" xr:uid="{4845EFF2-0660-4927-9131-9E1710729E23}">
      <text>
        <t>[Threaded comment]
Your version of Excel allows you to read this threaded comment; however, any edits to it will get removed if the file is opened in a newer version of Excel. Learn more: https://go.microsoft.com/fwlink/?linkid=870924
Comment:
    SOURCE: https://orbis-r1.bvdinfo.com/version-20231204-2-0/Orbis/1/Companies/report/Index?backLabel=Back%20to%20Global%20ratios&amp;refreshTopPos=0&amp;format=_standard&amp;BookSection=DETAILEDFORMAT&amp;uniqueId=GBSC027389_U&amp;back=true&amp;sl=1704309105566</t>
      </text>
    </comment>
    <comment ref="O32" authorId="1" shapeId="0" xr:uid="{C2A37F84-F3EB-40D6-9AD1-F57553E281B8}">
      <text>
        <t>[Threaded comment]
Your version of Excel allows you to read this threaded comment; however, any edits to it will get removed if the file is opened in a newer version of Excel. Learn more: https://go.microsoft.com/fwlink/?linkid=870924
Comment:
    SOURCE: https://orbis-r1.bvdinfo.com/version-20231204-2-0/Orbis/1/Companies/report/Index?backLabel=Back%20to%20Global%20ratios&amp;refreshTopPos=0&amp;format=_standard&amp;BookSection=DETAILEDFORMAT&amp;uniqueId=GBSC027389_U&amp;back=true&amp;sl=1704309105566</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1F65F4-7906-4565-A77E-D67E672D071F}" keepAlive="1" name="ModelConnection_ExternalData_1" description="Data Model" type="5" refreshedVersion="8" minRefreshableVersion="5" saveData="1">
    <dbPr connection="Data Model Connection" command="Table326  Page 126" commandType="3"/>
    <extLst>
      <ext xmlns:x15="http://schemas.microsoft.com/office/spreadsheetml/2010/11/main" uri="{DE250136-89BD-433C-8126-D09CA5730AF9}">
        <x15:connection id="" model="1"/>
      </ext>
    </extLst>
  </connection>
  <connection id="2" xr16:uid="{953241B3-5A9A-47D2-930C-BA4FD3FEB9E5}" keepAlive="1" name="ModelConnection_ExternalData_11" description="Data Model" type="5" refreshedVersion="8" minRefreshableVersion="5" saveData="1">
    <dbPr connection="Data Model Connection" command="Table382  Page 157" commandType="3"/>
    <extLst>
      <ext xmlns:x15="http://schemas.microsoft.com/office/spreadsheetml/2010/11/main" uri="{DE250136-89BD-433C-8126-D09CA5730AF9}">
        <x15:connection id="" model="1"/>
      </ext>
    </extLst>
  </connection>
  <connection id="3" xr16:uid="{5CBA759F-8DC7-4234-A1A1-B3F2F7804C31}" keepAlive="1" name="ModelConnection_ExternalData_12" description="Data Model" type="5" refreshedVersion="8" minRefreshableVersion="5" saveData="1">
    <dbPr connection="Data Model Connection" command="Table440  Page 172" commandType="3"/>
    <extLst>
      <ext xmlns:x15="http://schemas.microsoft.com/office/spreadsheetml/2010/11/main" uri="{DE250136-89BD-433C-8126-D09CA5730AF9}">
        <x15:connection id="" model="1"/>
      </ext>
    </extLst>
  </connection>
  <connection id="4" xr16:uid="{22AA05C3-74EA-4905-AEC8-A344812409B4}" keepAlive="1" name="ModelConnection_ExternalData_13" description="Data Model" type="5" refreshedVersion="8" minRefreshableVersion="5" saveData="1">
    <dbPr connection="Data Model Connection" command="Table286  Page 193" commandType="3"/>
    <extLst>
      <ext xmlns:x15="http://schemas.microsoft.com/office/spreadsheetml/2010/11/main" uri="{DE250136-89BD-433C-8126-D09CA5730AF9}">
        <x15:connection id="" model="1"/>
      </ext>
    </extLst>
  </connection>
  <connection id="5" xr16:uid="{42FE2BD5-A3B6-477D-81FC-712E32A5E77F}" keepAlive="1" name="ModelConnection_ExternalData_2" description="Data Model" type="5" refreshedVersion="8" minRefreshableVersion="5" saveData="1">
    <dbPr connection="Data Model Connection" command="Table338  Page 137" commandType="3"/>
    <extLst>
      <ext xmlns:x15="http://schemas.microsoft.com/office/spreadsheetml/2010/11/main" uri="{DE250136-89BD-433C-8126-D09CA5730AF9}">
        <x15:connection id="" model="1"/>
      </ext>
    </extLst>
  </connection>
  <connection id="6" xr16:uid="{139C641A-061F-44B9-968A-9D59F6710C8B}" keepAlive="1" name="ModelConnection_ExternalData_21" description="Data Model" type="5" refreshedVersion="8" minRefreshableVersion="5" saveData="1">
    <dbPr connection="Data Model Connection" command="Table371  Page 146" commandType="3"/>
    <extLst>
      <ext xmlns:x15="http://schemas.microsoft.com/office/spreadsheetml/2010/11/main" uri="{DE250136-89BD-433C-8126-D09CA5730AF9}">
        <x15:connection id="" model="1"/>
      </ext>
    </extLst>
  </connection>
  <connection id="7" xr16:uid="{6AA3EE23-3F60-433C-BB30-D335A8EDA16F}" keepAlive="1" name="ModelConnection_ExternalData_22" description="Data Model" type="5" refreshedVersion="8" minRefreshableVersion="5" saveData="1">
    <dbPr connection="Data Model Connection" command="Table373  Page 148" commandType="3"/>
    <extLst>
      <ext xmlns:x15="http://schemas.microsoft.com/office/spreadsheetml/2010/11/main" uri="{DE250136-89BD-433C-8126-D09CA5730AF9}">
        <x15:connection id="" model="1"/>
      </ext>
    </extLst>
  </connection>
  <connection id="8" xr16:uid="{BAC16F36-AC19-422E-8D1A-7DE8BC4FC521}" keepAlive="1" name="ModelConnection_ExternalData_23" description="Data Model" type="5" refreshedVersion="8" minRefreshableVersion="5" saveData="1">
    <dbPr connection="Data Model Connection" command="Table384  Page 158" commandType="3"/>
    <extLst>
      <ext xmlns:x15="http://schemas.microsoft.com/office/spreadsheetml/2010/11/main" uri="{DE250136-89BD-433C-8126-D09CA5730AF9}">
        <x15:connection id="" model="1"/>
      </ext>
    </extLst>
  </connection>
  <connection id="9" xr16:uid="{903486CB-8AC5-4D61-8939-258772CFB134}" keepAlive="1" name="ModelConnection_ExternalData_24" description="Data Model" type="5" refreshedVersion="8" minRefreshableVersion="5" saveData="1">
    <dbPr connection="Data Model Connection" command="Table442  Page 174" commandType="3"/>
    <extLst>
      <ext xmlns:x15="http://schemas.microsoft.com/office/spreadsheetml/2010/11/main" uri="{DE250136-89BD-433C-8126-D09CA5730AF9}">
        <x15:connection id="" model="1"/>
      </ext>
    </extLst>
  </connection>
  <connection id="10" xr16:uid="{5C3A9A99-1C80-4E69-9F98-E9F4D79C8C33}" keepAlive="1" name="ModelConnection_ExternalData_25" description="Data Model" type="5" refreshedVersion="8" minRefreshableVersion="5" saveData="1">
    <dbPr connection="Data Model Connection" command="Table274  Page 178" commandType="3"/>
    <extLst>
      <ext xmlns:x15="http://schemas.microsoft.com/office/spreadsheetml/2010/11/main" uri="{DE250136-89BD-433C-8126-D09CA5730AF9}">
        <x15:connection id="" model="1"/>
      </ext>
    </extLst>
  </connection>
  <connection id="11" xr16:uid="{B5EE6648-0174-4C21-BB62-C69F76E4F0D8}" keepAlive="1" name="ModelConnection_ExternalData_26" description="Data Model" type="5" refreshedVersion="8" minRefreshableVersion="5" saveData="1">
    <dbPr connection="Data Model Connection" command="Table288  Page 194" commandType="3"/>
    <extLst>
      <ext xmlns:x15="http://schemas.microsoft.com/office/spreadsheetml/2010/11/main" uri="{DE250136-89BD-433C-8126-D09CA5730AF9}">
        <x15:connection id="" model="1"/>
      </ext>
    </extLst>
  </connection>
  <connection id="12" xr16:uid="{072B4ADD-A497-4354-8882-7F11FDA621BE}" keepAlive="1" name="ModelConnection_ExternalData_3" description="Data Model" type="5" refreshedVersion="8" minRefreshableVersion="5" saveData="1">
    <dbPr connection="Data Model Connection" command="Table340  Page 138" commandType="3"/>
    <extLst>
      <ext xmlns:x15="http://schemas.microsoft.com/office/spreadsheetml/2010/11/main" uri="{DE250136-89BD-433C-8126-D09CA5730AF9}">
        <x15:connection id="" model="1"/>
      </ext>
    </extLst>
  </connection>
  <connection id="13" xr16:uid="{43D8B797-EB8B-49C5-A707-A0B48FA476DF}" keepAlive="1" name="ModelConnection_ExternalData_31" description="Data Model" type="5" refreshedVersion="8" minRefreshableVersion="5" saveData="1">
    <dbPr connection="Data Model Connection" command="Table385  Page 159" commandType="3"/>
    <extLst>
      <ext xmlns:x15="http://schemas.microsoft.com/office/spreadsheetml/2010/11/main" uri="{DE250136-89BD-433C-8126-D09CA5730AF9}">
        <x15:connection id="" model="1"/>
      </ext>
    </extLst>
  </connection>
  <connection id="14" xr16:uid="{F8F84A0A-57B8-4389-ACEF-482862509C88}" keepAlive="1" name="ModelConnection_ExternalData_32" description="Data Model" type="5" refreshedVersion="8" minRefreshableVersion="5" saveData="1">
    <dbPr connection="Data Model Connection" command="Table428  Page 161" commandType="3"/>
    <extLst>
      <ext xmlns:x15="http://schemas.microsoft.com/office/spreadsheetml/2010/11/main" uri="{DE250136-89BD-433C-8126-D09CA5730AF9}">
        <x15:connection id="" model="1"/>
      </ext>
    </extLst>
  </connection>
  <connection id="15" xr16:uid="{85C06D18-D274-412D-B6CF-E1045A36B8FD}" keepAlive="1" name="ModelConnection_ExternalData_33" description="Data Model" type="5" refreshedVersion="8" minRefreshableVersion="5" saveData="1">
    <dbPr connection="Data Model Connection" command="Table430  Page 163" commandType="3"/>
    <extLst>
      <ext xmlns:x15="http://schemas.microsoft.com/office/spreadsheetml/2010/11/main" uri="{DE250136-89BD-433C-8126-D09CA5730AF9}">
        <x15:connection id="" model="1"/>
      </ext>
    </extLst>
  </connection>
  <connection id="16" xr16:uid="{3592E129-2C54-4D18-ADE4-80445162D53A}" keepAlive="1" name="ModelConnection_ExternalData_34" description="Data Model" type="5" refreshedVersion="8" minRefreshableVersion="5" saveData="1">
    <dbPr connection="Data Model Connection" command="Table443  Page 174" commandType="3"/>
    <extLst>
      <ext xmlns:x15="http://schemas.microsoft.com/office/spreadsheetml/2010/11/main" uri="{DE250136-89BD-433C-8126-D09CA5730AF9}">
        <x15:connection id="" model="1"/>
      </ext>
    </extLst>
  </connection>
  <connection id="17" xr16:uid="{0DAAD719-9656-43C2-9ACE-A714C14376E9}" keepAlive="1" name="ModelConnection_ExternalData_35" description="Data Model" type="5" refreshedVersion="8" minRefreshableVersion="5" saveData="1">
    <dbPr connection="Data Model Connection" command="Table289  Page 195" commandType="3"/>
    <extLst>
      <ext xmlns:x15="http://schemas.microsoft.com/office/spreadsheetml/2010/11/main" uri="{DE250136-89BD-433C-8126-D09CA5730AF9}">
        <x15:connection id="" model="1"/>
      </ext>
    </extLst>
  </connection>
  <connection id="18" xr16:uid="{712CCE31-5BB7-4E8C-94D7-1D27EAF8B6AC}" keepAlive="1" name="ModelConnection_ExternalData_4" description="Data Model" type="5" refreshedVersion="8" minRefreshableVersion="5" saveData="1">
    <dbPr connection="Data Model Connection" command="Table341  Page 139" commandType="3"/>
    <extLst>
      <ext xmlns:x15="http://schemas.microsoft.com/office/spreadsheetml/2010/11/main" uri="{DE250136-89BD-433C-8126-D09CA5730AF9}">
        <x15:connection id="" model="1"/>
      </ext>
    </extLst>
  </connection>
  <connection id="19" xr16:uid="{70D438C1-FD59-49E4-A33E-29B0598031F3}" keepAlive="1" name="ModelConnection_ExternalData_41" description="Data Model" type="5" refreshedVersion="8" minRefreshableVersion="5" saveData="1">
    <dbPr connection="Data Model Connection" command="Table386  Page 159" commandType="3"/>
    <extLst>
      <ext xmlns:x15="http://schemas.microsoft.com/office/spreadsheetml/2010/11/main" uri="{DE250136-89BD-433C-8126-D09CA5730AF9}">
        <x15:connection id="" model="1"/>
      </ext>
    </extLst>
  </connection>
  <connection id="20" xr16:uid="{10AA0507-C375-46A3-A638-E44E8240DE8B}" keepAlive="1" name="ModelConnection_ExternalData_42" description="Data Model" type="5" refreshedVersion="8" minRefreshableVersion="5" saveData="1">
    <dbPr connection="Data Model Connection" command="Table444  Page 174" commandType="3"/>
    <extLst>
      <ext xmlns:x15="http://schemas.microsoft.com/office/spreadsheetml/2010/11/main" uri="{DE250136-89BD-433C-8126-D09CA5730AF9}">
        <x15:connection id="" model="1"/>
      </ext>
    </extLst>
  </connection>
  <connection id="21" xr16:uid="{3A6AC111-836E-423A-B9EC-7F5CE149E0FF}" keepAlive="1" name="ModelConnection_ExternalData_43" description="Data Model" type="5" refreshedVersion="8" minRefreshableVersion="5" saveData="1">
    <dbPr connection="Data Model Connection" command="Table276  Page 180" commandType="3"/>
    <extLst>
      <ext xmlns:x15="http://schemas.microsoft.com/office/spreadsheetml/2010/11/main" uri="{DE250136-89BD-433C-8126-D09CA5730AF9}">
        <x15:connection id="" model="1"/>
      </ext>
    </extLst>
  </connection>
  <connection id="22" xr16:uid="{D964A3AF-2558-41C9-98DB-2C36BE64291E}" keepAlive="1" name="ModelConnection_ExternalData_44" description="Data Model" type="5" refreshedVersion="8" minRefreshableVersion="5" saveData="1">
    <dbPr connection="Data Model Connection" command="Table278  Page 182" commandType="3"/>
    <extLst>
      <ext xmlns:x15="http://schemas.microsoft.com/office/spreadsheetml/2010/11/main" uri="{DE250136-89BD-433C-8126-D09CA5730AF9}">
        <x15:connection id="" model="1"/>
      </ext>
    </extLst>
  </connection>
  <connection id="23" xr16:uid="{043A1052-B094-4E4D-AEFF-9FECAC170000}" keepAlive="1" name="ModelConnection_ExternalData_45" description="Data Model" type="5" refreshedVersion="8" minRefreshableVersion="5" saveData="1">
    <dbPr connection="Data Model Connection" command="Table290  Page 195-196" commandType="3"/>
    <extLst>
      <ext xmlns:x15="http://schemas.microsoft.com/office/spreadsheetml/2010/11/main" uri="{DE250136-89BD-433C-8126-D09CA5730AF9}">
        <x15:connection id="" model="1"/>
      </ext>
    </extLst>
  </connection>
  <connection id="24" xr16:uid="{3393B0AC-07C6-4A09-9EB9-F4B7C42693D4}" keepAlive="1" name="ModelConnection_ExternalData_5" description="Data Model" type="5" refreshedVersion="8" minRefreshableVersion="5" saveData="1">
    <dbPr connection="Data Model Connection" command="Table342  Page 139" commandType="3"/>
    <extLst>
      <ext xmlns:x15="http://schemas.microsoft.com/office/spreadsheetml/2010/11/main" uri="{DE250136-89BD-433C-8126-D09CA5730AF9}">
        <x15:connection id="" model="1"/>
      </ext>
    </extLst>
  </connection>
  <connection id="25" xr16:uid="{00B839FF-CEB6-4DA4-A13A-3A96969F6AAD}" keepAlive="1" name="ModelConnection_ExternalData_51" description="Data Model" type="5" refreshedVersion="8" minRefreshableVersion="5" saveData="1">
    <dbPr connection="Data Model Connection" command="Table445  Page 174" commandType="3"/>
    <extLst>
      <ext xmlns:x15="http://schemas.microsoft.com/office/spreadsheetml/2010/11/main" uri="{DE250136-89BD-433C-8126-D09CA5730AF9}">
        <x15:connection id="" model="1"/>
      </ext>
    </extLst>
  </connection>
  <connection id="26" xr16:uid="{CEEBBB75-ACC8-477F-A9DD-5FC3C721ED4F}" keepAlive="1" name="ModelConnection_ExternalData_6" description="Data Model" type="5" refreshedVersion="8" minRefreshableVersion="5" saveData="1">
    <dbPr connection="Data Model Connection" command="Table339  Page 138" commandType="3"/>
    <extLst>
      <ext xmlns:x15="http://schemas.microsoft.com/office/spreadsheetml/2010/11/main" uri="{DE250136-89BD-433C-8126-D09CA5730AF9}">
        <x15:connection id="" model="1"/>
      </ext>
    </extLst>
  </connection>
  <connection id="27" xr16:uid="{03C74595-8DEE-4978-B56B-5AD2E866F3FF}" name="Query - Table274 (Page 178)" description="Connection to the 'Table274 (Page 178)' query in the workbook." type="100" refreshedVersion="8" minRefreshableVersion="5">
    <extLst>
      <ext xmlns:x15="http://schemas.microsoft.com/office/spreadsheetml/2010/11/main" uri="{DE250136-89BD-433C-8126-D09CA5730AF9}">
        <x15:connection id="73e1ae26-4934-470e-9e37-3b2d004f18be"/>
      </ext>
    </extLst>
  </connection>
  <connection id="28" xr16:uid="{2C1631C9-60A9-4FC8-A0A9-09ACF400C9BD}" name="Query - Table276 (Page 180)" description="Connection to the 'Table276 (Page 180)' query in the workbook." type="100" refreshedVersion="8" minRefreshableVersion="5">
    <extLst>
      <ext xmlns:x15="http://schemas.microsoft.com/office/spreadsheetml/2010/11/main" uri="{DE250136-89BD-433C-8126-D09CA5730AF9}">
        <x15:connection id="9473e20a-0c09-466c-9b73-caa3185e5a57"/>
      </ext>
    </extLst>
  </connection>
  <connection id="29" xr16:uid="{302E5794-17BC-4C0F-915D-3187D663C7C6}" name="Query - Table278 (Page 182)" description="Connection to the 'Table278 (Page 182)' query in the workbook." type="100" refreshedVersion="8" minRefreshableVersion="5">
    <extLst>
      <ext xmlns:x15="http://schemas.microsoft.com/office/spreadsheetml/2010/11/main" uri="{DE250136-89BD-433C-8126-D09CA5730AF9}">
        <x15:connection id="30091dd5-6a1f-4a52-a786-3513847af80e"/>
      </ext>
    </extLst>
  </connection>
  <connection id="30" xr16:uid="{9413A863-D22F-41BB-8131-F8165D47FA25}" name="Query - Table286 (Page 193)" description="Connection to the 'Table286 (Page 193)' query in the workbook." type="100" refreshedVersion="8" minRefreshableVersion="5">
    <extLst>
      <ext xmlns:x15="http://schemas.microsoft.com/office/spreadsheetml/2010/11/main" uri="{DE250136-89BD-433C-8126-D09CA5730AF9}">
        <x15:connection id="89325ab6-f2b7-44e8-9619-f3fec44bd6af"/>
      </ext>
    </extLst>
  </connection>
  <connection id="31" xr16:uid="{195ADA2F-0A94-4336-9489-1FB12561D934}" name="Query - Table288 (Page 194)" description="Connection to the 'Table288 (Page 194)' query in the workbook." type="100" refreshedVersion="8" minRefreshableVersion="5">
    <extLst>
      <ext xmlns:x15="http://schemas.microsoft.com/office/spreadsheetml/2010/11/main" uri="{DE250136-89BD-433C-8126-D09CA5730AF9}">
        <x15:connection id="e46fc8aa-3ff1-47d6-b879-3720e0527932"/>
      </ext>
    </extLst>
  </connection>
  <connection id="32" xr16:uid="{C109A5EC-F629-4CCC-B147-39F7342320ED}" name="Query - Table289 (Page 195)" description="Connection to the 'Table289 (Page 195)' query in the workbook." type="100" refreshedVersion="8" minRefreshableVersion="5">
    <extLst>
      <ext xmlns:x15="http://schemas.microsoft.com/office/spreadsheetml/2010/11/main" uri="{DE250136-89BD-433C-8126-D09CA5730AF9}">
        <x15:connection id="0aaa7ce5-ef8a-4122-975f-3877a74a425d"/>
      </ext>
    </extLst>
  </connection>
  <connection id="33" xr16:uid="{719E1A67-658E-487E-AACD-BFFCADBEDAB8}" name="Query - Table290 (Page 195-196)" description="Connection to the 'Table290 (Page 195-196)' query in the workbook." type="100" refreshedVersion="8" minRefreshableVersion="5">
    <extLst>
      <ext xmlns:x15="http://schemas.microsoft.com/office/spreadsheetml/2010/11/main" uri="{DE250136-89BD-433C-8126-D09CA5730AF9}">
        <x15:connection id="a43991ca-325b-4a5e-b257-b4256e151d99"/>
      </ext>
    </extLst>
  </connection>
  <connection id="34" xr16:uid="{FDC101CF-374B-4841-B819-6F12F3B7A048}" keepAlive="1" name="Query - Table322 (Page 122)" description="Connection to the 'Table322 (Page 122)' query in the workbook." type="5" refreshedVersion="8" background="1" saveData="1">
    <dbPr connection="Provider=Microsoft.Mashup.OleDb.1;Data Source=$Workbook$;Location=&quot;Table322 (Page 122)&quot;;Extended Properties=&quot;&quot;" command="SELECT * FROM [Table322 (Page 122)]"/>
  </connection>
  <connection id="35" xr16:uid="{9086DEB1-5B7B-445C-9E75-DF839C6B7F61}" keepAlive="1" name="Query - Table324 (Page 124)" description="Connection to the 'Table324 (Page 124)' query in the workbook." type="5" refreshedVersion="8" background="1" saveData="1">
    <dbPr connection="Provider=Microsoft.Mashup.OleDb.1;Data Source=$Workbook$;Location=&quot;Table324 (Page 124)&quot;;Extended Properties=&quot;&quot;" command="SELECT * FROM [Table324 (Page 124)]"/>
  </connection>
  <connection id="36" xr16:uid="{41655559-F5F3-4135-9209-F22BCD9D38A2}" name="Query - Table326 (Page 126)" description="Connection to the 'Table326 (Page 126)' query in the workbook." type="100" refreshedVersion="8" minRefreshableVersion="5">
    <extLst>
      <ext xmlns:x15="http://schemas.microsoft.com/office/spreadsheetml/2010/11/main" uri="{DE250136-89BD-433C-8126-D09CA5730AF9}">
        <x15:connection id="4b4f5c4a-2e18-4417-b9ef-4739c8eeaf55"/>
      </ext>
    </extLst>
  </connection>
  <connection id="37" xr16:uid="{DEA73A52-CA68-4CCC-9637-438F8E4C4C9E}" name="Query - Table338 (Page 137)" description="Connection to the 'Table338 (Page 137)' query in the workbook." type="100" refreshedVersion="8" minRefreshableVersion="5">
    <extLst>
      <ext xmlns:x15="http://schemas.microsoft.com/office/spreadsheetml/2010/11/main" uri="{DE250136-89BD-433C-8126-D09CA5730AF9}">
        <x15:connection id="677dea3a-2d2d-4e5b-99ec-425fe0176e25"/>
      </ext>
    </extLst>
  </connection>
  <connection id="38" xr16:uid="{9A7FC90D-E68C-44F7-B8AA-2BD54AE1F72E}" name="Query - Table339 (Page 138)" description="Connection to the 'Table339 (Page 138)' query in the workbook." type="100" refreshedVersion="8" minRefreshableVersion="5">
    <extLst>
      <ext xmlns:x15="http://schemas.microsoft.com/office/spreadsheetml/2010/11/main" uri="{DE250136-89BD-433C-8126-D09CA5730AF9}">
        <x15:connection id="806f0218-0837-4b68-8d8b-c06a30160550"/>
      </ext>
    </extLst>
  </connection>
  <connection id="39" xr16:uid="{0F8ADFC2-F41D-4CC8-8E0D-CB6860A0B172}" name="Query - Table340 (Page 138)" description="Connection to the 'Table340 (Page 138)' query in the workbook." type="100" refreshedVersion="8" minRefreshableVersion="5">
    <extLst>
      <ext xmlns:x15="http://schemas.microsoft.com/office/spreadsheetml/2010/11/main" uri="{DE250136-89BD-433C-8126-D09CA5730AF9}">
        <x15:connection id="c52698f6-c3fc-455a-a2ae-47411562823e"/>
      </ext>
    </extLst>
  </connection>
  <connection id="40" xr16:uid="{0FFA9723-E1A8-44A3-A7A0-5D0B77270F6F}" name="Query - Table341 (Page 139)" description="Connection to the 'Table341 (Page 139)' query in the workbook." type="100" refreshedVersion="8" minRefreshableVersion="5">
    <extLst>
      <ext xmlns:x15="http://schemas.microsoft.com/office/spreadsheetml/2010/11/main" uri="{DE250136-89BD-433C-8126-D09CA5730AF9}">
        <x15:connection id="6571ecd3-cce0-44c9-ab58-d769e5744068"/>
      </ext>
    </extLst>
  </connection>
  <connection id="41" xr16:uid="{2F9439AE-F4AF-47E3-BBF7-FDF9BC357FD4}" name="Query - Table342 (Page 139)" description="Connection to the 'Table342 (Page 139)' query in the workbook." type="100" refreshedVersion="8" minRefreshableVersion="5">
    <extLst>
      <ext xmlns:x15="http://schemas.microsoft.com/office/spreadsheetml/2010/11/main" uri="{DE250136-89BD-433C-8126-D09CA5730AF9}">
        <x15:connection id="6ead0875-bfca-4f72-a375-19035b48d097"/>
      </ext>
    </extLst>
  </connection>
  <connection id="42" xr16:uid="{5136ED40-C5F5-4E2D-AF9B-71365AACCAC3}" name="Query - Table343 (Page 140)" description="Connection to the 'Table343 (Page 140)' query in the workbook." type="100" refreshedVersion="8" minRefreshableVersion="5">
    <extLst>
      <ext xmlns:x15="http://schemas.microsoft.com/office/spreadsheetml/2010/11/main" uri="{DE250136-89BD-433C-8126-D09CA5730AF9}">
        <x15:connection id="ae1bd7f1-99b8-4177-9fbf-cb34712b9367"/>
      </ext>
    </extLst>
  </connection>
  <connection id="43" xr16:uid="{6CC7B02B-98B3-42F5-8F69-07E6DF05DCE1}" name="Query - Table344 (Page 140)" description="Connection to the 'Table344 (Page 140)' query in the workbook." type="100" refreshedVersion="8" minRefreshableVersion="5">
    <extLst>
      <ext xmlns:x15="http://schemas.microsoft.com/office/spreadsheetml/2010/11/main" uri="{DE250136-89BD-433C-8126-D09CA5730AF9}">
        <x15:connection id="73e070bf-1cea-4d4f-8729-67426a432674"/>
      </ext>
    </extLst>
  </connection>
  <connection id="44" xr16:uid="{80037663-F1FB-499F-A917-12C44C61DF09}" keepAlive="1" name="Query - Table369 (Page 144)" description="Connection to the 'Table369 (Page 144)' query in the workbook." type="5" refreshedVersion="0" background="1" saveData="1">
    <dbPr connection="Provider=Microsoft.Mashup.OleDb.1;Data Source=$Workbook$;Location=&quot;Table369 (Page 144)&quot;;Extended Properties=&quot;&quot;" command="SELECT * FROM [Table369 (Page 144)]"/>
  </connection>
  <connection id="45" xr16:uid="{941A4B49-CB5C-43FF-94D3-BC9981748886}" name="Query - Table371 (Page 146)" description="Connection to the 'Table371 (Page 146)' query in the workbook." type="100" refreshedVersion="8" minRefreshableVersion="5">
    <extLst>
      <ext xmlns:x15="http://schemas.microsoft.com/office/spreadsheetml/2010/11/main" uri="{DE250136-89BD-433C-8126-D09CA5730AF9}">
        <x15:connection id="206fd35b-e0e0-4369-8b41-d857726479f4"/>
      </ext>
    </extLst>
  </connection>
  <connection id="46" xr16:uid="{DAE96051-6AD7-4DE1-8969-5CC74BF0B3A5}" name="Query - Table373 (Page 148)" description="Connection to the 'Table373 (Page 148)' query in the workbook." type="100" refreshedVersion="8" minRefreshableVersion="5">
    <extLst>
      <ext xmlns:x15="http://schemas.microsoft.com/office/spreadsheetml/2010/11/main" uri="{DE250136-89BD-433C-8126-D09CA5730AF9}">
        <x15:connection id="7cf4d85e-ee62-4cfc-97ff-c02360b55bb3"/>
      </ext>
    </extLst>
  </connection>
  <connection id="47" xr16:uid="{189AF929-857A-4CF9-A302-6B1EA9C2A8EB}" name="Query - Table382 (Page 157)" description="Connection to the 'Table382 (Page 157)' query in the workbook." type="100" refreshedVersion="8" minRefreshableVersion="5">
    <extLst>
      <ext xmlns:x15="http://schemas.microsoft.com/office/spreadsheetml/2010/11/main" uri="{DE250136-89BD-433C-8126-D09CA5730AF9}">
        <x15:connection id="fa572278-9cc5-4029-bc36-07322340b991"/>
      </ext>
    </extLst>
  </connection>
  <connection id="48" xr16:uid="{53D233ED-7B63-48A4-BE3E-D6B35BB874F5}" name="Query - Table383 (Page 158)" description="Connection to the 'Table383 (Page 158)' query in the workbook." type="100" refreshedVersion="8" minRefreshableVersion="5">
    <extLst>
      <ext xmlns:x15="http://schemas.microsoft.com/office/spreadsheetml/2010/11/main" uri="{DE250136-89BD-433C-8126-D09CA5730AF9}">
        <x15:connection id="b024e5ce-4c5d-466a-adcf-82cf324a3c08"/>
      </ext>
    </extLst>
  </connection>
  <connection id="49" xr16:uid="{C5C80C95-D173-4F59-9BAD-0B3B5BF92AF6}" name="Query - Table384 (Page 158)" description="Connection to the 'Table384 (Page 158)' query in the workbook." type="100" refreshedVersion="8" minRefreshableVersion="5">
    <extLst>
      <ext xmlns:x15="http://schemas.microsoft.com/office/spreadsheetml/2010/11/main" uri="{DE250136-89BD-433C-8126-D09CA5730AF9}">
        <x15:connection id="61552940-e830-4b98-9147-e75bdab64c00"/>
      </ext>
    </extLst>
  </connection>
  <connection id="50" xr16:uid="{0AD39C6E-9947-4EA6-8A99-4CCB1B6D729D}" name="Query - Table385 (Page 159)" description="Connection to the 'Table385 (Page 159)' query in the workbook." type="100" refreshedVersion="8" minRefreshableVersion="5">
    <extLst>
      <ext xmlns:x15="http://schemas.microsoft.com/office/spreadsheetml/2010/11/main" uri="{DE250136-89BD-433C-8126-D09CA5730AF9}">
        <x15:connection id="b640c0b7-38e4-4fcf-851c-aec5dd58123b"/>
      </ext>
    </extLst>
  </connection>
  <connection id="51" xr16:uid="{56311E93-F34F-4B2B-BA5A-55903095892D}" name="Query - Table386 (Page 159)" description="Connection to the 'Table386 (Page 159)' query in the workbook." type="100" refreshedVersion="8" minRefreshableVersion="5">
    <extLst>
      <ext xmlns:x15="http://schemas.microsoft.com/office/spreadsheetml/2010/11/main" uri="{DE250136-89BD-433C-8126-D09CA5730AF9}">
        <x15:connection id="97cdd9a7-e7f1-476a-92db-f17e89d9ab95"/>
      </ext>
    </extLst>
  </connection>
  <connection id="52" xr16:uid="{98908963-D7A2-406C-8CE7-BAB197791CFB}" name="Query - Table426 (Page 159)" description="Connection to the 'Table426 (Page 159)' query in the workbook." type="100" refreshedVersion="8" minRefreshableVersion="5">
    <extLst>
      <ext xmlns:x15="http://schemas.microsoft.com/office/spreadsheetml/2010/11/main" uri="{DE250136-89BD-433C-8126-D09CA5730AF9}">
        <x15:connection id="1dc0dbbf-6685-4510-9af2-49ac80940b2a"/>
      </ext>
    </extLst>
  </connection>
  <connection id="53" xr16:uid="{E706B7F1-9B93-4BCB-9725-33138B5BFC79}" keepAlive="1" name="Query - Table426 (Page 159) (2)" description="Connection to the 'Table426 (Page 159) (2)' query in the workbook." type="5" refreshedVersion="0" background="1" saveData="1">
    <dbPr connection="Provider=Microsoft.Mashup.OleDb.1;Data Source=$Workbook$;Location=&quot;Table426 (Page 159) (2)&quot;;Extended Properties=&quot;&quot;" command="SELECT * FROM [Table426 (Page 159) (2)]"/>
  </connection>
  <connection id="54" xr16:uid="{742B8A89-3821-4BBE-8CCC-D645FD033E56}" name="Query - Table428 (Page 161)" description="Connection to the 'Table428 (Page 161)' query in the workbook." type="100" refreshedVersion="8" minRefreshableVersion="5">
    <extLst>
      <ext xmlns:x15="http://schemas.microsoft.com/office/spreadsheetml/2010/11/main" uri="{DE250136-89BD-433C-8126-D09CA5730AF9}">
        <x15:connection id="cbc8df2b-67ea-40ac-9990-1088cf366f3e"/>
      </ext>
    </extLst>
  </connection>
  <connection id="55" xr16:uid="{3DCE0145-B230-474B-9A3A-2713A5119FD7}" name="Query - Table430 (Page 163)" description="Connection to the 'Table430 (Page 163)' query in the workbook." type="100" refreshedVersion="8" minRefreshableVersion="5">
    <extLst>
      <ext xmlns:x15="http://schemas.microsoft.com/office/spreadsheetml/2010/11/main" uri="{DE250136-89BD-433C-8126-D09CA5730AF9}">
        <x15:connection id="1d91df9e-fea3-40f6-9e0e-3fdae82e1cc5"/>
      </ext>
    </extLst>
  </connection>
  <connection id="56" xr16:uid="{9FAFB048-3F0D-4B2B-8362-4D1FCAF89CE3}" name="Query - Table440 (Page 172)" description="Connection to the 'Table440 (Page 172)' query in the workbook." type="100" refreshedVersion="8" minRefreshableVersion="5">
    <extLst>
      <ext xmlns:x15="http://schemas.microsoft.com/office/spreadsheetml/2010/11/main" uri="{DE250136-89BD-433C-8126-D09CA5730AF9}">
        <x15:connection id="3261d4b9-a466-4a03-ade7-5c5a9664f81b"/>
      </ext>
    </extLst>
  </connection>
  <connection id="57" xr16:uid="{5FB7296D-3A24-4B79-AE46-08623C8AD5B1}" name="Query - Table442 (Page 174)" description="Connection to the 'Table442 (Page 174)' query in the workbook." type="100" refreshedVersion="8" minRefreshableVersion="5">
    <extLst>
      <ext xmlns:x15="http://schemas.microsoft.com/office/spreadsheetml/2010/11/main" uri="{DE250136-89BD-433C-8126-D09CA5730AF9}">
        <x15:connection id="80655c9a-ef85-414f-8a25-e62c48e036a6"/>
      </ext>
    </extLst>
  </connection>
  <connection id="58" xr16:uid="{5CB0A9AB-5767-46C5-B88A-876F3A6ABFE2}" name="Query - Table443 (Page 174)" description="Connection to the 'Table443 (Page 174)' query in the workbook." type="100" refreshedVersion="8" minRefreshableVersion="5">
    <extLst>
      <ext xmlns:x15="http://schemas.microsoft.com/office/spreadsheetml/2010/11/main" uri="{DE250136-89BD-433C-8126-D09CA5730AF9}">
        <x15:connection id="5bf97fa2-8cf5-416d-96fc-783db4e32f1f"/>
      </ext>
    </extLst>
  </connection>
  <connection id="59" xr16:uid="{F3AE6DB5-64FF-47FC-8154-82783089E4AA}" name="Query - Table444 (Page 174)" description="Connection to the 'Table444 (Page 174)' query in the workbook." type="100" refreshedVersion="8" minRefreshableVersion="5">
    <extLst>
      <ext xmlns:x15="http://schemas.microsoft.com/office/spreadsheetml/2010/11/main" uri="{DE250136-89BD-433C-8126-D09CA5730AF9}">
        <x15:connection id="c0417a82-498e-4c6b-9e6b-0122a4fc2251"/>
      </ext>
    </extLst>
  </connection>
  <connection id="60" xr16:uid="{CDFD5F33-BEDB-4E67-AF2F-DE3247FD55A5}" name="Query - Table445 (Page 174)" description="Connection to the 'Table445 (Page 174)' query in the workbook." type="100" refreshedVersion="8" minRefreshableVersion="5">
    <extLst>
      <ext xmlns:x15="http://schemas.microsoft.com/office/spreadsheetml/2010/11/main" uri="{DE250136-89BD-433C-8126-D09CA5730AF9}">
        <x15:connection id="f366bf56-4b43-4dbe-895b-0065f0ccd0f4"/>
      </ext>
    </extLst>
  </connection>
  <connection id="61" xr16:uid="{E27F3CAD-8F64-442D-A6B4-CB45960775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2" xr16:uid="{36A0616F-1EAD-44DD-86B7-5D768303E0B9}" name="WorksheetConnection_Table49" type="102" refreshedVersion="8" minRefreshableVersion="5">
    <extLst>
      <ext xmlns:x15="http://schemas.microsoft.com/office/spreadsheetml/2010/11/main" uri="{DE250136-89BD-433C-8126-D09CA5730AF9}">
        <x15:connection id="Table49">
          <x15:rangePr sourceName="_xlcn.WorksheetConnection_Table491"/>
        </x15:connection>
      </ext>
    </extLst>
  </connection>
</connections>
</file>

<file path=xl/sharedStrings.xml><?xml version="1.0" encoding="utf-8"?>
<sst xmlns="http://schemas.openxmlformats.org/spreadsheetml/2006/main" count="3560" uniqueCount="1430">
  <si>
    <t>Income Statement</t>
  </si>
  <si>
    <t>2018</t>
  </si>
  <si>
    <t>Margin</t>
  </si>
  <si>
    <t>2019</t>
  </si>
  <si>
    <t>Margin2</t>
  </si>
  <si>
    <t>2020</t>
  </si>
  <si>
    <t>20202</t>
  </si>
  <si>
    <t>2021</t>
  </si>
  <si>
    <t>2022</t>
  </si>
  <si>
    <t>£’000</t>
  </si>
  <si>
    <t>Revenue</t>
  </si>
  <si>
    <t>162,679</t>
  </si>
  <si>
    <t>162,772</t>
  </si>
  <si>
    <t>185,136</t>
  </si>
  <si>
    <t>230,110</t>
  </si>
  <si>
    <t>264,102</t>
  </si>
  <si>
    <t>Cost of sales</t>
  </si>
  <si>
    <t>(74,922)</t>
  </si>
  <si>
    <t>(74,978)</t>
  </si>
  <si>
    <t>(85,533)</t>
  </si>
  <si>
    <t>(107,948)</t>
  </si>
  <si>
    <t>(119,191)</t>
  </si>
  <si>
    <t>Gross profit</t>
  </si>
  <si>
    <t>87,757</t>
  </si>
  <si>
    <t>87,794</t>
  </si>
  <si>
    <t>99,603</t>
  </si>
  <si>
    <t>122,162</t>
  </si>
  <si>
    <t>144,911</t>
  </si>
  <si>
    <t>Marketing and distribution costs</t>
  </si>
  <si>
    <t>(22,053)</t>
  </si>
  <si>
    <t>(21,373)</t>
  </si>
  <si>
    <t>(23,393)</t>
  </si>
  <si>
    <t>(29,808)</t>
  </si>
  <si>
    <t>(32,529)</t>
  </si>
  <si>
    <t>Administrative expenses</t>
  </si>
  <si>
    <t>(53,735)</t>
  </si>
  <si>
    <t>(52,949)</t>
  </si>
  <si>
    <t>(58,267)</t>
  </si>
  <si>
    <t>(69,675)</t>
  </si>
  <si>
    <t>(86,551)</t>
  </si>
  <si>
    <t>Share of result of joint venture</t>
  </si>
  <si>
    <t>(110)</t>
  </si>
  <si>
    <t>(117)</t>
  </si>
  <si>
    <t>(228)</t>
  </si>
  <si>
    <t>Operating profit before highlighted items</t>
  </si>
  <si>
    <t>14,294</t>
  </si>
  <si>
    <t>15,947</t>
  </si>
  <si>
    <t>19,637</t>
  </si>
  <si>
    <t>27,112</t>
  </si>
  <si>
    <t>31,286</t>
  </si>
  <si>
    <t>Highlighted items</t>
  </si>
  <si>
    <t>(2,325)</t>
  </si>
  <si>
    <t>(2,475)</t>
  </si>
  <si>
    <t>(1,804)</t>
  </si>
  <si>
    <t>(4,550)</t>
  </si>
  <si>
    <t>(5,683)</t>
  </si>
  <si>
    <t>Operating profit</t>
  </si>
  <si>
    <t>11,969</t>
  </si>
  <si>
    <t>13,472</t>
  </si>
  <si>
    <t>17,833</t>
  </si>
  <si>
    <t>22,562</t>
  </si>
  <si>
    <t>25,603</t>
  </si>
  <si>
    <t>Finance income</t>
  </si>
  <si>
    <t>130</t>
  </si>
  <si>
    <t>270</t>
  </si>
  <si>
    <t>120</t>
  </si>
  <si>
    <t>105</t>
  </si>
  <si>
    <t>Finance costs</t>
  </si>
  <si>
    <t>(50)</t>
  </si>
  <si>
    <t>(513)</t>
  </si>
  <si>
    <t>(604)</t>
  </si>
  <si>
    <t>(486)</t>
  </si>
  <si>
    <t>(458)</t>
  </si>
  <si>
    <t>Profit before taxation and highlighted items</t>
  </si>
  <si>
    <t>14,374</t>
  </si>
  <si>
    <t>15,704</t>
  </si>
  <si>
    <t>19,153</t>
  </si>
  <si>
    <t>26,731</t>
  </si>
  <si>
    <t>31,098</t>
  </si>
  <si>
    <t>Profit before taxation</t>
  </si>
  <si>
    <t>12,049</t>
  </si>
  <si>
    <t>13,229</t>
  </si>
  <si>
    <t>17,349</t>
  </si>
  <si>
    <t>22,181</t>
  </si>
  <si>
    <t>25,415</t>
  </si>
  <si>
    <t>Taxation</t>
  </si>
  <si>
    <t>(2,802)</t>
  </si>
  <si>
    <t>(2,728)</t>
  </si>
  <si>
    <t>(3,652)</t>
  </si>
  <si>
    <t>(5,291)</t>
  </si>
  <si>
    <t>(5,171)</t>
  </si>
  <si>
    <t>Profit for the year attributable to owners of the Company</t>
  </si>
  <si>
    <t>9,247</t>
  </si>
  <si>
    <t>10,501</t>
  </si>
  <si>
    <t>13,697</t>
  </si>
  <si>
    <t>16,890</t>
  </si>
  <si>
    <t>20,244</t>
  </si>
  <si>
    <t>Earnings per share attributable to owners of the Company</t>
  </si>
  <si>
    <t>Basic earnings per share</t>
  </si>
  <si>
    <t>12.37p</t>
  </si>
  <si>
    <t>14.03p</t>
  </si>
  <si>
    <t>16.94p</t>
  </si>
  <si>
    <t>20.72p</t>
  </si>
  <si>
    <t>24.94p</t>
  </si>
  <si>
    <t>Diluted earnings per share</t>
  </si>
  <si>
    <t>12.25p</t>
  </si>
  <si>
    <t>13.84p</t>
  </si>
  <si>
    <t>16.71p</t>
  </si>
  <si>
    <t>20.33p</t>
  </si>
  <si>
    <t>24.54p</t>
  </si>
  <si>
    <t>Column1</t>
  </si>
  <si>
    <t>Assets</t>
  </si>
  <si>
    <t>Goodwill</t>
  </si>
  <si>
    <t>44,895</t>
  </si>
  <si>
    <t>45,030</t>
  </si>
  <si>
    <t>44,688</t>
  </si>
  <si>
    <t>47,910</t>
  </si>
  <si>
    <t>48,656</t>
  </si>
  <si>
    <t>Other intangible assets</t>
  </si>
  <si>
    <t>21,890</t>
  </si>
  <si>
    <t>21,630</t>
  </si>
  <si>
    <t>21,337</t>
  </si>
  <si>
    <t>40,323</t>
  </si>
  <si>
    <t>38,243</t>
  </si>
  <si>
    <t>Investments</t>
  </si>
  <si>
    <t>300</t>
  </si>
  <si>
    <t>516</t>
  </si>
  <si>
    <t>162</t>
  </si>
  <si>
    <t>45</t>
  </si>
  <si>
    <t>–</t>
  </si>
  <si>
    <t>Property, plant and equipment</t>
  </si>
  <si>
    <t>2,110</t>
  </si>
  <si>
    <t>1,914</t>
  </si>
  <si>
    <t>1,846</t>
  </si>
  <si>
    <t>2,319</t>
  </si>
  <si>
    <t>2,503</t>
  </si>
  <si>
    <t>Right-of-use assets</t>
  </si>
  <si>
    <t>13,343</t>
  </si>
  <si>
    <t>11,433</t>
  </si>
  <si>
    <t>10,628</t>
  </si>
  <si>
    <t>9,126</t>
  </si>
  <si>
    <t>Deferred tax assets</t>
  </si>
  <si>
    <t>2,376</t>
  </si>
  <si>
    <t>2,756</t>
  </si>
  <si>
    <t>3,904</t>
  </si>
  <si>
    <t>7,168</t>
  </si>
  <si>
    <t>7,928</t>
  </si>
  <si>
    <t>Trade and other receivables</t>
  </si>
  <si>
    <t>1,360</t>
  </si>
  <si>
    <t>1,237</t>
  </si>
  <si>
    <t>1,005</t>
  </si>
  <si>
    <t>923</t>
  </si>
  <si>
    <t>934</t>
  </si>
  <si>
    <t>Total non-current assets</t>
  </si>
  <si>
    <t>72,931</t>
  </si>
  <si>
    <t>86,426</t>
  </si>
  <si>
    <t>84,375</t>
  </si>
  <si>
    <t>109,316</t>
  </si>
  <si>
    <t>107,390</t>
  </si>
  <si>
    <t>Inventories</t>
  </si>
  <si>
    <t>26,076</t>
  </si>
  <si>
    <t>27,164</t>
  </si>
  <si>
    <t>26,774</t>
  </si>
  <si>
    <t>33,816</t>
  </si>
  <si>
    <t>43,364</t>
  </si>
  <si>
    <t>80,506</t>
  </si>
  <si>
    <t>84,805</t>
  </si>
  <si>
    <t>93,542</t>
  </si>
  <si>
    <t>104,879</t>
  </si>
  <si>
    <t>112,819</t>
  </si>
  <si>
    <t>Cash and cash equivalents</t>
  </si>
  <si>
    <t>27,580</t>
  </si>
  <si>
    <t>31,345</t>
  </si>
  <si>
    <t>54,466</t>
  </si>
  <si>
    <t>41,226</t>
  </si>
  <si>
    <t>51,540</t>
  </si>
  <si>
    <t>Total current assets</t>
  </si>
  <si>
    <t>134,162</t>
  </si>
  <si>
    <t>143,314</t>
  </si>
  <si>
    <t>174,782</t>
  </si>
  <si>
    <t>179,921</t>
  </si>
  <si>
    <t>207,723</t>
  </si>
  <si>
    <t>Total assets</t>
  </si>
  <si>
    <t>207,093</t>
  </si>
  <si>
    <t>229,740</t>
  </si>
  <si>
    <t>259,157</t>
  </si>
  <si>
    <t>289,237</t>
  </si>
  <si>
    <t>315,113</t>
  </si>
  <si>
    <t>Liabilities</t>
  </si>
  <si>
    <t>Retirement benefit obligations</t>
  </si>
  <si>
    <t>121</t>
  </si>
  <si>
    <t>185</t>
  </si>
  <si>
    <t>14</t>
  </si>
  <si>
    <t>Deferred tax liabilities</t>
  </si>
  <si>
    <t>2,360</t>
  </si>
  <si>
    <t>2,347</t>
  </si>
  <si>
    <t>2,386</t>
  </si>
  <si>
    <t>3,696</t>
  </si>
  <si>
    <t>3,115</t>
  </si>
  <si>
    <t>Lease liabilities</t>
  </si>
  <si>
    <t>12,945</t>
  </si>
  <si>
    <t>11,135</t>
  </si>
  <si>
    <t>9,961</t>
  </si>
  <si>
    <t>8,570</t>
  </si>
  <si>
    <t>Provisions</t>
  </si>
  <si>
    <t>147</t>
  </si>
  <si>
    <t>182</t>
  </si>
  <si>
    <t>232</t>
  </si>
  <si>
    <t>297</t>
  </si>
  <si>
    <t>334</t>
  </si>
  <si>
    <t>Total non-current liabilities</t>
  </si>
  <si>
    <t>2,628</t>
  </si>
  <si>
    <t>15,659</t>
  </si>
  <si>
    <t>13,767</t>
  </si>
  <si>
    <t>13,954</t>
  </si>
  <si>
    <t>12,019</t>
  </si>
  <si>
    <t>Trade and other liabilities</t>
  </si>
  <si>
    <t>60,644</t>
  </si>
  <si>
    <t>61,844</t>
  </si>
  <si>
    <t>74,341</t>
  </si>
  <si>
    <t>103,028</t>
  </si>
  <si>
    <t>111,620</t>
  </si>
  <si>
    <t>1,585</t>
  </si>
  <si>
    <t>1,808</t>
  </si>
  <si>
    <t>2,265</t>
  </si>
  <si>
    <t>2,082</t>
  </si>
  <si>
    <t>Current tax liabilities</t>
  </si>
  <si>
    <t>328</t>
  </si>
  <si>
    <t>456</t>
  </si>
  <si>
    <t>433</t>
  </si>
  <si>
    <t>790</t>
  </si>
  <si>
    <t>83</t>
  </si>
  <si>
    <t>651</t>
  </si>
  <si>
    <t>536</t>
  </si>
  <si>
    <t>588</t>
  </si>
  <si>
    <t>764</t>
  </si>
  <si>
    <t>Total current liabilities</t>
  </si>
  <si>
    <t>60,727</t>
  </si>
  <si>
    <t>64,408</t>
  </si>
  <si>
    <t>77,141</t>
  </si>
  <si>
    <t>106,314</t>
  </si>
  <si>
    <t>115,256</t>
  </si>
  <si>
    <t>Total liabilities</t>
  </si>
  <si>
    <t>63,355</t>
  </si>
  <si>
    <t>80,067</t>
  </si>
  <si>
    <t>90,908</t>
  </si>
  <si>
    <t>120,268</t>
  </si>
  <si>
    <t>127,275</t>
  </si>
  <si>
    <t>Net assets</t>
  </si>
  <si>
    <t>143,738</t>
  </si>
  <si>
    <t>149,673</t>
  </si>
  <si>
    <t>168,249</t>
  </si>
  <si>
    <t>168,969</t>
  </si>
  <si>
    <t>187,838</t>
  </si>
  <si>
    <t>Equity</t>
  </si>
  <si>
    <t>Share capital</t>
  </si>
  <si>
    <t>942</t>
  </si>
  <si>
    <t>1,020</t>
  </si>
  <si>
    <t>Share premium</t>
  </si>
  <si>
    <t>39,388</t>
  </si>
  <si>
    <t>47,319</t>
  </si>
  <si>
    <t>Translation reserve</t>
  </si>
  <si>
    <t>8,651</t>
  </si>
  <si>
    <t>9,507</t>
  </si>
  <si>
    <t>6,630</t>
  </si>
  <si>
    <t>8,127</t>
  </si>
  <si>
    <t>15,591</t>
  </si>
  <si>
    <t>Other reserves</t>
  </si>
  <si>
    <t>7,118</t>
  </si>
  <si>
    <t>7,778</t>
  </si>
  <si>
    <t>9,623</t>
  </si>
  <si>
    <t>8,765</t>
  </si>
  <si>
    <t>10,870</t>
  </si>
  <si>
    <t>Retained earnings</t>
  </si>
  <si>
    <t>87,639</t>
  </si>
  <si>
    <t>92,058</t>
  </si>
  <si>
    <t>103,657</t>
  </si>
  <si>
    <t>103,738</t>
  </si>
  <si>
    <t>113,038</t>
  </si>
  <si>
    <t>Total equity attributable to owners of the Company</t>
  </si>
  <si>
    <t>Cash flows from operating activities</t>
  </si>
  <si>
    <t>Profit for the year</t>
  </si>
  <si>
    <t>Adjustments for:</t>
  </si>
  <si>
    <t>Depreciation of property, plant and equipment</t>
  </si>
  <si>
    <t>470</t>
  </si>
  <si>
    <t>502</t>
  </si>
  <si>
    <t>473</t>
  </si>
  <si>
    <t>512</t>
  </si>
  <si>
    <t>659</t>
  </si>
  <si>
    <t>Depreciation of right-of-use assets</t>
  </si>
  <si>
    <t>1,775</t>
  </si>
  <si>
    <t>1,806</t>
  </si>
  <si>
    <t>1,889</t>
  </si>
  <si>
    <t>2,114</t>
  </si>
  <si>
    <t>Amortisation of intangible assets</t>
  </si>
  <si>
    <t>4,139</t>
  </si>
  <si>
    <t>4,301</t>
  </si>
  <si>
    <t>5,485</t>
  </si>
  <si>
    <t>7,505</t>
  </si>
  <si>
    <t>9,687</t>
  </si>
  <si>
    <t>Impairment of investments</t>
  </si>
  <si>
    <t>13</t>
  </si>
  <si>
    <t>Loss on disposal on intangible assets</t>
  </si>
  <si>
    <t>65</t>
  </si>
  <si>
    <t>107</t>
  </si>
  <si>
    <t>(130)</t>
  </si>
  <si>
    <t>(270)</t>
  </si>
  <si>
    <t>(120)</t>
  </si>
  <si>
    <t>(105)</t>
  </si>
  <si>
    <t>50</t>
  </si>
  <si>
    <t>513</t>
  </si>
  <si>
    <t>604</t>
  </si>
  <si>
    <t>486</t>
  </si>
  <si>
    <t>458</t>
  </si>
  <si>
    <t>Share of loss of joint venture</t>
  </si>
  <si>
    <t>7</t>
  </si>
  <si>
    <t>110</t>
  </si>
  <si>
    <t>117</t>
  </si>
  <si>
    <t>228</t>
  </si>
  <si>
    <t>Share-based payment charges</t>
  </si>
  <si>
    <t>498</t>
  </si>
  <si>
    <t>761</t>
  </si>
  <si>
    <t>1,416</t>
  </si>
  <si>
    <t>2,054</t>
  </si>
  <si>
    <t>1,601</t>
  </si>
  <si>
    <t>Tax expense</t>
  </si>
  <si>
    <t>2,802</t>
  </si>
  <si>
    <t>2,728</t>
  </si>
  <si>
    <t>3,652</t>
  </si>
  <si>
    <t>5,291</t>
  </si>
  <si>
    <t>5,171</t>
  </si>
  <si>
    <t>17,076</t>
  </si>
  <si>
    <t>20,818</t>
  </si>
  <si>
    <t>27,423</t>
  </si>
  <si>
    <t>34,704</t>
  </si>
  <si>
    <t>40,012</t>
  </si>
  <si>
    <t>(Increase)/decrease in inventories</t>
  </si>
  <si>
    <t>2,315</t>
  </si>
  <si>
    <t>(620)</t>
  </si>
  <si>
    <t>(357)</t>
  </si>
  <si>
    <t>(2,745)</t>
  </si>
  <si>
    <t>(7,557)</t>
  </si>
  <si>
    <t>(Increase)/decrease in trade and other receivables</t>
  </si>
  <si>
    <t>5,834</t>
  </si>
  <si>
    <t>(4,385)</t>
  </si>
  <si>
    <t>(11,281)</t>
  </si>
  <si>
    <t>1,205</t>
  </si>
  <si>
    <t>(3,226)</t>
  </si>
  <si>
    <t>Increase/(decrease) in trade and other liabilities</t>
  </si>
  <si>
    <t>(7,702)</t>
  </si>
  <si>
    <t>2,489</t>
  </si>
  <si>
    <t>13,789</t>
  </si>
  <si>
    <t>14,572</t>
  </si>
  <si>
    <t>4,033</t>
  </si>
  <si>
    <t>Cash generated from operating activities</t>
  </si>
  <si>
    <t>17,523</t>
  </si>
  <si>
    <t>18,302</t>
  </si>
  <si>
    <t>29,574</t>
  </si>
  <si>
    <t>47,736</t>
  </si>
  <si>
    <t>33,262</t>
  </si>
  <si>
    <t>Income taxes paid</t>
  </si>
  <si>
    <t>(2,529)</t>
  </si>
  <si>
    <t>(1,706)</t>
  </si>
  <si>
    <t>(4,406)</t>
  </si>
  <si>
    <t>(7,927)</t>
  </si>
  <si>
    <t>(6,640)</t>
  </si>
  <si>
    <t>Net cash generated from operating activities</t>
  </si>
  <si>
    <t>14,994</t>
  </si>
  <si>
    <t>16,596</t>
  </si>
  <si>
    <t>25,168</t>
  </si>
  <si>
    <t>39,809</t>
  </si>
  <si>
    <t>26,622</t>
  </si>
  <si>
    <t>Cash flows from investing activities</t>
  </si>
  <si>
    <t>Purchase of property, plant and equipment</t>
  </si>
  <si>
    <t>(456)</t>
  </si>
  <si>
    <t>(294)</t>
  </si>
  <si>
    <t>(422)</t>
  </si>
  <si>
    <t>(644)</t>
  </si>
  <si>
    <t>(818)</t>
  </si>
  <si>
    <t>Purchase of intangible assets</t>
  </si>
  <si>
    <t>(2,898)</t>
  </si>
  <si>
    <t>(3,137)</t>
  </si>
  <si>
    <t>(3,804)</t>
  </si>
  <si>
    <t>(3,693)</t>
  </si>
  <si>
    <t>(5,165)</t>
  </si>
  <si>
    <t>Purchase of business, net of cash acquired</t>
  </si>
  <si>
    <t>(4,004)</t>
  </si>
  <si>
    <t>(310)</t>
  </si>
  <si>
    <t>(22,913)</t>
  </si>
  <si>
    <t>(72)</t>
  </si>
  <si>
    <t>Purchase of rights to assets</t>
  </si>
  <si>
    <t>(1,213)</t>
  </si>
  <si>
    <t>(1,547)</t>
  </si>
  <si>
    <t>(3,650)</t>
  </si>
  <si>
    <t>(633)</t>
  </si>
  <si>
    <t>Purchase of share in a joint venture</t>
  </si>
  <si>
    <t>(223)</t>
  </si>
  <si>
    <t>(56)</t>
  </si>
  <si>
    <t>(183)</t>
  </si>
  <si>
    <t>Interest received</t>
  </si>
  <si>
    <t>116</t>
  </si>
  <si>
    <t>254</t>
  </si>
  <si>
    <t>92</t>
  </si>
  <si>
    <t>253</t>
  </si>
  <si>
    <t>Net cash used in investing activities</t>
  </si>
  <si>
    <t>(7,242)</t>
  </si>
  <si>
    <t>(4,923)</t>
  </si>
  <si>
    <t>(5,719)</t>
  </si>
  <si>
    <t>(30,808)</t>
  </si>
  <si>
    <t>(6,618)</t>
  </si>
  <si>
    <t>Cash flows from financing activities</t>
  </si>
  <si>
    <t>Equity dividends paid</t>
  </si>
  <si>
    <t>(5,655)</t>
  </si>
  <si>
    <t>(6,009)</t>
  </si>
  <si>
    <t>(1,045)</t>
  </si>
  <si>
    <t>(15,157)</t>
  </si>
  <si>
    <t>(8,752)</t>
  </si>
  <si>
    <t>Purchase of shares by the Employee Benefit Trust</t>
  </si>
  <si>
    <t>(674)</t>
  </si>
  <si>
    <t>(4,489)</t>
  </si>
  <si>
    <t>(1,669)</t>
  </si>
  <si>
    <t>Proceeds from exercise of share options</t>
  </si>
  <si>
    <t>214</t>
  </si>
  <si>
    <t>27</t>
  </si>
  <si>
    <t>184</t>
  </si>
  <si>
    <t>34</t>
  </si>
  <si>
    <t>266</t>
  </si>
  <si>
    <t>Proceeds from share issue</t>
  </si>
  <si>
    <t>7,978</t>
  </si>
  <si>
    <t>Repayment of overdraft</t>
  </si>
  <si>
    <t>(201)</t>
  </si>
  <si>
    <t>(1,097)</t>
  </si>
  <si>
    <t>Repayment of lease liabilities</t>
  </si>
  <si>
    <t>(1,531)</t>
  </si>
  <si>
    <t>(1,451)</t>
  </si>
  <si>
    <t>(1,862)</t>
  </si>
  <si>
    <t>(2,226)</t>
  </si>
  <si>
    <t>Lease liabilities interest paid</t>
  </si>
  <si>
    <t>(492)</t>
  </si>
  <si>
    <t>(442)</t>
  </si>
  <si>
    <t>(419)</t>
  </si>
  <si>
    <t>(390)</t>
  </si>
  <si>
    <t>Other interest paid</t>
  </si>
  <si>
    <t>(34)</t>
  </si>
  <si>
    <t>(3)</t>
  </si>
  <si>
    <t>(149)</t>
  </si>
  <si>
    <t>(55)</t>
  </si>
  <si>
    <t>Net cash used in financing activities</t>
  </si>
  <si>
    <t>(5,676)</t>
  </si>
  <si>
    <t>(8,008)</t>
  </si>
  <si>
    <t>4,401</t>
  </si>
  <si>
    <t>(23,045)</t>
  </si>
  <si>
    <t>(12,771)</t>
  </si>
  <si>
    <t>Net increase in cash and cash equivalents</t>
  </si>
  <si>
    <t>2,076</t>
  </si>
  <si>
    <t>3,665</t>
  </si>
  <si>
    <t>23,850</t>
  </si>
  <si>
    <t>(14,044)</t>
  </si>
  <si>
    <t>7,233</t>
  </si>
  <si>
    <t>Cash and cash equivalents at beginning of year</t>
  </si>
  <si>
    <t>25,428</t>
  </si>
  <si>
    <t>Exchange gain on cash and cash equivalents</t>
  </si>
  <si>
    <t>76</t>
  </si>
  <si>
    <t>100</t>
  </si>
  <si>
    <t>(729)</t>
  </si>
  <si>
    <t>804</t>
  </si>
  <si>
    <t>3,081</t>
  </si>
  <si>
    <t>Cash and cash equivalents at end of year</t>
  </si>
  <si>
    <t>Sales Growth</t>
  </si>
  <si>
    <t>18-19</t>
  </si>
  <si>
    <t>19-20</t>
  </si>
  <si>
    <t>20-21</t>
  </si>
  <si>
    <t>21-22</t>
  </si>
  <si>
    <t>Margin of sales</t>
  </si>
  <si>
    <t>Net profit</t>
  </si>
  <si>
    <t>Net Profit</t>
  </si>
  <si>
    <t>Publishing Industry UK (Million pounds)</t>
  </si>
  <si>
    <t xml:space="preserve">Bloomsbury Revenue </t>
  </si>
  <si>
    <t>Publishing Industry UK (Million pounds) Sales growth</t>
  </si>
  <si>
    <t>Company</t>
  </si>
  <si>
    <t>Market Share (%)2023</t>
  </si>
  <si>
    <t>Penguin Random House Ltd</t>
  </si>
  <si>
    <t>Hachette UK (Holdings) Ltd</t>
  </si>
  <si>
    <t>RELX Group plc</t>
  </si>
  <si>
    <t>HarperCollins Publishers Ltd</t>
  </si>
  <si>
    <t>Bloomsbury Publishing plc</t>
  </si>
  <si>
    <t>Oxford University Press</t>
  </si>
  <si>
    <t>Company-Children's trade</t>
  </si>
  <si>
    <t>Market Share (%) 2024</t>
  </si>
  <si>
    <t>Children's Books Market Share</t>
  </si>
  <si>
    <t>Bloomsbury</t>
  </si>
  <si>
    <t>E-Books industry</t>
  </si>
  <si>
    <t>Print Book Industry</t>
  </si>
  <si>
    <t>Free Cash Flow</t>
  </si>
  <si>
    <t>CAPEX</t>
  </si>
  <si>
    <t>FCF/Net cash from operations</t>
  </si>
  <si>
    <t>Free Cash Flow Spend</t>
  </si>
  <si>
    <t>Capital Expenditure</t>
  </si>
  <si>
    <t xml:space="preserve">2018 </t>
  </si>
  <si>
    <t xml:space="preserve">2019 </t>
  </si>
  <si>
    <t xml:space="preserve">2020 </t>
  </si>
  <si>
    <t xml:space="preserve">2021 </t>
  </si>
  <si>
    <t xml:space="preserve">2022 </t>
  </si>
  <si>
    <t>Cash Conversion Cycle</t>
  </si>
  <si>
    <t>Days Inventory outstanding</t>
  </si>
  <si>
    <t>Days Sales Outstanding</t>
  </si>
  <si>
    <t>Accounts receivable</t>
  </si>
  <si>
    <t>Days Payable outstanding</t>
  </si>
  <si>
    <t>Accounts Payable</t>
  </si>
  <si>
    <t>Cost Of Goods Sold</t>
  </si>
  <si>
    <t>Operating cycle</t>
  </si>
  <si>
    <t>SEGMENT MARGIN</t>
  </si>
  <si>
    <t>SEGMENTS BY GENRE</t>
  </si>
  <si>
    <t>Children 's Trade</t>
  </si>
  <si>
    <t>Adult Trade</t>
  </si>
  <si>
    <t>Consumer</t>
  </si>
  <si>
    <t>Academic &amp; Professional</t>
  </si>
  <si>
    <t>Special Interest</t>
  </si>
  <si>
    <t>Content Services</t>
  </si>
  <si>
    <t>Non-Consumer</t>
  </si>
  <si>
    <t>Total</t>
  </si>
  <si>
    <t>Gross Profit</t>
  </si>
  <si>
    <t>NonConsumer</t>
  </si>
  <si>
    <t>Operating Profit</t>
  </si>
  <si>
    <t>Unallocated</t>
  </si>
  <si>
    <t>SEGMENT BY GEOGRAPHY OF SOURCE</t>
  </si>
  <si>
    <t xml:space="preserve">Revenue </t>
  </si>
  <si>
    <t>UK</t>
  </si>
  <si>
    <t>North America</t>
  </si>
  <si>
    <t>Australia</t>
  </si>
  <si>
    <t>India</t>
  </si>
  <si>
    <t>SEGMENT BY PRODUCT TYPE</t>
  </si>
  <si>
    <t>Print</t>
  </si>
  <si>
    <t>Ebooks</t>
  </si>
  <si>
    <t>Digital</t>
  </si>
  <si>
    <t>Audio</t>
  </si>
  <si>
    <t>Rights and Servicesl</t>
  </si>
  <si>
    <t>Rights and Services</t>
  </si>
  <si>
    <t>SALES GROWTH</t>
  </si>
  <si>
    <t>Children's Trade</t>
  </si>
  <si>
    <t>AcademIc &amp; Professional</t>
  </si>
  <si>
    <t>Non- Consumer</t>
  </si>
  <si>
    <t>print</t>
  </si>
  <si>
    <t>Rights and services</t>
  </si>
  <si>
    <t>Rights and services'</t>
  </si>
  <si>
    <t>Tota</t>
  </si>
  <si>
    <t>Consumer E'OOO</t>
  </si>
  <si>
    <t xml:space="preserve">Special Interest </t>
  </si>
  <si>
    <t>Children's Trade E'OOO</t>
  </si>
  <si>
    <t>Adult Trade E'OOO</t>
  </si>
  <si>
    <t>Academic &amp; Professional E'OOO</t>
  </si>
  <si>
    <t>Special Interest E'OOO</t>
  </si>
  <si>
    <t>Non- Consumer E'OOO</t>
  </si>
  <si>
    <t>Total E'OOO</t>
  </si>
  <si>
    <t>Digital Resources</t>
  </si>
  <si>
    <t>Column2</t>
  </si>
  <si>
    <t>Column3</t>
  </si>
  <si>
    <t>Column4</t>
  </si>
  <si>
    <t>Column5</t>
  </si>
  <si>
    <t>Column6</t>
  </si>
  <si>
    <t>Column7</t>
  </si>
  <si>
    <t>Column8</t>
  </si>
  <si>
    <t>Column9</t>
  </si>
  <si>
    <t>Children’s</t>
  </si>
  <si>
    <t>Academic &amp;</t>
  </si>
  <si>
    <t>Special</t>
  </si>
  <si>
    <t>Non-</t>
  </si>
  <si>
    <t>Trade</t>
  </si>
  <si>
    <t>Professional^{1}</t>
  </si>
  <si>
    <t>Interest^{1}</t>
  </si>
  <si>
    <t>Year ended 29 February 2020</t>
  </si>
  <si>
    <t>Year ended 28 February 2019</t>
  </si>
  <si>
    <t>External revenue</t>
  </si>
  <si>
    <t>59,354</t>
  </si>
  <si>
    <t>37,416</t>
  </si>
  <si>
    <t>96,770</t>
  </si>
  <si>
    <t>43,123</t>
  </si>
  <si>
    <t>22,879</t>
  </si>
  <si>
    <t>66,002</t>
  </si>
  <si>
    <t>65,800</t>
  </si>
  <si>
    <t>33,454</t>
  </si>
  <si>
    <t>99,254</t>
  </si>
  <si>
    <t>41,514</t>
  </si>
  <si>
    <t>21,911</t>
  </si>
  <si>
    <t>63,425</t>
  </si>
  <si>
    <t>(30,840)</t>
  </si>
  <si>
    <t>(19,627)</t>
  </si>
  <si>
    <t>(50,467)</t>
  </si>
  <si>
    <t>(13,606)</t>
  </si>
  <si>
    <t>(10,905)</t>
  </si>
  <si>
    <t>(24,511)</t>
  </si>
  <si>
    <t>(32,671)</t>
  </si>
  <si>
    <t>(16,937)</t>
  </si>
  <si>
    <t>(49,608)</t>
  </si>
  <si>
    <t>(14,813)</t>
  </si>
  <si>
    <t>(10,501)</t>
  </si>
  <si>
    <t>(25,314)</t>
  </si>
  <si>
    <t>28,514</t>
  </si>
  <si>
    <t>17,789</t>
  </si>
  <si>
    <t>46,303</t>
  </si>
  <si>
    <t>29,517</t>
  </si>
  <si>
    <t>11,974</t>
  </si>
  <si>
    <t>41,491</t>
  </si>
  <si>
    <t>33,129</t>
  </si>
  <si>
    <t>16,517</t>
  </si>
  <si>
    <t>49,646</t>
  </si>
  <si>
    <t>26,701</t>
  </si>
  <si>
    <t>11,410</t>
  </si>
  <si>
    <t>38,111</t>
  </si>
  <si>
    <t>(8,269)</t>
  </si>
  <si>
    <t>(5,619)</t>
  </si>
  <si>
    <t>(13,888)</t>
  </si>
  <si>
    <t>(4,636)</t>
  </si>
  <si>
    <t>(2,849)</t>
  </si>
  <si>
    <t>(7,485)</t>
  </si>
  <si>
    <t>(9,039)</t>
  </si>
  <si>
    <t>(5,231)</t>
  </si>
  <si>
    <t>(14,270)</t>
  </si>
  <si>
    <t>(4,878)</t>
  </si>
  <si>
    <t>(2,905)</t>
  </si>
  <si>
    <t>(7,783)</t>
  </si>
  <si>
    <t>Contribution before
administrative expenses</t>
  </si>
  <si>
    <t>20,245</t>
  </si>
  <si>
    <t>12,170</t>
  </si>
  <si>
    <t>32,415</t>
  </si>
  <si>
    <t>24,881</t>
  </si>
  <si>
    <t>9,125</t>
  </si>
  <si>
    <t>34,006</t>
  </si>
  <si>
    <t>66,421</t>
  </si>
  <si>
    <t>24,090</t>
  </si>
  <si>
    <t>11,286</t>
  </si>
  <si>
    <t>35,376</t>
  </si>
  <si>
    <t>21,823</t>
  </si>
  <si>
    <t>8,505</t>
  </si>
  <si>
    <t>30,328</t>
  </si>
  <si>
    <t>65,704</t>
  </si>
  <si>
    <t>Administrative expenses
excluding highlighted items</t>
  </si>
  <si>
    <t>(12,845)</t>
  </si>
  <si>
    <t>(10,503)</t>
  </si>
  <si>
    <t>(23,348)</t>
  </si>
  <si>
    <t>(19,975)</t>
  </si>
  <si>
    <t>(7,151)</t>
  </si>
  <si>
    <t>(27,126)</t>
  </si>
  <si>
    <t>(50,474)</t>
  </si>
  <si>
    <t>(14,306)</t>
  </si>
  <si>
    <t>(10,395)</t>
  </si>
  <si>
    <t>(24,701)</t>
  </si>
  <si>
    <t>(18,780)</t>
  </si>
  <si>
    <t>(7,929)</t>
  </si>
  <si>
    <t>(26,709)</t>
  </si>
  <si>
    <t>(51,410)</t>
  </si>
  <si>
    <t>Operating profit before
highlighted items/segment results</t>
  </si>
  <si>
    <t>7,400</t>
  </si>
  <si>
    <t>1,667</t>
  </si>
  <si>
    <t>9,067</t>
  </si>
  <si>
    <t>4,906</t>
  </si>
  <si>
    <t>1,974</t>
  </si>
  <si>
    <t>6,880</t>
  </si>
  <si>
    <t>9,784</t>
  </si>
  <si>
    <t>891</t>
  </si>
  <si>
    <t>10,675</t>
  </si>
  <si>
    <t>3,043</t>
  </si>
  <si>
    <t>576</t>
  </si>
  <si>
    <t>3,619</t>
  </si>
  <si>
    <t>Amortisation of acquired
intangible assets</t>
  </si>
  <si>
    <t>(18)</t>
  </si>
  <si>
    <t>(1,504)</t>
  </si>
  <si>
    <t>(214)</t>
  </si>
  <si>
    <t>(1,718)</t>
  </si>
  <si>
    <t>(1,736)</t>
  </si>
  <si>
    <t>(1,482)</t>
  </si>
  <si>
    <t>(1,696)</t>
  </si>
  <si>
    <t>(1,714)</t>
  </si>
  <si>
    <t>Other highlighted items</t>
  </si>
  <si>
    <t>(739)</t>
  </si>
  <si>
    <t>(611)</t>
  </si>
  <si>
    <t>Operating profit/(loss)</t>
  </si>
  <si>
    <t>1,649</t>
  </si>
  <si>
    <t>9,049</t>
  </si>
  <si>
    <t>3,402</t>
  </si>
  <si>
    <t>1,760</t>
  </si>
  <si>
    <t>5,162</t>
  </si>
  <si>
    <t>873</t>
  </si>
  <si>
    <t>10,657</t>
  </si>
  <si>
    <t>1,561</t>
  </si>
  <si>
    <t>362</t>
  </si>
  <si>
    <t>1,923</t>
  </si>
  <si>
    <t>154</t>
  </si>
  <si>
    <t>(94)</t>
  </si>
  <si>
    <t>(204)</t>
  </si>
  <si>
    <t>(88)</t>
  </si>
  <si>
    <t>(289)</t>
  </si>
  <si>
    <t>(20)</t>
  </si>
  <si>
    <t>Profit before taxation and
highlighted items</t>
  </si>
  <si>
    <t>7,290</t>
  </si>
  <si>
    <t>1,573</t>
  </si>
  <si>
    <t>8,863</t>
  </si>
  <si>
    <t>4,821</t>
  </si>
  <si>
    <t>1,886</t>
  </si>
  <si>
    <t>6,707</t>
  </si>
  <si>
    <t>134</t>
  </si>
  <si>
    <t>80</t>
  </si>
  <si>
    <t>Profit/(loss) before taxation</t>
  </si>
  <si>
    <t>1,555</t>
  </si>
  <si>
    <t>8,845</t>
  </si>
  <si>
    <t>3,317</t>
  </si>
  <si>
    <t>1,672</t>
  </si>
  <si>
    <t>4,989</t>
  </si>
  <si>
    <t>(605)</t>
  </si>
  <si>
    <t>(531)</t>
  </si>
  <si>
    <t>Profit/(loss) for the year</t>
  </si>
  <si>
    <t>(3,333)</t>
  </si>
  <si>
    <t>Depreciation</t>
  </si>
  <si>
    <t>821</t>
  </si>
  <si>
    <t>515</t>
  </si>
  <si>
    <t>1,336</t>
  </si>
  <si>
    <t>626</t>
  </si>
  <si>
    <t>315</t>
  </si>
  <si>
    <t>941</t>
  </si>
  <si>
    <t>2,277</t>
  </si>
  <si>
    <t>268</t>
  </si>
  <si>
    <t>131</t>
  </si>
  <si>
    <t>71</t>
  </si>
  <si>
    <t>202</t>
  </si>
  <si>
    <t>Amortisation of internally
generated intangibles</t>
  </si>
  <si>
    <t>360</t>
  </si>
  <si>
    <t>210</t>
  </si>
  <si>
    <t>570</t>
  </si>
  <si>
    <t>1,817</t>
  </si>
  <si>
    <t>178</t>
  </si>
  <si>
    <t>1,995</t>
  </si>
  <si>
    <t>2,565</t>
  </si>
  <si>
    <t>373</t>
  </si>
  <si>
    <t>177</t>
  </si>
  <si>
    <t>550</t>
  </si>
  <si>
    <t>1,638</t>
  </si>
  <si>
    <t>237</t>
  </si>
  <si>
    <t>1,875</t>
  </si>
  <si>
    <t>2,425</t>
  </si>
  <si>
    <t>EBITDA before highlighted items</t>
  </si>
  <si>
    <t>8,581</t>
  </si>
  <si>
    <t>2,392</t>
  </si>
  <si>
    <t>10,973</t>
  </si>
  <si>
    <t>7,349</t>
  </si>
  <si>
    <t>2,467</t>
  </si>
  <si>
    <t>9,816</t>
  </si>
  <si>
    <t>20,789</t>
  </si>
  <si>
    <t>10,342</t>
  </si>
  <si>
    <t>1,151</t>
  </si>
  <si>
    <t>11,493</t>
  </si>
  <si>
    <t>4,812</t>
  </si>
  <si>
    <t>884</t>
  </si>
  <si>
    <t>5,696</t>
  </si>
  <si>
    <t>17,189</t>
  </si>
  <si>
    <t>29 February</t>
  </si>
  <si>
    <t>28 February</t>
  </si>
  <si>
    <t>Children’s Trade</t>
  </si>
  <si>
    <t>11,016</t>
  </si>
  <si>
    <t>9,939</t>
  </si>
  <si>
    <t>6,747</t>
  </si>
  <si>
    <t>7,218</t>
  </si>
  <si>
    <t>59,128</t>
  </si>
  <si>
    <t>58,466</t>
  </si>
  <si>
    <t>13,492</t>
  </si>
  <si>
    <t>14,328</t>
  </si>
  <si>
    <t>139,357</t>
  </si>
  <si>
    <t>117,142</t>
  </si>
  <si>
    <t>United Kingdom £’000</t>
  </si>
  <si>
    <t>North America £’000</t>
  </si>
  <si>
    <t>Australia £’000</t>
  </si>
  <si>
    <t>India £’000</t>
  </si>
  <si>
    <t>Total £’000</t>
  </si>
  <si>
    <t>Destination</t>
  </si>
  <si>
    <t>United Kingdom (country of domicile)</t>
  </si>
  <si>
    <t>74</t>
  </si>
  <si>
    <t>60,798</t>
  </si>
  <si>
    <t>40,064</t>
  </si>
  <si>
    <t>55,416</t>
  </si>
  <si>
    <t>Continental Europe</t>
  </si>
  <si>
    <t>1,683</t>
  </si>
  <si>
    <t>18,465</t>
  </si>
  <si>
    <t>Australasia</t>
  </si>
  <si>
    <t>11,107</t>
  </si>
  <si>
    <t>12,427</t>
  </si>
  <si>
    <t>Middle East and Asia</t>
  </si>
  <si>
    <t>190</t>
  </si>
  <si>
    <t>4,799</t>
  </si>
  <si>
    <t>12,424</t>
  </si>
  <si>
    <t>Rest of the world</t>
  </si>
  <si>
    <t>404</t>
  </si>
  <si>
    <t>11</t>
  </si>
  <si>
    <t>3,242</t>
  </si>
  <si>
    <t>Overseas countries</t>
  </si>
  <si>
    <t>42,341</t>
  </si>
  <si>
    <t>4,810</t>
  </si>
  <si>
    <t>101,974</t>
  </si>
  <si>
    <t>42,415</t>
  </si>
  <si>
    <t>54</t>
  </si>
  <si>
    <t>58,461</t>
  </si>
  <si>
    <t>43,478</t>
  </si>
  <si>
    <t>56,726</t>
  </si>
  <si>
    <t>1,594</t>
  </si>
  <si>
    <t>19,396</t>
  </si>
  <si>
    <t>11,586</t>
  </si>
  <si>
    <t>13,049</t>
  </si>
  <si>
    <t>289</t>
  </si>
  <si>
    <t>4,244</t>
  </si>
  <si>
    <t>11,850</t>
  </si>
  <si>
    <t>431</t>
  </si>
  <si>
    <t>44</t>
  </si>
  <si>
    <t>3,197</t>
  </si>
  <si>
    <t>45,792</t>
  </si>
  <si>
    <t>4,288</t>
  </si>
  <si>
    <t>104,218</t>
  </si>
  <si>
    <t>45,846</t>
  </si>
  <si>
    <t>Analysis of non-current assets (excluding deferred tax assets) by geographic location</t>
  </si>
  <si>
    <t>Year ended</t>
  </si>
  <si>
    <t>75,839</t>
  </si>
  <si>
    <t>65,802</t>
  </si>
  <si>
    <t>7,638</t>
  </si>
  <si>
    <t>4,669</t>
  </si>
  <si>
    <t>Other</t>
  </si>
  <si>
    <t>193</t>
  </si>
  <si>
    <t>84</t>
  </si>
  <si>
    <t>83,670</t>
  </si>
  <si>
    <t>70,555</t>
  </si>
  <si>
    <t>Adult</t>
  </si>
  <si>
    <t>Professional^{2}</t>
  </si>
  <si>
    <t>Interest^{2}</t>
  </si>
  <si>
    <t>52,646</t>
  </si>
  <si>
    <t>29,460</t>
  </si>
  <si>
    <t>82,106</t>
  </si>
  <si>
    <t>28,438</t>
  </si>
  <si>
    <t>18,571</t>
  </si>
  <si>
    <t>47,009</t>
  </si>
  <si>
    <t>129,115</t>
  </si>
  <si>
    <t>3,029</t>
  </si>
  <si>
    <t>6,772</t>
  </si>
  <si>
    <t>9,801</t>
  </si>
  <si>
    <t>12,099</t>
  </si>
  <si>
    <t>2,235</t>
  </si>
  <si>
    <t>14,334</t>
  </si>
  <si>
    <t>24,135</t>
  </si>
  <si>
    <t>Rights and services^{1}</t>
  </si>
  <si>
    <t>3,679</t>
  </si>
  <si>
    <t>1,184</t>
  </si>
  <si>
    <t>4,863</t>
  </si>
  <si>
    <t>2,586</t>
  </si>
  <si>
    <t>2,073</t>
  </si>
  <si>
    <t>4,659</t>
  </si>
  <si>
    <t>9,522</t>
  </si>
  <si>
    <t>58,288</t>
  </si>
  <si>
    <t>27,568</t>
  </si>
  <si>
    <t>85,856</t>
  </si>
  <si>
    <t>29,087</t>
  </si>
  <si>
    <t>18,367</t>
  </si>
  <si>
    <t>47,454</t>
  </si>
  <si>
    <t>133,310</t>
  </si>
  <si>
    <t>4,157</t>
  </si>
  <si>
    <t>4,887</t>
  </si>
  <si>
    <t>9,044</t>
  </si>
  <si>
    <t>10,083</t>
  </si>
  <si>
    <t>1,746</t>
  </si>
  <si>
    <t>11,829</t>
  </si>
  <si>
    <t>20,873</t>
  </si>
  <si>
    <t>3,355</t>
  </si>
  <si>
    <t>999</t>
  </si>
  <si>
    <t>4,354</t>
  </si>
  <si>
    <t>2,344</t>
  </si>
  <si>
    <t>1,798</t>
  </si>
  <si>
    <t>4,142</t>
  </si>
  <si>
    <t>8,496</t>
  </si>
  <si>
    <t>Professional</t>
  </si>
  <si>
    <t>Interest</t>
  </si>
  <si>
    <t>Year ended 28 February 2021</t>
  </si>
  <si>
    <t>74,599</t>
  </si>
  <si>
    <t>43,761</t>
  </si>
  <si>
    <t>118,360</t>
  </si>
  <si>
    <t>44,307</t>
  </si>
  <si>
    <t>22,469</t>
  </si>
  <si>
    <t>66,776</t>
  </si>
  <si>
    <t>(37,128)</t>
  </si>
  <si>
    <t>(20,812)</t>
  </si>
  <si>
    <t>(57,940)</t>
  </si>
  <si>
    <t>(16,767)</t>
  </si>
  <si>
    <t>(10,826)</t>
  </si>
  <si>
    <t>(27,593)</t>
  </si>
  <si>
    <t>37,471</t>
  </si>
  <si>
    <t>22,949</t>
  </si>
  <si>
    <t>60,420</t>
  </si>
  <si>
    <t>27,540</t>
  </si>
  <si>
    <t>11,643</t>
  </si>
  <si>
    <t>39,183</t>
  </si>
  <si>
    <t>(9,386)</t>
  </si>
  <si>
    <t>(6,278)</t>
  </si>
  <si>
    <t>(15,664)</t>
  </si>
  <si>
    <t>(4,678)</t>
  </si>
  <si>
    <t>(3,051)</t>
  </si>
  <si>
    <t>(7,729)</t>
  </si>
  <si>
    <t>Contribution before administrative
expenses</t>
  </si>
  <si>
    <t>28,085</t>
  </si>
  <si>
    <t>16,671</t>
  </si>
  <si>
    <t>44,756</t>
  </si>
  <si>
    <t>22,862</t>
  </si>
  <si>
    <t>8,592</t>
  </si>
  <si>
    <t>31,454</t>
  </si>
  <si>
    <t>76,210</t>
  </si>
  <si>
    <t>Administrative expenses excluding
highlighted items</t>
  </si>
  <si>
    <t>(17,543)</t>
  </si>
  <si>
    <t>(12,706)</t>
  </si>
  <si>
    <t>(30,249)</t>
  </si>
  <si>
    <t>(18,494)</t>
  </si>
  <si>
    <t>(7,420)</t>
  </si>
  <si>
    <t>(25,914)</t>
  </si>
  <si>
    <t>(300)</t>
  </si>
  <si>
    <t>(56,463)</t>
  </si>
  <si>
    <t>Operating profit/(loss) before
highlighted items/segment results</t>
  </si>
  <si>
    <t>10,542</t>
  </si>
  <si>
    <t>3,965</t>
  </si>
  <si>
    <t>14,507</t>
  </si>
  <si>
    <t>4,368</t>
  </si>
  <si>
    <t>1,172</t>
  </si>
  <si>
    <t>5,540</t>
  </si>
  <si>
    <t>(410)</t>
  </si>
  <si>
    <t>Amortisation of acquired intangible
assets</t>
  </si>
  <si>
    <t>(17)</t>
  </si>
  <si>
    <t>(1,578)</t>
  </si>
  <si>
    <t>(1,792)</t>
  </si>
  <si>
    <t>(1,809)</t>
  </si>
  <si>
    <t>5</t>
  </si>
  <si>
    <t>3,948</t>
  </si>
  <si>
    <t>14,490</t>
  </si>
  <si>
    <t>2,790</t>
  </si>
  <si>
    <t>958</t>
  </si>
  <si>
    <t>3,748</t>
  </si>
  <si>
    <t>(405)</t>
  </si>
  <si>
    <t>51</t>
  </si>
  <si>
    <t>69</t>
  </si>
  <si>
    <t>(161)</t>
  </si>
  <si>
    <t>(266)</t>
  </si>
  <si>
    <t>(59)</t>
  </si>
  <si>
    <t>(176)</t>
  </si>
  <si>
    <t>(162)</t>
  </si>
  <si>
    <t>Profit/(loss) before taxation and
highlighted items</t>
  </si>
  <si>
    <t>10,381</t>
  </si>
  <si>
    <t>3,860</t>
  </si>
  <si>
    <t>14,241</t>
  </si>
  <si>
    <t>4,302</t>
  </si>
  <si>
    <t>1,113</t>
  </si>
  <si>
    <t>5,415</t>
  </si>
  <si>
    <t>(503)</t>
  </si>
  <si>
    <t>Amortisation of acquired intangible</t>
  </si>
  <si>
    <t>assets</t>
  </si>
  <si>
    <t>3,843</t>
  </si>
  <si>
    <t>14,224</t>
  </si>
  <si>
    <t>2,724</t>
  </si>
  <si>
    <t>899</t>
  </si>
  <si>
    <t>3,623</t>
  </si>
  <si>
    <t>(498)</t>
  </si>
  <si>
    <t>(4,150)</t>
  </si>
  <si>
    <t>912</t>
  </si>
  <si>
    <t>528</t>
  </si>
  <si>
    <t>1,440</t>
  </si>
  <si>
    <t>556</t>
  </si>
  <si>
    <t>283</t>
  </si>
  <si>
    <t>839</t>
  </si>
  <si>
    <t>2,279</t>
  </si>
  <si>
    <t>Amortisation of internally generated
intangibles</t>
  </si>
  <si>
    <t>446</t>
  </si>
  <si>
    <t>383</t>
  </si>
  <si>
    <t>829</t>
  </si>
  <si>
    <t>261</t>
  </si>
  <si>
    <t>2,847</t>
  </si>
  <si>
    <t>3,676</t>
  </si>
  <si>
    <t>11,900</t>
  </si>
  <si>
    <t>4,876</t>
  </si>
  <si>
    <t>16,776</t>
  </si>
  <si>
    <t>7,510</t>
  </si>
  <si>
    <t>1,716</t>
  </si>
  <si>
    <t>9,226</t>
  </si>
  <si>
    <t>25,592</t>
  </si>
  <si>
    <t>Year ended 28 February 2021 £’000</t>
  </si>
  <si>
    <t>Year ended 29 February 2020 £’000</t>
  </si>
  <si>
    <t>Children’s
Trade
£’000</t>
  </si>
  <si>
    <t>Adult
Trade
£’000</t>
  </si>
  <si>
    <t>Consumer
£’000</t>
  </si>
  <si>
    <t>Academic &amp;
Professional
£’000</t>
  </si>
  <si>
    <t>Special
Interest
£’000</t>
  </si>
  <si>
    <t>Non-Consumer
£’000</t>
  </si>
  <si>
    <t>Total
£’000</t>
  </si>
  <si>
    <t>63,708</t>
  </si>
  <si>
    <t>34,644</t>
  </si>
  <si>
    <t>98,352</t>
  </si>
  <si>
    <t>23,267</t>
  </si>
  <si>
    <t>18,200</t>
  </si>
  <si>
    <t>41,467</t>
  </si>
  <si>
    <t>139,819</t>
  </si>
  <si>
    <t>7,636</t>
  </si>
  <si>
    <t>8,298</t>
  </si>
  <si>
    <t>15,934</t>
  </si>
  <si>
    <t>19,015</t>
  </si>
  <si>
    <t>2,730</t>
  </si>
  <si>
    <t>21,745</t>
  </si>
  <si>
    <t>37,679</t>
  </si>
  <si>
    <t>3,255</t>
  </si>
  <si>
    <t>819</t>
  </si>
  <si>
    <t>4,074</t>
  </si>
  <si>
    <t>2,025</t>
  </si>
  <si>
    <t>1,539</t>
  </si>
  <si>
    <t>3,564</t>
  </si>
  <si>
    <t>Year ended 28 February 2022</t>
  </si>
  <si>
    <t>93,039</t>
  </si>
  <si>
    <t>55,157</t>
  </si>
  <si>
    <t>148,196</t>
  </si>
  <si>
    <t>59,328</t>
  </si>
  <si>
    <t>22,586</t>
  </si>
  <si>
    <t>81,914</t>
  </si>
  <si>
    <t>(46,759)</t>
  </si>
  <si>
    <t>(29,106)</t>
  </si>
  <si>
    <t>(75,865)</t>
  </si>
  <si>
    <t>(20,945)</t>
  </si>
  <si>
    <t>(11,138)</t>
  </si>
  <si>
    <t>(32,083)</t>
  </si>
  <si>
    <t>46,280</t>
  </si>
  <si>
    <t>26,051</t>
  </si>
  <si>
    <t>72,331</t>
  </si>
  <si>
    <t>38,383</t>
  </si>
  <si>
    <t>11,448</t>
  </si>
  <si>
    <t>49,831</t>
  </si>
  <si>
    <t>(12,812)</t>
  </si>
  <si>
    <t>(8,271)</t>
  </si>
  <si>
    <t>(21,083)</t>
  </si>
  <si>
    <t>(5,335)</t>
  </si>
  <si>
    <t>(3,390)</t>
  </si>
  <si>
    <t>(8,725)</t>
  </si>
  <si>
    <t>Contribution before</t>
  </si>
  <si>
    <t>administrative expenses</t>
  </si>
  <si>
    <t>33,468</t>
  </si>
  <si>
    <t>17,780</t>
  </si>
  <si>
    <t>51,248</t>
  </si>
  <si>
    <t>33,048</t>
  </si>
  <si>
    <t>8,058</t>
  </si>
  <si>
    <t>41,106</t>
  </si>
  <si>
    <t>92,354</t>
  </si>
  <si>
    <t>Administrative expenses excluding</t>
  </si>
  <si>
    <t>highlighted items</t>
  </si>
  <si>
    <t>(17,506)</t>
  </si>
  <si>
    <t>(15,732)</t>
  </si>
  <si>
    <t>(33,238)</t>
  </si>
  <si>
    <t>(23,907)</t>
  </si>
  <si>
    <t>(7,980)</t>
  </si>
  <si>
    <t>(31,887)</t>
  </si>
  <si>
    <t>(65,125)</t>
  </si>
  <si>
    <t>Operating profit/(loss) before
highlighted items/segment
results</t>
  </si>
  <si>
    <t>15,962</t>
  </si>
  <si>
    <t>2,048</t>
  </si>
  <si>
    <t>18,010</t>
  </si>
  <si>
    <t>9,141</t>
  </si>
  <si>
    <t>78</t>
  </si>
  <si>
    <t>9,219</t>
  </si>
  <si>
    <t>Amortisation of acquired</t>
  </si>
  <si>
    <t>intangible assets</t>
  </si>
  <si>
    <t>(272)</t>
  </si>
  <si>
    <t>(2,349)</t>
  </si>
  <si>
    <t>(2,563)</t>
  </si>
  <si>
    <t>(2,835)</t>
  </si>
  <si>
    <t>(1,715)</t>
  </si>
  <si>
    <t>1,776</t>
  </si>
  <si>
    <t>17,738</t>
  </si>
  <si>
    <t>6,792</t>
  </si>
  <si>
    <t>(136)</t>
  </si>
  <si>
    <t>6,656</t>
  </si>
  <si>
    <t>(1,832)</t>
  </si>
  <si>
    <t>62</t>
  </si>
  <si>
    <t>43</t>
  </si>
  <si>
    <t>(256)</t>
  </si>
  <si>
    <t>(115)</t>
  </si>
  <si>
    <t>(48)</t>
  </si>
  <si>
    <t>(163)</t>
  </si>
  <si>
    <t>(67)</t>
  </si>
  <si>
    <t>15,800</t>
  </si>
  <si>
    <t>1,954</t>
  </si>
  <si>
    <t>17,754</t>
  </si>
  <si>
    <t>9,088</t>
  </si>
  <si>
    <t>30</t>
  </si>
  <si>
    <t>9,118</t>
  </si>
  <si>
    <t>(141)</t>
  </si>
  <si>
    <t>1,682</t>
  </si>
  <si>
    <t>17,482</t>
  </si>
  <si>
    <t>6,739</t>
  </si>
  <si>
    <t>(184)</t>
  </si>
  <si>
    <t>6,555</t>
  </si>
  <si>
    <t>(1,856)</t>
  </si>
  <si>
    <t>(7,147)</t>
  </si>
  <si>
    <t>Operating profit/(loss) before</t>
  </si>
  <si>
    <t>highlighted items/segment</t>
  </si>
  <si>
    <t>results</t>
  </si>
  <si>
    <t>914</t>
  </si>
  <si>
    <t>632</t>
  </si>
  <si>
    <t>1,546</t>
  </si>
  <si>
    <t>251</t>
  </si>
  <si>
    <t>855</t>
  </si>
  <si>
    <t>2,401</t>
  </si>
  <si>
    <t>Amortisation of internally</t>
  </si>
  <si>
    <t>generated intangibles</t>
  </si>
  <si>
    <t>455</t>
  </si>
  <si>
    <t>508</t>
  </si>
  <si>
    <t>963</t>
  </si>
  <si>
    <t>3,405</t>
  </si>
  <si>
    <t>302</t>
  </si>
  <si>
    <t>3,707</t>
  </si>
  <si>
    <t>4,670</t>
  </si>
  <si>
    <t>17,331</t>
  </si>
  <si>
    <t>3,188</t>
  </si>
  <si>
    <t>20,519</t>
  </si>
  <si>
    <t>13,150</t>
  </si>
  <si>
    <t>631</t>
  </si>
  <si>
    <t>13,781</t>
  </si>
  <si>
    <t>34,183</t>
  </si>
  <si>
    <t>13,633</t>
  </si>
  <si>
    <t>10,361</t>
  </si>
  <si>
    <t>13,513</t>
  </si>
  <si>
    <t>7,495</t>
  </si>
  <si>
    <t>78,096</t>
  </si>
  <si>
    <t>58,527</t>
  </si>
  <si>
    <t>13,170</t>
  </si>
  <si>
    <t>12,773</t>
  </si>
  <si>
    <t>Unallo1cated</t>
  </si>
  <si>
    <t>170,825</t>
  </si>
  <si>
    <t>170,001</t>
  </si>
  <si>
    <t>United</t>
  </si>
  <si>
    <t>North</t>
  </si>
  <si>
    <t>Kingdom</t>
  </si>
  <si>
    <t>America</t>
  </si>
  <si>
    <t>143,192</t>
  </si>
  <si>
    <t>69,651</t>
  </si>
  <si>
    <t>13,133</t>
  </si>
  <si>
    <t>4,134</t>
  </si>
  <si>
    <t>117,429</t>
  </si>
  <si>
    <t>53,872</t>
  </si>
  <si>
    <t>11,084</t>
  </si>
  <si>
    <t>2,751</t>
  </si>
  <si>
    <t>79,708</t>
  </si>
  <si>
    <t>73,711</t>
  </si>
  <si>
    <t>22,196</t>
  </si>
  <si>
    <t>6,633</t>
  </si>
  <si>
    <t>244</t>
  </si>
  <si>
    <t>127</t>
  </si>
  <si>
    <t>102,148</t>
  </si>
  <si>
    <t>80,471</t>
  </si>
  <si>
    <t>79,053</t>
  </si>
  <si>
    <t>42,702</t>
  </si>
  <si>
    <t>121,755</t>
  </si>
  <si>
    <t>29,996</t>
  </si>
  <si>
    <t>18,632</t>
  </si>
  <si>
    <t>48,628</t>
  </si>
  <si>
    <t>170,383</t>
  </si>
  <si>
    <t>10,511</t>
  </si>
  <si>
    <t>21,022</t>
  </si>
  <si>
    <t>27,150</t>
  </si>
  <si>
    <t>2,354</t>
  </si>
  <si>
    <t>29,504</t>
  </si>
  <si>
    <t>50,526</t>
  </si>
  <si>
    <t>3,475</t>
  </si>
  <si>
    <t>1,944</t>
  </si>
  <si>
    <t>5,419</t>
  </si>
  <si>
    <t>2,182</t>
  </si>
  <si>
    <t>1,600</t>
  </si>
  <si>
    <t>3,782</t>
  </si>
  <si>
    <t>9,201</t>
  </si>
  <si>
    <t>Year ended 28 February 2023</t>
  </si>
  <si>
    <t>108,897</t>
  </si>
  <si>
    <t>57,796</t>
  </si>
  <si>
    <t>166,693</t>
  </si>
  <si>
    <t>75,749</t>
  </si>
  <si>
    <t>21,660</t>
  </si>
  <si>
    <t>97,409</t>
  </si>
  <si>
    <t>(56,205)</t>
  </si>
  <si>
    <t>(30,473)</t>
  </si>
  <si>
    <t>(86,678)</t>
  </si>
  <si>
    <t>(22,578)</t>
  </si>
  <si>
    <t>(9,935)</t>
  </si>
  <si>
    <t>(32,513)</t>
  </si>
  <si>
    <t>52,692</t>
  </si>
  <si>
    <t>27,323</t>
  </si>
  <si>
    <t>80,015</t>
  </si>
  <si>
    <t>53,171</t>
  </si>
  <si>
    <t>11,725</t>
  </si>
  <si>
    <t>64,896</t>
  </si>
  <si>
    <t>(14,882)</t>
  </si>
  <si>
    <t>(9,455)</t>
  </si>
  <si>
    <t>(24,337)</t>
  </si>
  <si>
    <t>(5,364)</t>
  </si>
  <si>
    <t>(2,828)</t>
  </si>
  <si>
    <t>(8,192)</t>
  </si>
  <si>
    <t>37,810</t>
  </si>
  <si>
    <t>17,868</t>
  </si>
  <si>
    <t>55,678</t>
  </si>
  <si>
    <t>47,807</t>
  </si>
  <si>
    <t>8,897</t>
  </si>
  <si>
    <t>56,704</t>
  </si>
  <si>
    <t>112,382</t>
  </si>
  <si>
    <t>excluding highlighted items</t>
  </si>
  <si>
    <t>(20,497)</t>
  </si>
  <si>
    <t>(16,835)</t>
  </si>
  <si>
    <t>(37,332)</t>
  </si>
  <si>
    <t>(35,296)</t>
  </si>
  <si>
    <t>(8,240)</t>
  </si>
  <si>
    <t>(43,536)</t>
  </si>
  <si>
    <t>(80,868)</t>
  </si>
  <si>
    <t>17,313</t>
  </si>
  <si>
    <t>1,033</t>
  </si>
  <si>
    <t>18,346</t>
  </si>
  <si>
    <t>12,511</t>
  </si>
  <si>
    <t>657</t>
  </si>
  <si>
    <t>13,168</t>
  </si>
  <si>
    <t>(352)</t>
  </si>
  <si>
    <t>(4,660)</t>
  </si>
  <si>
    <t>(4,874)</t>
  </si>
  <si>
    <t>(5,226)</t>
  </si>
  <si>
    <t>(457)</t>
  </si>
  <si>
    <t>681</t>
  </si>
  <si>
    <t>17,994</t>
  </si>
  <si>
    <t>7,851</t>
  </si>
  <si>
    <t>443</t>
  </si>
  <si>
    <t>8,294</t>
  </si>
  <si>
    <t>(685)</t>
  </si>
  <si>
    <t>220</t>
  </si>
  <si>
    <t>(144)</t>
  </si>
  <si>
    <t>(81)</t>
  </si>
  <si>
    <t>(225)</t>
  </si>
  <si>
    <t>(125)</t>
  </si>
  <si>
    <t>(40)</t>
  </si>
  <si>
    <t>(165)</t>
  </si>
  <si>
    <t>(68)</t>
  </si>
  <si>
    <t>and highlighted items</t>
  </si>
  <si>
    <t>17,169</t>
  </si>
  <si>
    <t>952</t>
  </si>
  <si>
    <t>18,121</t>
  </si>
  <si>
    <t>12,436</t>
  </si>
  <si>
    <t>617</t>
  </si>
  <si>
    <t>13,053</t>
  </si>
  <si>
    <t>(76)</t>
  </si>
  <si>
    <t>600</t>
  </si>
  <si>
    <t>17,769</t>
  </si>
  <si>
    <t>7,776</t>
  </si>
  <si>
    <t>403</t>
  </si>
  <si>
    <t>8,179</t>
  </si>
  <si>
    <t>(533)</t>
  </si>
  <si>
    <t>(5,704)</t>
  </si>
  <si>
    <t>930</t>
  </si>
  <si>
    <t>1,589</t>
  </si>
  <si>
    <t>950</t>
  </si>
  <si>
    <t>234</t>
  </si>
  <si>
    <t>2,773</t>
  </si>
  <si>
    <t>487</t>
  </si>
  <si>
    <t>629</t>
  </si>
  <si>
    <t>1,116</t>
  </si>
  <si>
    <t>3,023</t>
  </si>
  <si>
    <t>322</t>
  </si>
  <si>
    <t>3,345</t>
  </si>
  <si>
    <t>4,461</t>
  </si>
  <si>
    <t>EBITDA before highlighted
items</t>
  </si>
  <si>
    <t>18,730</t>
  </si>
  <si>
    <t>2,321</t>
  </si>
  <si>
    <t>21,051</t>
  </si>
  <si>
    <t>16,484</t>
  </si>
  <si>
    <t>1,213</t>
  </si>
  <si>
    <t>17,697</t>
  </si>
  <si>
    <t>38,520</t>
  </si>
  <si>
    <t>2023</t>
  </si>
  <si>
    <t>19,569</t>
  </si>
  <si>
    <t>14,493</t>
  </si>
  <si>
    <t>77,918</t>
  </si>
  <si>
    <t>14,381</t>
  </si>
  <si>
    <t>188,752</t>
  </si>
  <si>
    <t>552</t>
  </si>
  <si>
    <t>72,566</t>
  </si>
  <si>
    <t>95,623</t>
  </si>
  <si>
    <t>125,905</t>
  </si>
  <si>
    <t>1,102</t>
  </si>
  <si>
    <t>2</t>
  </si>
  <si>
    <t>16,145</t>
  </si>
  <si>
    <t>18,825</t>
  </si>
  <si>
    <t>241</t>
  </si>
  <si>
    <t>5,029</t>
  </si>
  <si>
    <t>15,987</t>
  </si>
  <si>
    <t>774</t>
  </si>
  <si>
    <t>6,684</t>
  </si>
  <si>
    <t>97,742</t>
  </si>
  <si>
    <t>5,031</t>
  </si>
  <si>
    <t>191,536</t>
  </si>
  <si>
    <t>98,294</t>
  </si>
  <si>
    <t>79,384</t>
  </si>
  <si>
    <t>68,542</t>
  </si>
  <si>
    <t>91,041</t>
  </si>
  <si>
    <t>23,695</t>
  </si>
  <si>
    <t>15,475</t>
  </si>
  <si>
    <t>174</t>
  </si>
  <si>
    <t>10,266</t>
  </si>
  <si>
    <t>935</t>
  </si>
  <si>
    <t>10,249</t>
  </si>
  <si>
    <t>150,726</t>
  </si>
  <si>
    <t>Analysis of non-current assets (excluding deferred tax assets and financial instruments)
by geographic location</t>
  </si>
  <si>
    <t>71,311</t>
  </si>
  <si>
    <t>26,796</t>
  </si>
  <si>
    <t>421</t>
  </si>
  <si>
    <t>98,528</t>
  </si>
  <si>
    <t>28 February 2023</t>
  </si>
  <si>
    <t>Print^{1}</t>
  </si>
  <si>
    <t>90,481</t>
  </si>
  <si>
    <t>44,702</t>
  </si>
  <si>
    <t>135,183</t>
  </si>
  <si>
    <t>32,942</t>
  </si>
  <si>
    <t>17,841</t>
  </si>
  <si>
    <t>50,783</t>
  </si>
  <si>
    <t>185,966</t>
  </si>
  <si>
    <t>12,181</t>
  </si>
  <si>
    <t>8,626</t>
  </si>
  <si>
    <t>20,807</t>
  </si>
  <si>
    <t>12,841</t>
  </si>
  <si>
    <t>1,858</t>
  </si>
  <si>
    <t>14,699</t>
  </si>
  <si>
    <t>35,506</t>
  </si>
  <si>
    <t>26,202</t>
  </si>
  <si>
    <t>1,418</t>
  </si>
  <si>
    <t>2,748</t>
  </si>
  <si>
    <t>4,166</t>
  </si>
  <si>
    <t>8</t>
  </si>
  <si>
    <t>435</t>
  </si>
  <si>
    <t>4,609</t>
  </si>
  <si>
    <t>Rights and services^{2}</t>
  </si>
  <si>
    <t>4,817</t>
  </si>
  <si>
    <t>1,720</t>
  </si>
  <si>
    <t>6,537</t>
  </si>
  <si>
    <t>3,756</t>
  </si>
  <si>
    <t>1,526</t>
  </si>
  <si>
    <t>5,282</t>
  </si>
  <si>
    <t>11,819</t>
  </si>
  <si>
    <t>28 February 2022</t>
  </si>
  <si>
    <t>9,680</t>
  </si>
  <si>
    <t>8,089</t>
  </si>
  <si>
    <t>8,497</t>
  </si>
  <si>
    <t>2,049</t>
  </si>
  <si>
    <t>10,546</t>
  </si>
  <si>
    <t>28,315</t>
  </si>
  <si>
    <t>18,645</t>
  </si>
  <si>
    <t>831</t>
  </si>
  <si>
    <t>2,422</t>
  </si>
  <si>
    <t>3,253</t>
  </si>
  <si>
    <t>305</t>
  </si>
  <si>
    <t>313</t>
  </si>
  <si>
    <t>3,566</t>
  </si>
  <si>
    <t>Content Serveces</t>
  </si>
  <si>
    <t>100 959</t>
  </si>
  <si>
    <t>1 17,429</t>
  </si>
  <si>
    <t>45 846</t>
  </si>
  <si>
    <t>11 586</t>
  </si>
  <si>
    <t>162 679</t>
  </si>
  <si>
    <t>6 months ended 31 August</t>
  </si>
  <si>
    <t>E'OOO</t>
  </si>
  <si>
    <t>Earnings per share attributable the Company Basic earnings per share</t>
  </si>
  <si>
    <t>13.81p</t>
  </si>
  <si>
    <t>12.49p</t>
  </si>
  <si>
    <t>13.66p</t>
  </si>
  <si>
    <t>12.30p</t>
  </si>
  <si>
    <t>Interim Income Statement For the six months ended 31 August 2023</t>
  </si>
  <si>
    <t>Net proft</t>
  </si>
  <si>
    <t>Assets Goodwill</t>
  </si>
  <si>
    <t>inventories</t>
  </si>
  <si>
    <t>Liabilties Deferred tax liabilities</t>
  </si>
  <si>
    <t>Total Current liabilities</t>
  </si>
  <si>
    <t>Equity Share capital</t>
  </si>
  <si>
    <t>Total equity</t>
  </si>
  <si>
    <t>6 mmths ended 31 Acoust</t>
  </si>
  <si>
    <t>.22.23</t>
  </si>
  <si>
    <t>E'CxX)</t>
  </si>
  <si>
    <t>Depreciation of property, plant and equiprnent</t>
  </si>
  <si>
    <t>Depreciation Of right-of-use assets</t>
  </si>
  <si>
    <t>Amortisation Of intangible assets</t>
  </si>
  <si>
    <t>Loss on disposal of property, plant and equipment</t>
  </si>
  <si>
    <t>Loss on disposal on intangible asetS</t>
  </si>
  <si>
    <t>Decrease/(increase) in inventories</t>
  </si>
  <si>
    <t>Increase in trade and Other receivables</t>
  </si>
  <si>
    <t>Increase in trade and other liabilities</t>
  </si>
  <si>
    <t>generated frorn operating activities</t>
  </si>
  <si>
    <t>Purchases Of intangible assets</t>
  </si>
  <si>
    <t>Purchase Of business, net Of cash acquired</t>
  </si>
  <si>
    <t>Purchase Of shares by the Employee Benefit Trust</t>
  </si>
  <si>
    <t>proceeds from exercise Of share options</t>
  </si>
  <si>
    <t>Cancellation of share options</t>
  </si>
  <si>
    <t>Repayment Of lease liabilities</t>
  </si>
  <si>
    <t>Net (decrease)/increase in cash and cash equivalents</t>
  </si>
  <si>
    <t>Cash and cash equivalents at beginning Of period</t>
  </si>
  <si>
    <t>Exchange (loss)/gain On cash and cash equivalents</t>
  </si>
  <si>
    <t>Cash and cash equivalents at end of period</t>
  </si>
  <si>
    <t>Profit for the Peri0d Adjustments for:</t>
  </si>
  <si>
    <t xml:space="preserve">Net cash generated from operating activities </t>
  </si>
  <si>
    <t>SEGMENT BY PRODUCT</t>
  </si>
  <si>
    <t>Working capital comparison</t>
  </si>
  <si>
    <t>Working capital</t>
  </si>
  <si>
    <t>Inventory</t>
  </si>
  <si>
    <t>Cash</t>
  </si>
  <si>
    <t>Hachette UK Ltd</t>
  </si>
  <si>
    <t>Current Ratio</t>
  </si>
  <si>
    <t>Bloomsbury Publishing Plc</t>
  </si>
  <si>
    <t>Penguin Books Ltd</t>
  </si>
  <si>
    <t>CASH FALL</t>
  </si>
  <si>
    <t>Dividends</t>
  </si>
  <si>
    <t>Acquisitions</t>
  </si>
  <si>
    <t>Opening Balance+PBTA</t>
  </si>
  <si>
    <t>Interim Income Statement</t>
  </si>
  <si>
    <t>Aug-22</t>
  </si>
  <si>
    <t>Aug-23</t>
  </si>
  <si>
    <t>August 2022</t>
  </si>
  <si>
    <t>August 2023</t>
  </si>
  <si>
    <t>Operating Profit Margin</t>
  </si>
  <si>
    <t>CASH WATERFALL</t>
  </si>
  <si>
    <t>Revenue share from Digital Publishing</t>
  </si>
  <si>
    <t>2021-2022</t>
  </si>
  <si>
    <t xml:space="preserve">John Wiley and Sons </t>
  </si>
  <si>
    <t>US</t>
  </si>
  <si>
    <t>Bloomsbury: Financial Performance Snapshot</t>
  </si>
  <si>
    <t>Performance Analysis</t>
  </si>
  <si>
    <t>Sector Analysis</t>
  </si>
  <si>
    <t>Cash Flow</t>
  </si>
  <si>
    <t>Company Analysis</t>
  </si>
  <si>
    <t>Segment Analysis</t>
  </si>
  <si>
    <t>-</t>
  </si>
  <si>
    <t>SEGMENT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</si>
</sst>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0.00\)"/>
    <numFmt numFmtId="165" formatCode="0_);\(0\)"/>
    <numFmt numFmtId="166" formatCode="_(* #,##0_);_(* \(#,##0\)_)\ ;_(* 0_)"/>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000000"/>
      <name val="Calibri"/>
      <family val="2"/>
    </font>
    <font>
      <b/>
      <sz val="11"/>
      <color rgb="FF000000"/>
      <name val="Calibri"/>
      <family val="2"/>
    </font>
    <font>
      <b/>
      <sz val="11"/>
      <color rgb="FF000000"/>
      <name val="Calibri"/>
      <family val="2"/>
      <scheme val="minor"/>
    </font>
    <font>
      <sz val="11"/>
      <color rgb="FF000000"/>
      <name val="Calibri"/>
      <family val="2"/>
      <scheme val="minor"/>
    </font>
    <font>
      <b/>
      <sz val="11"/>
      <name val="Calibri"/>
      <family val="2"/>
      <scheme val="minor"/>
    </font>
    <font>
      <u/>
      <sz val="11"/>
      <color theme="10"/>
      <name val="Calibri"/>
      <family val="2"/>
      <scheme val="minor"/>
    </font>
    <font>
      <sz val="10"/>
      <color rgb="FF333333"/>
      <name val="Arial"/>
      <family val="2"/>
    </font>
    <font>
      <b/>
      <sz val="18"/>
      <color theme="1"/>
      <name val="Arial"/>
      <family val="2"/>
    </font>
    <font>
      <b/>
      <sz val="10"/>
      <color theme="1"/>
      <name val="Arial"/>
      <family val="2"/>
    </font>
    <font>
      <sz val="10"/>
      <color theme="1"/>
      <name val="Arial"/>
      <family val="2"/>
    </font>
    <font>
      <b/>
      <sz val="14"/>
      <color theme="1"/>
      <name val="Arial"/>
      <family val="2"/>
    </font>
    <font>
      <sz val="10"/>
      <color rgb="FF000000"/>
      <name val="Arial"/>
      <family val="2"/>
    </font>
    <font>
      <b/>
      <sz val="10"/>
      <color rgb="FF000000"/>
      <name val="Arial"/>
      <family val="2"/>
    </font>
    <font>
      <sz val="10"/>
      <name val="Arial"/>
      <family val="2"/>
    </font>
    <font>
      <b/>
      <sz val="10"/>
      <name val="Arial"/>
      <family val="2"/>
    </font>
    <font>
      <b/>
      <sz val="10"/>
      <color rgb="FF303030"/>
      <name val="Arial"/>
      <family val="2"/>
    </font>
    <font>
      <sz val="10"/>
      <color rgb="FF303030"/>
      <name val="Arial"/>
      <family val="2"/>
    </font>
    <font>
      <sz val="10"/>
      <color indexed="8"/>
      <name val="Arial"/>
      <family val="2"/>
    </font>
    <font>
      <b/>
      <sz val="16"/>
      <color theme="1"/>
      <name val="Arial"/>
      <family val="2"/>
    </font>
    <font>
      <b/>
      <sz val="14"/>
      <color theme="1"/>
      <name val="Calibri"/>
      <family val="2"/>
      <scheme val="minor"/>
    </font>
  </fonts>
  <fills count="6">
    <fill>
      <patternFill patternType="none"/>
    </fill>
    <fill>
      <patternFill patternType="gray125"/>
    </fill>
    <fill>
      <patternFill patternType="solid">
        <fgColor theme="9" tint="0.79998168889431442"/>
        <bgColor theme="9" tint="0.79998168889431442"/>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s>
  <borders count="26">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thin">
        <color theme="4" tint="0.39997558519241921"/>
      </top>
      <bottom style="thin">
        <color theme="4" tint="0.39997558519241921"/>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0" fillId="0" borderId="0" applyNumberFormat="0" applyFill="0" applyBorder="0" applyAlignment="0" applyProtection="0"/>
    <xf numFmtId="0" fontId="1" fillId="0" borderId="0"/>
  </cellStyleXfs>
  <cellXfs count="249">
    <xf numFmtId="0" fontId="0" fillId="0" borderId="0" xfId="0"/>
    <xf numFmtId="0" fontId="0" fillId="2" borderId="1" xfId="0" applyFill="1" applyBorder="1"/>
    <xf numFmtId="0" fontId="0" fillId="0" borderId="1" xfId="0" applyBorder="1"/>
    <xf numFmtId="0" fontId="0" fillId="2" borderId="2" xfId="0" applyFill="1" applyBorder="1"/>
    <xf numFmtId="0" fontId="4" fillId="3" borderId="3" xfId="0" applyFont="1" applyFill="1" applyBorder="1"/>
    <xf numFmtId="0" fontId="0" fillId="3" borderId="3" xfId="0" applyFill="1" applyBorder="1"/>
    <xf numFmtId="3" fontId="0" fillId="0" borderId="0" xfId="0" applyNumberFormat="1"/>
    <xf numFmtId="10" fontId="0" fillId="0" borderId="0" xfId="1" applyNumberFormat="1" applyFont="1"/>
    <xf numFmtId="0" fontId="2" fillId="0" borderId="0" xfId="0" applyFont="1"/>
    <xf numFmtId="3" fontId="0" fillId="0" borderId="0" xfId="0" applyNumberFormat="1" applyAlignment="1">
      <alignment horizontal="right"/>
    </xf>
    <xf numFmtId="0" fontId="0" fillId="0" borderId="0" xfId="0" applyAlignment="1">
      <alignment horizontal="right"/>
    </xf>
    <xf numFmtId="0" fontId="5" fillId="0" borderId="0" xfId="0" applyFont="1"/>
    <xf numFmtId="0" fontId="6" fillId="0" borderId="0" xfId="0" applyFont="1"/>
    <xf numFmtId="0" fontId="7" fillId="3" borderId="0" xfId="0" applyFont="1" applyFill="1"/>
    <xf numFmtId="0" fontId="8" fillId="3" borderId="0" xfId="0" applyFont="1" applyFill="1"/>
    <xf numFmtId="0" fontId="8" fillId="0" borderId="0" xfId="0" applyFont="1"/>
    <xf numFmtId="3" fontId="5" fillId="0" borderId="0" xfId="0" applyNumberFormat="1" applyFont="1"/>
    <xf numFmtId="3" fontId="8" fillId="0" borderId="0" xfId="0" applyNumberFormat="1" applyFont="1"/>
    <xf numFmtId="0" fontId="8" fillId="0" borderId="0" xfId="0" applyFont="1" applyAlignment="1">
      <alignment horizontal="right"/>
    </xf>
    <xf numFmtId="3" fontId="8" fillId="0" borderId="0" xfId="0" applyNumberFormat="1" applyFont="1" applyAlignment="1">
      <alignment horizontal="right"/>
    </xf>
    <xf numFmtId="10" fontId="0" fillId="0" borderId="0" xfId="0" applyNumberFormat="1"/>
    <xf numFmtId="10" fontId="8" fillId="3" borderId="0" xfId="0" applyNumberFormat="1" applyFont="1" applyFill="1"/>
    <xf numFmtId="3" fontId="2" fillId="0" borderId="0" xfId="0" applyNumberFormat="1" applyFont="1"/>
    <xf numFmtId="0" fontId="2" fillId="5" borderId="0" xfId="0" applyFont="1" applyFill="1"/>
    <xf numFmtId="3" fontId="2" fillId="5" borderId="0" xfId="0" applyNumberFormat="1" applyFont="1" applyFill="1"/>
    <xf numFmtId="16" fontId="0" fillId="0" borderId="0" xfId="0" applyNumberFormat="1"/>
    <xf numFmtId="0" fontId="2" fillId="4" borderId="0" xfId="0" applyFont="1" applyFill="1"/>
    <xf numFmtId="3" fontId="2" fillId="4" borderId="0" xfId="0" applyNumberFormat="1" applyFont="1" applyFill="1"/>
    <xf numFmtId="17" fontId="0" fillId="0" borderId="0" xfId="0" applyNumberFormat="1"/>
    <xf numFmtId="17" fontId="2" fillId="0" borderId="0" xfId="0" applyNumberFormat="1" applyFont="1"/>
    <xf numFmtId="49" fontId="2" fillId="5" borderId="0" xfId="0" applyNumberFormat="1" applyFont="1" applyFill="1"/>
    <xf numFmtId="0" fontId="0" fillId="0" borderId="0" xfId="0"/>
    <xf numFmtId="0" fontId="0" fillId="3" borderId="0" xfId="0" applyFill="1"/>
    <xf numFmtId="3" fontId="0" fillId="3" borderId="0" xfId="0" applyNumberFormat="1" applyFill="1"/>
    <xf numFmtId="0" fontId="2" fillId="3" borderId="0" xfId="0" applyFont="1" applyFill="1"/>
    <xf numFmtId="0" fontId="12" fillId="3" borderId="0" xfId="0" applyFont="1" applyFill="1"/>
    <xf numFmtId="0" fontId="2" fillId="3" borderId="0" xfId="0" applyFont="1" applyFill="1" applyBorder="1"/>
    <xf numFmtId="0" fontId="0" fillId="3" borderId="0" xfId="0" applyFill="1" applyBorder="1"/>
    <xf numFmtId="1" fontId="0" fillId="3" borderId="0" xfId="0" applyNumberFormat="1" applyFill="1" applyBorder="1"/>
    <xf numFmtId="10" fontId="0" fillId="3" borderId="0" xfId="1" applyNumberFormat="1" applyFont="1" applyFill="1" applyBorder="1"/>
    <xf numFmtId="3" fontId="0" fillId="3" borderId="0" xfId="0" applyNumberFormat="1" applyFill="1" applyBorder="1"/>
    <xf numFmtId="0" fontId="8" fillId="3" borderId="0" xfId="0" applyFont="1" applyFill="1" applyBorder="1"/>
    <xf numFmtId="0" fontId="0" fillId="3" borderId="20" xfId="0" applyFill="1" applyBorder="1"/>
    <xf numFmtId="0" fontId="2" fillId="3" borderId="14" xfId="0" applyFont="1" applyFill="1" applyBorder="1"/>
    <xf numFmtId="0" fontId="2" fillId="3" borderId="17" xfId="0" applyFont="1" applyFill="1" applyBorder="1"/>
    <xf numFmtId="0" fontId="0" fillId="3" borderId="17" xfId="0" applyFont="1" applyFill="1" applyBorder="1"/>
    <xf numFmtId="10" fontId="0" fillId="3" borderId="19" xfId="1" applyNumberFormat="1" applyFont="1" applyFill="1" applyBorder="1"/>
    <xf numFmtId="0" fontId="0" fillId="3" borderId="20" xfId="0" applyFont="1" applyFill="1" applyBorder="1"/>
    <xf numFmtId="10" fontId="0" fillId="3" borderId="22" xfId="1" applyNumberFormat="1" applyFont="1" applyFill="1" applyBorder="1"/>
    <xf numFmtId="10" fontId="2" fillId="3" borderId="0" xfId="1" applyNumberFormat="1" applyFont="1" applyFill="1" applyBorder="1"/>
    <xf numFmtId="10" fontId="0" fillId="3" borderId="21" xfId="1" applyNumberFormat="1" applyFont="1" applyFill="1" applyBorder="1"/>
    <xf numFmtId="0" fontId="0" fillId="3" borderId="14" xfId="0" applyFont="1" applyFill="1" applyBorder="1"/>
    <xf numFmtId="0" fontId="13" fillId="3" borderId="0" xfId="0" applyFont="1" applyFill="1" applyBorder="1"/>
    <xf numFmtId="0" fontId="14" fillId="3" borderId="0" xfId="0" applyFont="1" applyFill="1" applyBorder="1"/>
    <xf numFmtId="0" fontId="13" fillId="3" borderId="14" xfId="0" applyFont="1" applyFill="1" applyBorder="1"/>
    <xf numFmtId="0" fontId="13" fillId="3" borderId="15" xfId="0" applyFont="1" applyFill="1" applyBorder="1" applyAlignment="1">
      <alignment horizontal="center"/>
    </xf>
    <xf numFmtId="10" fontId="13" fillId="3" borderId="15" xfId="1" applyNumberFormat="1" applyFont="1" applyFill="1" applyBorder="1" applyAlignment="1">
      <alignment horizontal="center"/>
    </xf>
    <xf numFmtId="10" fontId="13" fillId="3" borderId="16" xfId="1" applyNumberFormat="1" applyFont="1" applyFill="1" applyBorder="1" applyAlignment="1">
      <alignment horizontal="center"/>
    </xf>
    <xf numFmtId="0" fontId="13" fillId="3" borderId="20" xfId="0" applyFont="1" applyFill="1" applyBorder="1"/>
    <xf numFmtId="2" fontId="13" fillId="3" borderId="21" xfId="0" applyNumberFormat="1" applyFont="1" applyFill="1" applyBorder="1" applyAlignment="1">
      <alignment horizontal="center"/>
    </xf>
    <xf numFmtId="10" fontId="13" fillId="3" borderId="21" xfId="1" applyNumberFormat="1" applyFont="1" applyFill="1" applyBorder="1" applyAlignment="1">
      <alignment horizontal="center"/>
    </xf>
    <xf numFmtId="10" fontId="13" fillId="3" borderId="22" xfId="1" applyNumberFormat="1" applyFont="1" applyFill="1" applyBorder="1" applyAlignment="1">
      <alignment horizontal="center"/>
    </xf>
    <xf numFmtId="0" fontId="13" fillId="3" borderId="17" xfId="0" applyFont="1" applyFill="1" applyBorder="1"/>
    <xf numFmtId="1" fontId="13" fillId="3" borderId="0" xfId="0" applyNumberFormat="1" applyFont="1" applyFill="1" applyBorder="1"/>
    <xf numFmtId="10" fontId="13" fillId="3" borderId="0" xfId="1" applyNumberFormat="1" applyFont="1" applyFill="1" applyBorder="1"/>
    <xf numFmtId="3" fontId="13" fillId="3" borderId="0" xfId="0" applyNumberFormat="1" applyFont="1" applyFill="1" applyBorder="1"/>
    <xf numFmtId="10" fontId="13" fillId="3" borderId="19" xfId="1" applyNumberFormat="1" applyFont="1" applyFill="1" applyBorder="1"/>
    <xf numFmtId="0" fontId="14" fillId="3" borderId="0" xfId="0" applyFont="1" applyFill="1"/>
    <xf numFmtId="10" fontId="14" fillId="3" borderId="0" xfId="1" applyNumberFormat="1" applyFont="1" applyFill="1"/>
    <xf numFmtId="0" fontId="14" fillId="3" borderId="17" xfId="0" applyFont="1" applyFill="1" applyBorder="1"/>
    <xf numFmtId="3" fontId="14" fillId="3" borderId="0" xfId="0" applyNumberFormat="1" applyFont="1" applyFill="1" applyBorder="1"/>
    <xf numFmtId="10" fontId="14" fillId="3" borderId="0" xfId="1" applyNumberFormat="1" applyFont="1" applyFill="1" applyBorder="1"/>
    <xf numFmtId="10" fontId="14" fillId="3" borderId="19" xfId="1" applyNumberFormat="1" applyFont="1" applyFill="1" applyBorder="1"/>
    <xf numFmtId="0" fontId="13" fillId="3" borderId="24" xfId="0" applyFont="1" applyFill="1" applyBorder="1"/>
    <xf numFmtId="3" fontId="13" fillId="3" borderId="25" xfId="0" applyNumberFormat="1" applyFont="1" applyFill="1" applyBorder="1"/>
    <xf numFmtId="10" fontId="13" fillId="3" borderId="25" xfId="1" applyNumberFormat="1" applyFont="1" applyFill="1" applyBorder="1"/>
    <xf numFmtId="10" fontId="13" fillId="3" borderId="23" xfId="1" applyNumberFormat="1" applyFont="1" applyFill="1" applyBorder="1"/>
    <xf numFmtId="2" fontId="14" fillId="3" borderId="0" xfId="0" applyNumberFormat="1" applyFont="1" applyFill="1" applyBorder="1"/>
    <xf numFmtId="0" fontId="13" fillId="3" borderId="0" xfId="1" applyNumberFormat="1" applyFont="1" applyFill="1" applyBorder="1"/>
    <xf numFmtId="2" fontId="14" fillId="3" borderId="0" xfId="0" applyNumberFormat="1" applyFont="1" applyFill="1" applyBorder="1" applyAlignment="1">
      <alignment horizontal="right"/>
    </xf>
    <xf numFmtId="10" fontId="14" fillId="3" borderId="0" xfId="1" applyNumberFormat="1" applyFont="1" applyFill="1" applyBorder="1" applyAlignment="1">
      <alignment horizontal="right"/>
    </xf>
    <xf numFmtId="0" fontId="14" fillId="3" borderId="20" xfId="0" applyFont="1" applyFill="1" applyBorder="1"/>
    <xf numFmtId="2" fontId="14" fillId="3" borderId="21" xfId="0" applyNumberFormat="1" applyFont="1" applyFill="1" applyBorder="1" applyAlignment="1">
      <alignment horizontal="right"/>
    </xf>
    <xf numFmtId="10" fontId="14" fillId="3" borderId="21" xfId="1" applyNumberFormat="1" applyFont="1" applyFill="1" applyBorder="1" applyAlignment="1">
      <alignment horizontal="right"/>
    </xf>
    <xf numFmtId="10" fontId="14" fillId="3" borderId="22" xfId="1" applyNumberFormat="1" applyFont="1" applyFill="1" applyBorder="1"/>
    <xf numFmtId="0" fontId="13" fillId="3" borderId="25" xfId="0" applyFont="1" applyFill="1" applyBorder="1" applyAlignment="1">
      <alignment horizontal="center" vertical="center"/>
    </xf>
    <xf numFmtId="10" fontId="13" fillId="3" borderId="25" xfId="1" applyNumberFormat="1" applyFont="1" applyFill="1" applyBorder="1" applyAlignment="1">
      <alignment horizontal="center" vertical="center"/>
    </xf>
    <xf numFmtId="10" fontId="13" fillId="3" borderId="23" xfId="1" applyNumberFormat="1" applyFont="1" applyFill="1" applyBorder="1" applyAlignment="1">
      <alignment horizontal="center" vertical="center"/>
    </xf>
    <xf numFmtId="1" fontId="14" fillId="3" borderId="0" xfId="0" applyNumberFormat="1" applyFont="1" applyFill="1" applyBorder="1"/>
    <xf numFmtId="3" fontId="14" fillId="3" borderId="21" xfId="0" applyNumberFormat="1" applyFont="1" applyFill="1" applyBorder="1"/>
    <xf numFmtId="10" fontId="14" fillId="3" borderId="21" xfId="1" applyNumberFormat="1" applyFont="1" applyFill="1" applyBorder="1"/>
    <xf numFmtId="0" fontId="14" fillId="3" borderId="14" xfId="0" applyFont="1" applyFill="1" applyBorder="1"/>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2" fontId="13" fillId="3" borderId="0" xfId="0" applyNumberFormat="1" applyFont="1" applyFill="1" applyBorder="1" applyAlignment="1">
      <alignment horizontal="center" vertical="center"/>
    </xf>
    <xf numFmtId="2" fontId="13" fillId="3" borderId="19" xfId="0" applyNumberFormat="1" applyFont="1" applyFill="1" applyBorder="1" applyAlignment="1">
      <alignment horizontal="center" vertical="center"/>
    </xf>
    <xf numFmtId="2" fontId="14" fillId="3" borderId="0" xfId="1" applyNumberFormat="1" applyFont="1" applyFill="1" applyBorder="1"/>
    <xf numFmtId="1" fontId="14" fillId="3" borderId="0" xfId="1" applyNumberFormat="1" applyFont="1" applyFill="1" applyBorder="1"/>
    <xf numFmtId="4" fontId="14" fillId="3" borderId="0" xfId="0" applyNumberFormat="1" applyFont="1" applyFill="1" applyBorder="1"/>
    <xf numFmtId="9" fontId="14" fillId="3" borderId="0" xfId="0" applyNumberFormat="1" applyFont="1" applyFill="1" applyBorder="1"/>
    <xf numFmtId="0" fontId="15" fillId="3" borderId="0" xfId="0" applyFont="1" applyFill="1" applyBorder="1"/>
    <xf numFmtId="0" fontId="14" fillId="3" borderId="15" xfId="0" applyFont="1" applyFill="1" applyBorder="1"/>
    <xf numFmtId="0" fontId="14" fillId="3" borderId="16" xfId="0" applyFont="1" applyFill="1" applyBorder="1"/>
    <xf numFmtId="0" fontId="14" fillId="3" borderId="19" xfId="0" applyFont="1" applyFill="1" applyBorder="1"/>
    <xf numFmtId="0" fontId="13" fillId="3" borderId="19" xfId="1" applyNumberFormat="1" applyFont="1" applyFill="1" applyBorder="1"/>
    <xf numFmtId="0" fontId="13" fillId="3" borderId="15" xfId="0" applyFont="1" applyFill="1" applyBorder="1"/>
    <xf numFmtId="0" fontId="13" fillId="3" borderId="16" xfId="0" applyFont="1" applyFill="1" applyBorder="1"/>
    <xf numFmtId="2" fontId="14" fillId="3" borderId="17" xfId="0" applyNumberFormat="1" applyFont="1" applyFill="1" applyBorder="1"/>
    <xf numFmtId="2" fontId="14" fillId="3" borderId="19" xfId="0" applyNumberFormat="1" applyFont="1" applyFill="1" applyBorder="1"/>
    <xf numFmtId="0" fontId="13" fillId="3" borderId="19" xfId="0" applyFont="1" applyFill="1" applyBorder="1"/>
    <xf numFmtId="1" fontId="14" fillId="3" borderId="19" xfId="0" applyNumberFormat="1" applyFont="1" applyFill="1" applyBorder="1"/>
    <xf numFmtId="4" fontId="14" fillId="3" borderId="19" xfId="0" applyNumberFormat="1" applyFont="1" applyFill="1" applyBorder="1"/>
    <xf numFmtId="9" fontId="14" fillId="3" borderId="21" xfId="0" applyNumberFormat="1" applyFont="1" applyFill="1" applyBorder="1"/>
    <xf numFmtId="0" fontId="14" fillId="3" borderId="21" xfId="0" applyFont="1" applyFill="1" applyBorder="1"/>
    <xf numFmtId="0" fontId="14" fillId="3" borderId="22" xfId="0" applyFont="1" applyFill="1" applyBorder="1"/>
    <xf numFmtId="165" fontId="14" fillId="3" borderId="0" xfId="0" applyNumberFormat="1" applyFont="1" applyFill="1"/>
    <xf numFmtId="164" fontId="14" fillId="3" borderId="0" xfId="0" applyNumberFormat="1" applyFont="1" applyFill="1"/>
    <xf numFmtId="0" fontId="16" fillId="3" borderId="0" xfId="0" applyFont="1" applyFill="1"/>
    <xf numFmtId="164" fontId="16" fillId="3" borderId="0" xfId="0" applyNumberFormat="1" applyFont="1" applyFill="1"/>
    <xf numFmtId="0" fontId="13" fillId="3" borderId="6" xfId="3" applyFont="1" applyFill="1" applyBorder="1"/>
    <xf numFmtId="0" fontId="13" fillId="3" borderId="10" xfId="3" applyFont="1" applyFill="1" applyBorder="1" applyAlignment="1">
      <alignment horizontal="center" vertical="center"/>
    </xf>
    <xf numFmtId="0" fontId="13" fillId="3" borderId="11" xfId="3" applyFont="1" applyFill="1" applyBorder="1" applyAlignment="1">
      <alignment horizontal="center" vertical="center"/>
    </xf>
    <xf numFmtId="0" fontId="14" fillId="3" borderId="12" xfId="3" applyFont="1" applyFill="1" applyBorder="1"/>
    <xf numFmtId="0" fontId="14" fillId="3" borderId="0" xfId="3" applyFont="1" applyFill="1"/>
    <xf numFmtId="0" fontId="14" fillId="3" borderId="7" xfId="3" applyFont="1" applyFill="1" applyBorder="1"/>
    <xf numFmtId="10" fontId="14" fillId="3" borderId="7" xfId="1" applyNumberFormat="1" applyFont="1" applyFill="1" applyBorder="1"/>
    <xf numFmtId="0" fontId="14" fillId="3" borderId="13" xfId="0" applyFont="1" applyFill="1" applyBorder="1"/>
    <xf numFmtId="165" fontId="14" fillId="3" borderId="8" xfId="0" applyNumberFormat="1" applyFont="1" applyFill="1" applyBorder="1"/>
    <xf numFmtId="165" fontId="14" fillId="3" borderId="9" xfId="0" applyNumberFormat="1" applyFont="1" applyFill="1" applyBorder="1"/>
    <xf numFmtId="165" fontId="14" fillId="3" borderId="15" xfId="0" applyNumberFormat="1" applyFont="1" applyFill="1" applyBorder="1"/>
    <xf numFmtId="165" fontId="14" fillId="3" borderId="16" xfId="0" applyNumberFormat="1" applyFont="1" applyFill="1" applyBorder="1"/>
    <xf numFmtId="164" fontId="14" fillId="3" borderId="0" xfId="0" applyNumberFormat="1" applyFont="1" applyFill="1" applyBorder="1"/>
    <xf numFmtId="165" fontId="14" fillId="3" borderId="0" xfId="0" applyNumberFormat="1" applyFont="1" applyFill="1" applyBorder="1"/>
    <xf numFmtId="165" fontId="14" fillId="3" borderId="19" xfId="0" applyNumberFormat="1" applyFont="1" applyFill="1" applyBorder="1"/>
    <xf numFmtId="165" fontId="14" fillId="3" borderId="21" xfId="0" applyNumberFormat="1" applyFont="1" applyFill="1" applyBorder="1"/>
    <xf numFmtId="165" fontId="14" fillId="3" borderId="22" xfId="0" applyNumberFormat="1" applyFont="1" applyFill="1" applyBorder="1"/>
    <xf numFmtId="165" fontId="13" fillId="3" borderId="15" xfId="0" applyNumberFormat="1" applyFont="1" applyFill="1" applyBorder="1" applyAlignment="1">
      <alignment horizontal="center" vertical="center"/>
    </xf>
    <xf numFmtId="165" fontId="13" fillId="3" borderId="16"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19" xfId="0" applyNumberFormat="1" applyFont="1" applyFill="1" applyBorder="1" applyAlignment="1">
      <alignment horizontal="center" vertical="center"/>
    </xf>
    <xf numFmtId="165" fontId="13" fillId="3" borderId="15" xfId="0" applyNumberFormat="1" applyFont="1" applyFill="1" applyBorder="1"/>
    <xf numFmtId="165" fontId="13" fillId="3" borderId="16" xfId="0" applyNumberFormat="1" applyFont="1" applyFill="1" applyBorder="1"/>
    <xf numFmtId="165" fontId="13" fillId="3" borderId="21" xfId="0" applyNumberFormat="1" applyFont="1" applyFill="1" applyBorder="1"/>
    <xf numFmtId="165" fontId="13" fillId="3" borderId="22" xfId="0" applyNumberFormat="1" applyFont="1" applyFill="1" applyBorder="1"/>
    <xf numFmtId="0" fontId="16" fillId="3" borderId="0" xfId="0" applyFont="1" applyFill="1" applyBorder="1"/>
    <xf numFmtId="164" fontId="16" fillId="3" borderId="0" xfId="0" applyNumberFormat="1" applyFont="1" applyFill="1" applyBorder="1"/>
    <xf numFmtId="0" fontId="17" fillId="3" borderId="0" xfId="0" applyFont="1" applyFill="1" applyBorder="1"/>
    <xf numFmtId="164" fontId="17" fillId="3" borderId="0" xfId="0" applyNumberFormat="1" applyFont="1" applyFill="1" applyBorder="1"/>
    <xf numFmtId="0" fontId="13" fillId="3" borderId="0" xfId="0" applyFont="1" applyFill="1"/>
    <xf numFmtId="3" fontId="14" fillId="3" borderId="0" xfId="0" applyNumberFormat="1" applyFont="1" applyFill="1"/>
    <xf numFmtId="166" fontId="18" fillId="3" borderId="0" xfId="0" applyNumberFormat="1" applyFont="1" applyFill="1" applyAlignment="1">
      <alignment horizontal="right"/>
    </xf>
    <xf numFmtId="0" fontId="13" fillId="3" borderId="25" xfId="0" applyFont="1" applyFill="1" applyBorder="1"/>
    <xf numFmtId="0" fontId="13" fillId="3" borderId="23" xfId="0" applyFont="1" applyFill="1" applyBorder="1"/>
    <xf numFmtId="0" fontId="14" fillId="3" borderId="24" xfId="0" applyFont="1" applyFill="1" applyBorder="1"/>
    <xf numFmtId="0" fontId="15" fillId="3" borderId="0" xfId="0" applyFont="1" applyFill="1"/>
    <xf numFmtId="3" fontId="11" fillId="3" borderId="15" xfId="0" applyNumberFormat="1" applyFont="1" applyFill="1" applyBorder="1"/>
    <xf numFmtId="3" fontId="14" fillId="3" borderId="19" xfId="0" applyNumberFormat="1" applyFont="1" applyFill="1" applyBorder="1"/>
    <xf numFmtId="3" fontId="11" fillId="3" borderId="0" xfId="0" applyNumberFormat="1" applyFont="1" applyFill="1" applyBorder="1"/>
    <xf numFmtId="2" fontId="13" fillId="3" borderId="21" xfId="0" applyNumberFormat="1" applyFont="1" applyFill="1" applyBorder="1"/>
    <xf numFmtId="2" fontId="13" fillId="3" borderId="22" xfId="0" applyNumberFormat="1" applyFont="1" applyFill="1" applyBorder="1"/>
    <xf numFmtId="3" fontId="14" fillId="3" borderId="15" xfId="0" applyNumberFormat="1" applyFont="1" applyFill="1" applyBorder="1"/>
    <xf numFmtId="3" fontId="14" fillId="3" borderId="16" xfId="0" applyNumberFormat="1" applyFont="1" applyFill="1" applyBorder="1"/>
    <xf numFmtId="0" fontId="13" fillId="3" borderId="17" xfId="0" applyFont="1" applyFill="1" applyBorder="1" applyAlignment="1">
      <alignment vertical="center"/>
    </xf>
    <xf numFmtId="0" fontId="14" fillId="3" borderId="17" xfId="0" applyFont="1" applyFill="1" applyBorder="1" applyAlignment="1">
      <alignment vertical="center"/>
    </xf>
    <xf numFmtId="0" fontId="19" fillId="3" borderId="14" xfId="0" applyFont="1" applyFill="1" applyBorder="1" applyAlignment="1">
      <alignment horizontal="left"/>
    </xf>
    <xf numFmtId="0" fontId="19" fillId="3" borderId="15" xfId="0" applyFont="1" applyFill="1" applyBorder="1"/>
    <xf numFmtId="0" fontId="19" fillId="3" borderId="16" xfId="0" applyFont="1" applyFill="1" applyBorder="1"/>
    <xf numFmtId="0" fontId="18" fillId="3" borderId="17" xfId="0" applyFont="1" applyFill="1" applyBorder="1" applyAlignment="1">
      <alignment horizontal="left"/>
    </xf>
    <xf numFmtId="166" fontId="18" fillId="3" borderId="0" xfId="0" applyNumberFormat="1" applyFont="1" applyFill="1" applyBorder="1"/>
    <xf numFmtId="166" fontId="18" fillId="3" borderId="19" xfId="0" applyNumberFormat="1" applyFont="1" applyFill="1" applyBorder="1"/>
    <xf numFmtId="166" fontId="18" fillId="3" borderId="0" xfId="1" applyNumberFormat="1" applyFont="1" applyFill="1" applyBorder="1"/>
    <xf numFmtId="0" fontId="20" fillId="3" borderId="17" xfId="0" applyFont="1" applyFill="1" applyBorder="1" applyAlignment="1">
      <alignment horizontal="left"/>
    </xf>
    <xf numFmtId="0" fontId="19" fillId="3" borderId="0" xfId="0" applyFont="1" applyFill="1" applyBorder="1"/>
    <xf numFmtId="0" fontId="19" fillId="3" borderId="19" xfId="0" applyFont="1" applyFill="1" applyBorder="1"/>
    <xf numFmtId="0" fontId="21" fillId="3" borderId="17" xfId="0" applyFont="1" applyFill="1" applyBorder="1" applyAlignment="1">
      <alignment horizontal="left"/>
    </xf>
    <xf numFmtId="0" fontId="19" fillId="3" borderId="17" xfId="0" applyFont="1" applyFill="1" applyBorder="1" applyAlignment="1">
      <alignment horizontal="left"/>
    </xf>
    <xf numFmtId="0" fontId="22" fillId="3" borderId="17" xfId="0" applyFont="1" applyFill="1" applyBorder="1" applyAlignment="1">
      <alignment horizontal="left" vertical="top"/>
    </xf>
    <xf numFmtId="1" fontId="14" fillId="3" borderId="0" xfId="0" applyNumberFormat="1" applyFont="1" applyFill="1" applyBorder="1" applyAlignment="1">
      <alignment horizontal="right"/>
    </xf>
    <xf numFmtId="1" fontId="14" fillId="3" borderId="0" xfId="0" applyNumberFormat="1" applyFont="1" applyFill="1" applyBorder="1" applyAlignment="1">
      <alignment horizontal="right" vertical="center"/>
    </xf>
    <xf numFmtId="1" fontId="14" fillId="3" borderId="19" xfId="0" applyNumberFormat="1" applyFont="1" applyFill="1" applyBorder="1" applyAlignment="1">
      <alignment horizontal="right" vertical="center"/>
    </xf>
    <xf numFmtId="0" fontId="19" fillId="3" borderId="20" xfId="0" applyFont="1" applyFill="1" applyBorder="1" applyAlignment="1">
      <alignment horizontal="left"/>
    </xf>
    <xf numFmtId="0" fontId="15" fillId="3" borderId="0" xfId="2" applyFont="1" applyFill="1" applyAlignment="1">
      <alignment horizontal="left"/>
    </xf>
    <xf numFmtId="166" fontId="19" fillId="3" borderId="0" xfId="0" applyNumberFormat="1" applyFont="1" applyFill="1" applyBorder="1"/>
    <xf numFmtId="166" fontId="19" fillId="3" borderId="19" xfId="0" applyNumberFormat="1" applyFont="1" applyFill="1" applyBorder="1"/>
    <xf numFmtId="166" fontId="19" fillId="3" borderId="21" xfId="0" applyNumberFormat="1" applyFont="1" applyFill="1" applyBorder="1"/>
    <xf numFmtId="166" fontId="19" fillId="3" borderId="22" xfId="0" applyNumberFormat="1" applyFont="1" applyFill="1" applyBorder="1"/>
    <xf numFmtId="10" fontId="0" fillId="3" borderId="0" xfId="0" applyNumberFormat="1" applyFill="1"/>
    <xf numFmtId="0" fontId="6" fillId="3" borderId="0" xfId="0" applyFont="1" applyFill="1"/>
    <xf numFmtId="0" fontId="5" fillId="3" borderId="0" xfId="0" applyFont="1" applyFill="1"/>
    <xf numFmtId="3" fontId="8" fillId="3" borderId="0" xfId="0" applyNumberFormat="1" applyFont="1" applyFill="1"/>
    <xf numFmtId="2" fontId="9" fillId="3" borderId="4" xfId="0" applyNumberFormat="1" applyFont="1" applyFill="1" applyBorder="1"/>
    <xf numFmtId="0" fontId="1" fillId="3" borderId="0" xfId="3" applyFill="1" applyBorder="1"/>
    <xf numFmtId="0" fontId="23" fillId="3" borderId="17" xfId="0" applyFont="1" applyFill="1" applyBorder="1"/>
    <xf numFmtId="0" fontId="15" fillId="3" borderId="14" xfId="0" applyFont="1" applyFill="1" applyBorder="1"/>
    <xf numFmtId="3" fontId="14" fillId="3" borderId="22" xfId="0" applyNumberFormat="1" applyFont="1" applyFill="1" applyBorder="1"/>
    <xf numFmtId="3" fontId="14" fillId="3" borderId="25" xfId="0" applyNumberFormat="1" applyFont="1" applyFill="1" applyBorder="1"/>
    <xf numFmtId="3" fontId="14" fillId="3" borderId="23" xfId="0" applyNumberFormat="1" applyFont="1" applyFill="1" applyBorder="1"/>
    <xf numFmtId="0" fontId="13" fillId="3" borderId="24" xfId="0" applyFont="1" applyFill="1" applyBorder="1" applyAlignment="1">
      <alignment vertical="center"/>
    </xf>
    <xf numFmtId="0" fontId="14" fillId="3" borderId="25" xfId="0" applyFont="1" applyFill="1" applyBorder="1"/>
    <xf numFmtId="0" fontId="14" fillId="3" borderId="23" xfId="0" applyFont="1" applyFill="1" applyBorder="1"/>
    <xf numFmtId="0" fontId="14" fillId="3" borderId="19" xfId="0" applyFont="1" applyFill="1" applyBorder="1" applyAlignment="1">
      <alignment horizontal="right"/>
    </xf>
    <xf numFmtId="0" fontId="14" fillId="3" borderId="22" xfId="0" applyFont="1" applyFill="1" applyBorder="1" applyAlignment="1">
      <alignment horizontal="right"/>
    </xf>
    <xf numFmtId="0" fontId="1" fillId="3" borderId="0" xfId="3" applyFill="1" applyBorder="1" applyAlignment="1">
      <alignment wrapText="1"/>
    </xf>
    <xf numFmtId="10" fontId="2" fillId="3" borderId="0" xfId="0" applyNumberFormat="1" applyFont="1" applyFill="1"/>
    <xf numFmtId="0" fontId="2" fillId="3" borderId="15" xfId="0" applyFont="1" applyFill="1" applyBorder="1"/>
    <xf numFmtId="0" fontId="2" fillId="3" borderId="16" xfId="0" applyFont="1" applyFill="1" applyBorder="1"/>
    <xf numFmtId="0" fontId="0" fillId="3" borderId="17" xfId="0" applyFill="1" applyBorder="1"/>
    <xf numFmtId="0" fontId="0" fillId="3" borderId="19" xfId="0" applyFill="1" applyBorder="1"/>
    <xf numFmtId="0" fontId="2" fillId="3" borderId="19" xfId="0" applyFont="1" applyFill="1" applyBorder="1"/>
    <xf numFmtId="10" fontId="0" fillId="3" borderId="0" xfId="0" applyNumberFormat="1" applyFill="1" applyBorder="1"/>
    <xf numFmtId="10" fontId="0" fillId="3" borderId="19" xfId="0" applyNumberFormat="1" applyFill="1" applyBorder="1"/>
    <xf numFmtId="0" fontId="0" fillId="3" borderId="14" xfId="0" applyFill="1" applyBorder="1"/>
    <xf numFmtId="3" fontId="0" fillId="3" borderId="15" xfId="0" applyNumberFormat="1" applyFill="1" applyBorder="1"/>
    <xf numFmtId="10" fontId="0" fillId="3" borderId="15" xfId="0" applyNumberFormat="1" applyFill="1" applyBorder="1"/>
    <xf numFmtId="10" fontId="0" fillId="3" borderId="16" xfId="0" applyNumberFormat="1" applyFill="1" applyBorder="1"/>
    <xf numFmtId="3" fontId="0" fillId="3" borderId="21" xfId="0" applyNumberFormat="1" applyFill="1" applyBorder="1"/>
    <xf numFmtId="10" fontId="0" fillId="3" borderId="21" xfId="0" applyNumberFormat="1" applyFill="1" applyBorder="1"/>
    <xf numFmtId="10" fontId="0" fillId="3" borderId="22" xfId="0" applyNumberFormat="1" applyFill="1" applyBorder="1"/>
    <xf numFmtId="0" fontId="5" fillId="3" borderId="14" xfId="0" applyFont="1" applyFill="1" applyBorder="1"/>
    <xf numFmtId="3" fontId="5" fillId="3" borderId="15" xfId="0" applyNumberFormat="1" applyFont="1" applyFill="1" applyBorder="1"/>
    <xf numFmtId="3" fontId="8" fillId="3" borderId="15" xfId="0" applyNumberFormat="1" applyFont="1" applyFill="1" applyBorder="1"/>
    <xf numFmtId="0" fontId="5" fillId="3" borderId="17" xfId="0" applyFont="1" applyFill="1" applyBorder="1"/>
    <xf numFmtId="0" fontId="5" fillId="3" borderId="0" xfId="0" applyFont="1" applyFill="1" applyBorder="1"/>
    <xf numFmtId="3" fontId="8" fillId="3" borderId="0" xfId="0" applyNumberFormat="1" applyFont="1" applyFill="1" applyBorder="1"/>
    <xf numFmtId="3" fontId="5" fillId="3" borderId="0" xfId="0" applyNumberFormat="1" applyFont="1" applyFill="1" applyBorder="1"/>
    <xf numFmtId="0" fontId="5" fillId="3" borderId="20" xfId="0" applyFont="1" applyFill="1" applyBorder="1"/>
    <xf numFmtId="3" fontId="5" fillId="3" borderId="21" xfId="0" applyNumberFormat="1" applyFont="1" applyFill="1" applyBorder="1"/>
    <xf numFmtId="3" fontId="8" fillId="3" borderId="21" xfId="0" applyNumberFormat="1" applyFont="1" applyFill="1" applyBorder="1"/>
    <xf numFmtId="3" fontId="0" fillId="3" borderId="14" xfId="0" applyNumberFormat="1" applyFill="1" applyBorder="1"/>
    <xf numFmtId="0" fontId="8" fillId="3" borderId="15" xfId="0" applyFont="1" applyFill="1" applyBorder="1" applyAlignment="1">
      <alignment horizontal="right"/>
    </xf>
    <xf numFmtId="3" fontId="8" fillId="3" borderId="15" xfId="0" applyNumberFormat="1" applyFont="1" applyFill="1" applyBorder="1" applyAlignment="1">
      <alignment horizontal="right"/>
    </xf>
    <xf numFmtId="0" fontId="0" fillId="3" borderId="0" xfId="0" applyFill="1" applyBorder="1" applyAlignment="1">
      <alignment horizontal="right"/>
    </xf>
    <xf numFmtId="3" fontId="0" fillId="3" borderId="0" xfId="0" applyNumberFormat="1" applyFill="1" applyBorder="1" applyAlignment="1">
      <alignment horizontal="right"/>
    </xf>
    <xf numFmtId="0" fontId="0" fillId="3" borderId="21" xfId="0" applyFill="1" applyBorder="1" applyAlignment="1">
      <alignment horizontal="right"/>
    </xf>
    <xf numFmtId="3" fontId="0" fillId="3" borderId="21" xfId="0" applyNumberFormat="1" applyFill="1" applyBorder="1" applyAlignment="1">
      <alignment horizontal="right"/>
    </xf>
    <xf numFmtId="10" fontId="1" fillId="3" borderId="15" xfId="1" applyNumberFormat="1" applyFont="1" applyFill="1" applyBorder="1"/>
    <xf numFmtId="10" fontId="1" fillId="3" borderId="16" xfId="1" applyNumberFormat="1" applyFont="1" applyFill="1" applyBorder="1"/>
    <xf numFmtId="10" fontId="1" fillId="3" borderId="0" xfId="1" applyNumberFormat="1" applyFont="1" applyFill="1" applyBorder="1"/>
    <xf numFmtId="10" fontId="1" fillId="3" borderId="19" xfId="1" applyNumberFormat="1" applyFont="1" applyFill="1" applyBorder="1"/>
    <xf numFmtId="10" fontId="1" fillId="3" borderId="21" xfId="1" applyNumberFormat="1" applyFont="1" applyFill="1" applyBorder="1"/>
    <xf numFmtId="10" fontId="1" fillId="3" borderId="22" xfId="1" applyNumberFormat="1" applyFont="1" applyFill="1" applyBorder="1"/>
    <xf numFmtId="0" fontId="7" fillId="3" borderId="14" xfId="0" applyFont="1" applyFill="1" applyBorder="1"/>
    <xf numFmtId="2" fontId="0" fillId="3" borderId="15" xfId="0" applyNumberFormat="1" applyFill="1" applyBorder="1"/>
    <xf numFmtId="2" fontId="0" fillId="3" borderId="16" xfId="0" applyNumberFormat="1" applyFill="1" applyBorder="1"/>
    <xf numFmtId="2" fontId="9" fillId="3" borderId="18" xfId="0" applyNumberFormat="1" applyFont="1" applyFill="1" applyBorder="1"/>
    <xf numFmtId="0" fontId="6" fillId="3" borderId="17" xfId="0" applyFont="1" applyFill="1" applyBorder="1"/>
    <xf numFmtId="0" fontId="9" fillId="3" borderId="5" xfId="0" applyFont="1" applyFill="1" applyBorder="1"/>
    <xf numFmtId="2" fontId="9" fillId="3" borderId="5" xfId="0" applyNumberFormat="1" applyFont="1" applyFill="1" applyBorder="1"/>
    <xf numFmtId="0" fontId="24" fillId="3" borderId="0" xfId="0" applyFont="1" applyFill="1"/>
  </cellXfs>
  <cellStyles count="4">
    <cellStyle name="Hyperlink" xfId="2" builtinId="8"/>
    <cellStyle name="Normal" xfId="0" builtinId="0"/>
    <cellStyle name="Percent" xfId="1" builtinId="5"/>
    <cellStyle name="Style 1" xfId="3" xr:uid="{96F5A824-202C-4E18-9D76-6774048A5A0A}"/>
  </cellStyles>
  <dxfs count="416">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border diagonalUp="0" diagonalDown="0">
        <left style="thin">
          <color indexed="64"/>
        </left>
        <right style="thin">
          <color indexed="64"/>
        </right>
        <top style="thin">
          <color indexed="64"/>
        </top>
        <bottom style="thin">
          <color indexed="64"/>
        </bottom>
      </border>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border diagonalUp="0" diagonalDown="0">
        <left style="thin">
          <color indexed="64"/>
        </left>
        <right style="thin">
          <color indexed="64"/>
        </right>
        <top style="thin">
          <color indexed="64"/>
        </top>
        <bottom style="thin">
          <color indexed="64"/>
        </bottom>
      </border>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border diagonalUp="0" diagonalDown="0">
        <left style="thin">
          <color indexed="64"/>
        </left>
        <right style="thin">
          <color indexed="64"/>
        </right>
        <top style="thin">
          <color indexed="64"/>
        </top>
        <bottom style="thin">
          <color indexed="64"/>
        </bottom>
      </border>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ont>
        <b val="0"/>
        <i val="0"/>
        <strike val="0"/>
        <condense val="0"/>
        <extend val="0"/>
        <outline val="0"/>
        <shadow val="0"/>
        <u val="none"/>
        <vertAlign val="baseline"/>
        <sz val="11"/>
        <color rgb="FF000000"/>
        <name val="Calibri"/>
        <family val="2"/>
        <scheme val="none"/>
      </font>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ill>
        <patternFill>
          <fgColor indexed="64"/>
          <bgColor theme="0"/>
        </patternFill>
      </fill>
    </dxf>
    <dxf>
      <font>
        <b val="0"/>
      </font>
      <numFmt numFmtId="14" formatCode="0.00%"/>
      <fill>
        <patternFill patternType="solid">
          <fgColor indexed="64"/>
          <bgColor theme="0"/>
        </patternFill>
      </fill>
    </dxf>
    <dxf>
      <font>
        <b val="0"/>
      </font>
      <numFmt numFmtId="14" formatCode="0.00%"/>
      <fill>
        <patternFill patternType="solid">
          <fgColor indexed="64"/>
          <bgColor theme="0"/>
        </patternFill>
      </fill>
    </dxf>
    <dxf>
      <font>
        <b val="0"/>
      </font>
      <numFmt numFmtId="14" formatCode="0.00%"/>
      <fill>
        <patternFill patternType="solid">
          <fgColor indexed="64"/>
          <bgColor theme="0"/>
        </patternFill>
      </fill>
    </dxf>
    <dxf>
      <font>
        <b val="0"/>
      </font>
      <numFmt numFmtId="14" formatCode="0.00%"/>
      <fill>
        <patternFill patternType="solid">
          <fgColor indexed="64"/>
          <bgColor theme="0"/>
        </patternFill>
      </fill>
    </dxf>
    <dxf>
      <font>
        <b val="0"/>
      </font>
      <numFmt numFmtId="14" formatCode="0.00%"/>
      <fill>
        <patternFill patternType="solid">
          <fgColor indexed="64"/>
          <bgColor theme="0"/>
        </patternFill>
      </fill>
    </dxf>
    <dxf>
      <font>
        <b val="0"/>
      </font>
      <fill>
        <patternFill patternType="solid">
          <fgColor indexed="64"/>
          <bgColor theme="0"/>
        </patternFill>
      </fill>
    </dxf>
    <dxf>
      <font>
        <b val="0"/>
      </font>
      <fill>
        <patternFill patternType="solid">
          <fgColor indexed="64"/>
          <bgColor theme="0"/>
        </patternFill>
      </fill>
    </dxf>
    <dxf>
      <font>
        <b/>
        <i val="0"/>
      </font>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fill>
        <patternFill patternType="solid">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numFmt numFmtId="14" formatCode="0.00%"/>
      <fill>
        <patternFill>
          <fgColor indexed="64"/>
          <bgColor theme="0"/>
        </patternFill>
      </fill>
    </dxf>
    <dxf>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14" formatCode="0.00%"/>
      <fill>
        <patternFill>
          <fgColor indexed="64"/>
          <bgColor theme="0"/>
        </patternFill>
      </fill>
    </dxf>
    <dxf>
      <fill>
        <patternFill>
          <fgColor indexed="64"/>
          <bgColor theme="0"/>
        </patternFill>
      </fill>
    </dxf>
    <dxf>
      <font>
        <b/>
      </font>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fill>
        <patternFill patternType="solid">
          <fgColor indexed="64"/>
          <bgColor theme="0"/>
        </patternFill>
      </fill>
    </dxf>
    <dxf>
      <border diagonalUp="0" diagonalDown="0">
        <left style="thin">
          <color indexed="64"/>
        </left>
        <right style="thin">
          <color indexed="64"/>
        </right>
        <top style="thin">
          <color indexed="64"/>
        </top>
        <bottom style="thin">
          <color indexed="64"/>
        </bottom>
      </border>
    </dxf>
    <dxf>
      <font>
        <b/>
      </font>
      <fill>
        <patternFill patternType="solid">
          <fgColor indexed="64"/>
          <bgColor theme="0"/>
        </patternFill>
      </fill>
    </dxf>
    <dxf>
      <font>
        <b/>
      </font>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numFmt numFmtId="14" formatCode="0.00%"/>
      <fill>
        <patternFill patternType="solid">
          <fgColor indexed="64"/>
          <bgColor theme="0"/>
        </patternFill>
      </fill>
    </dxf>
    <dxf>
      <fill>
        <patternFill patternType="solid">
          <fgColor indexed="64"/>
          <bgColor theme="0"/>
        </patternFill>
      </fill>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4" formatCode="0.00%"/>
      <fill>
        <patternFill patternType="solid">
          <fgColor indexed="64"/>
          <bgColor theme="0"/>
        </patternFill>
      </fill>
    </dxf>
    <dxf>
      <numFmt numFmtId="3" formatCode="#,##0"/>
      <fill>
        <patternFill patternType="solid">
          <fgColor indexed="64"/>
          <bgColor theme="0"/>
        </patternFill>
      </fill>
    </dxf>
    <dxf>
      <numFmt numFmtId="14" formatCode="0.00%"/>
      <fill>
        <patternFill patternType="solid">
          <fgColor indexed="64"/>
          <bgColor theme="0"/>
        </patternFill>
      </fill>
    </dxf>
    <dxf>
      <numFmt numFmtId="3" formatCode="#,##0"/>
      <fill>
        <patternFill patternType="solid">
          <fgColor indexed="64"/>
          <bgColor theme="0"/>
        </patternFill>
      </fill>
    </dxf>
    <dxf>
      <numFmt numFmtId="14" formatCode="0.00%"/>
      <fill>
        <patternFill patternType="solid">
          <fgColor indexed="64"/>
          <bgColor theme="0"/>
        </patternFill>
      </fill>
    </dxf>
    <dxf>
      <numFmt numFmtId="3" formatCode="#,##0"/>
      <fill>
        <patternFill patternType="solid">
          <fgColor indexed="64"/>
          <bgColor theme="0"/>
        </patternFill>
      </fill>
    </dxf>
    <dxf>
      <numFmt numFmtId="14" formatCode="0.00%"/>
      <fill>
        <patternFill patternType="solid">
          <fgColor indexed="64"/>
          <bgColor theme="0"/>
        </patternFill>
      </fill>
    </dxf>
    <dxf>
      <numFmt numFmtId="3" formatCode="#,##0"/>
      <fill>
        <patternFill patternType="solid">
          <fgColor indexed="64"/>
          <bgColor theme="0"/>
        </patternFill>
      </fill>
    </dxf>
    <dxf>
      <numFmt numFmtId="14" formatCode="0.00%"/>
      <fill>
        <patternFill patternType="solid">
          <fgColor indexed="64"/>
          <bgColor theme="0"/>
        </patternFill>
      </fill>
    </dxf>
    <dxf>
      <numFmt numFmtId="3" formatCode="#,##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numFmt numFmtId="3" formatCode="#,##0"/>
      <fill>
        <patternFill patternType="solid">
          <fgColor indexed="64"/>
          <bgColor theme="0"/>
        </patternFill>
      </fill>
    </dxf>
    <dxf>
      <fill>
        <patternFill patternType="solid">
          <fgColor indexed="64"/>
          <bgColor theme="0"/>
        </patternFill>
      </fill>
    </dxf>
    <dxf>
      <fill>
        <patternFill>
          <fgColor indexed="64"/>
          <bgColor theme="0"/>
        </patternFill>
      </fill>
    </dxf>
    <dxf>
      <numFmt numFmtId="2" formatCode="0.00"/>
      <fill>
        <patternFill>
          <fgColor indexed="64"/>
          <bgColor theme="0"/>
        </patternFill>
      </fill>
    </dxf>
    <dxf>
      <font>
        <b val="0"/>
        <i val="0"/>
        <strike val="0"/>
        <condense val="0"/>
        <extend val="0"/>
        <outline val="0"/>
        <shadow val="0"/>
        <u val="none"/>
        <vertAlign val="baseline"/>
        <sz val="11"/>
        <color theme="1"/>
        <name val="Calibri"/>
        <family val="2"/>
        <scheme val="minor"/>
      </font>
      <numFmt numFmtId="0" formatCode="General"/>
      <fill>
        <patternFill>
          <fgColor indexed="64"/>
          <bgColor theme="0"/>
        </patternFill>
      </fill>
    </dxf>
    <dxf>
      <font>
        <b/>
        <i val="0"/>
        <strike val="0"/>
        <condense val="0"/>
        <extend val="0"/>
        <outline val="0"/>
        <shadow val="0"/>
        <u val="none"/>
        <vertAlign val="baseline"/>
        <sz val="11"/>
        <color theme="1"/>
        <name val="Calibri"/>
        <family val="2"/>
        <scheme val="minor"/>
      </font>
      <numFmt numFmtId="0" formatCode="General"/>
      <fill>
        <patternFill>
          <fgColor indexed="64"/>
          <bgColor theme="0"/>
        </patternFill>
      </fill>
    </dxf>
    <dxf>
      <fill>
        <patternFill>
          <fgColor indexed="64"/>
          <bgColor theme="0"/>
        </patternFill>
      </fill>
    </dxf>
    <dxf>
      <font>
        <b/>
        <i val="0"/>
        <strike val="0"/>
        <condense val="0"/>
        <extend val="0"/>
        <outline val="0"/>
        <shadow val="0"/>
        <u val="none"/>
        <vertAlign val="baseline"/>
        <sz val="11"/>
        <color theme="1"/>
        <name val="Calibri"/>
        <family val="2"/>
        <scheme val="minor"/>
      </font>
      <fill>
        <patternFill>
          <fgColor indexed="64"/>
          <bgColor theme="0"/>
        </patternFill>
      </fill>
    </dxf>
    <dxf>
      <fill>
        <patternFill>
          <fgColor indexed="64"/>
          <bgColor theme="0"/>
        </patternFill>
      </fill>
    </dxf>
    <dxf>
      <font>
        <b/>
        <i val="0"/>
        <strike val="0"/>
        <condense val="0"/>
        <extend val="0"/>
        <outline val="0"/>
        <shadow val="0"/>
        <u val="none"/>
        <vertAlign val="baseline"/>
        <sz val="11"/>
        <color theme="1"/>
        <name val="Calibri"/>
        <family val="2"/>
        <scheme val="minor"/>
      </font>
      <fill>
        <patternFill>
          <fgColor indexed="64"/>
          <bgColor theme="0"/>
        </patternFill>
      </fill>
    </dxf>
    <dxf>
      <font>
        <b val="0"/>
        <i val="0"/>
        <strike val="0"/>
        <condense val="0"/>
        <extend val="0"/>
        <outline val="0"/>
        <shadow val="0"/>
        <u val="none"/>
        <vertAlign val="baseline"/>
        <sz val="11"/>
        <color theme="1"/>
        <name val="Calibri"/>
        <family val="2"/>
        <scheme val="minor"/>
      </font>
      <fill>
        <patternFill>
          <fgColor indexed="64"/>
          <bgColor theme="0"/>
        </patternFill>
      </fill>
    </dxf>
    <dxf>
      <font>
        <b/>
        <i val="0"/>
        <strike val="0"/>
        <condense val="0"/>
        <extend val="0"/>
        <outline val="0"/>
        <shadow val="0"/>
        <u val="none"/>
        <vertAlign val="baseline"/>
        <sz val="11"/>
        <color theme="1"/>
        <name val="Calibri"/>
        <family val="2"/>
        <scheme val="minor"/>
      </font>
      <fill>
        <patternFill>
          <fgColor indexed="64"/>
          <bgColor theme="0"/>
        </patternFill>
      </fill>
    </dxf>
    <dxf>
      <fill>
        <patternFill>
          <fgColor indexed="64"/>
          <bgColor theme="0"/>
        </patternFill>
      </fill>
    </dxf>
    <dxf>
      <font>
        <b/>
        <i val="0"/>
        <strike val="0"/>
        <condense val="0"/>
        <extend val="0"/>
        <outline val="0"/>
        <shadow val="0"/>
        <u val="none"/>
        <vertAlign val="baseline"/>
        <sz val="11"/>
        <color auto="1"/>
        <name val="Calibri"/>
        <family val="2"/>
        <scheme val="minor"/>
      </font>
      <numFmt numFmtId="2" formatCode="0.00"/>
      <fill>
        <patternFill patternType="none">
          <fgColor indexed="64"/>
          <bgColor theme="0"/>
        </patternFill>
      </fill>
    </dxf>
    <dxf>
      <fill>
        <patternFill>
          <fgColor indexed="64"/>
          <bgColor theme="0"/>
        </patternFill>
      </fill>
    </dxf>
    <dxf>
      <font>
        <b/>
        <i val="0"/>
        <strike val="0"/>
        <condense val="0"/>
        <extend val="0"/>
        <outline val="0"/>
        <shadow val="0"/>
        <u val="none"/>
        <vertAlign val="baseline"/>
        <sz val="11"/>
        <color auto="1"/>
        <name val="Calibri"/>
        <family val="2"/>
        <scheme val="minor"/>
      </font>
      <numFmt numFmtId="2" formatCode="0.00"/>
      <fill>
        <patternFill patternType="none">
          <fgColor indexed="64"/>
          <bgColor theme="0"/>
        </patternFill>
      </fill>
    </dxf>
    <dxf>
      <fill>
        <patternFill>
          <fgColor indexed="64"/>
          <bgColor theme="0"/>
        </patternFill>
      </fill>
    </dxf>
    <dxf>
      <font>
        <b/>
        <i val="0"/>
        <strike val="0"/>
        <condense val="0"/>
        <extend val="0"/>
        <outline val="0"/>
        <shadow val="0"/>
        <u val="none"/>
        <vertAlign val="baseline"/>
        <sz val="11"/>
        <color auto="1"/>
        <name val="Calibri"/>
        <family val="2"/>
        <scheme val="minor"/>
      </font>
      <numFmt numFmtId="2" formatCode="0.00"/>
      <fill>
        <patternFill patternType="none">
          <fgColor indexed="64"/>
          <bgColor theme="0"/>
        </patternFill>
      </fill>
    </dxf>
    <dxf>
      <fill>
        <patternFill>
          <fgColor indexed="64"/>
          <bgColor theme="0"/>
        </patternFill>
      </fill>
    </dxf>
    <dxf>
      <font>
        <b/>
        <i val="0"/>
        <strike val="0"/>
        <condense val="0"/>
        <extend val="0"/>
        <outline val="0"/>
        <shadow val="0"/>
        <u val="none"/>
        <vertAlign val="baseline"/>
        <sz val="11"/>
        <color auto="1"/>
        <name val="Calibri"/>
        <family val="2"/>
        <scheme val="minor"/>
      </font>
      <numFmt numFmtId="2" formatCode="0.00"/>
      <fill>
        <patternFill patternType="none">
          <fgColor indexed="64"/>
          <bgColor theme="0"/>
        </patternFill>
      </fill>
    </dxf>
    <dxf>
      <fill>
        <patternFill>
          <fgColor indexed="64"/>
          <bgColor theme="0"/>
        </patternFill>
      </fill>
    </dxf>
    <dxf>
      <font>
        <b/>
        <i val="0"/>
        <strike val="0"/>
        <condense val="0"/>
        <extend val="0"/>
        <outline val="0"/>
        <shadow val="0"/>
        <u val="none"/>
        <vertAlign val="baseline"/>
        <sz val="11"/>
        <color auto="1"/>
        <name val="Calibri"/>
        <family val="2"/>
        <scheme val="minor"/>
      </font>
      <numFmt numFmtId="2" formatCode="0.00"/>
      <fill>
        <patternFill patternType="none">
          <fgColor indexed="64"/>
          <bgColor theme="0"/>
        </patternFill>
      </fill>
    </dxf>
    <dxf>
      <fill>
        <patternFill>
          <fgColor indexed="64"/>
          <bgColor theme="0"/>
        </patternFill>
      </fill>
    </dxf>
    <dxf>
      <numFmt numFmtId="2" formatCode="0.00"/>
      <fill>
        <patternFill>
          <fgColor indexed="64"/>
          <bgColor theme="0"/>
        </patternFill>
      </fill>
    </dxf>
    <dxf>
      <font>
        <strike val="0"/>
        <outline val="0"/>
        <shadow val="0"/>
        <vertAlign val="baseline"/>
        <sz val="10"/>
        <name val="Arial"/>
        <family val="2"/>
        <scheme val="none"/>
      </font>
      <fill>
        <patternFill>
          <fgColor indexed="64"/>
          <bgColor theme="0"/>
        </patternFill>
      </fill>
    </dxf>
    <dxf>
      <font>
        <strike val="0"/>
        <outline val="0"/>
        <shadow val="0"/>
        <vertAlign val="baseline"/>
        <sz val="10"/>
        <name val="Arial"/>
        <family val="2"/>
        <scheme val="none"/>
      </font>
      <fill>
        <patternFill>
          <fgColor indexed="64"/>
          <bgColor theme="0"/>
        </patternFill>
      </fill>
    </dxf>
    <dxf>
      <font>
        <strike val="0"/>
        <outline val="0"/>
        <shadow val="0"/>
        <vertAlign val="baseline"/>
        <sz val="10"/>
        <name val="Arial"/>
        <family val="2"/>
        <scheme val="none"/>
      </font>
      <fill>
        <patternFill>
          <fgColor indexed="64"/>
          <bgColor theme="0"/>
        </patternFill>
      </fill>
    </dxf>
    <dxf>
      <font>
        <strike val="0"/>
        <outline val="0"/>
        <shadow val="0"/>
        <vertAlign val="baseline"/>
        <sz val="10"/>
        <name val="Arial"/>
        <family val="2"/>
        <scheme val="none"/>
      </font>
      <fill>
        <patternFill>
          <fgColor indexed="64"/>
          <bgColor theme="0"/>
        </patternFill>
      </fill>
    </dxf>
    <dxf>
      <font>
        <strike val="0"/>
        <outline val="0"/>
        <shadow val="0"/>
        <vertAlign val="baseline"/>
        <sz val="10"/>
        <name val="Arial"/>
        <family val="2"/>
        <scheme val="none"/>
      </font>
      <fill>
        <patternFill>
          <fgColor indexed="64"/>
          <bgColor theme="0"/>
        </patternFill>
      </fill>
    </dxf>
    <dxf>
      <font>
        <b val="0"/>
        <strike val="0"/>
        <outline val="0"/>
        <shadow val="0"/>
        <vertAlign val="baseline"/>
        <sz val="10"/>
        <name val="Arial"/>
        <family val="2"/>
        <scheme val="none"/>
      </font>
      <fill>
        <patternFill>
          <fgColor indexed="64"/>
          <bgColor theme="0"/>
        </patternFill>
      </fill>
    </dxf>
    <dxf>
      <font>
        <strike val="0"/>
        <outline val="0"/>
        <shadow val="0"/>
        <vertAlign val="baseline"/>
        <sz val="10"/>
        <name val="Arial"/>
        <family val="2"/>
        <scheme val="none"/>
      </font>
      <fill>
        <patternFill>
          <fgColor indexed="64"/>
          <bgColor theme="0"/>
        </patternFill>
      </fill>
    </dxf>
    <dxf>
      <font>
        <b/>
        <i val="0"/>
        <strike val="0"/>
        <condense val="0"/>
        <extend val="0"/>
        <outline val="0"/>
        <shadow val="0"/>
        <u val="none"/>
        <vertAlign val="baseline"/>
        <sz val="10"/>
        <color theme="1"/>
        <name val="Arial"/>
        <family val="2"/>
        <scheme val="none"/>
      </font>
      <fill>
        <patternFill>
          <fgColor indexed="64"/>
          <bgColor theme="0"/>
        </patternFill>
      </fill>
    </dxf>
    <dxf>
      <font>
        <b val="0"/>
        <i val="0"/>
        <strike val="0"/>
        <condense val="0"/>
        <extend val="0"/>
        <outline val="0"/>
        <shadow val="0"/>
        <u val="none"/>
        <vertAlign val="baseline"/>
        <sz val="10"/>
        <color theme="1"/>
        <name val="Arial"/>
        <family val="2"/>
        <scheme val="none"/>
      </font>
      <numFmt numFmtId="165" formatCode="0_);\(0\)"/>
      <fill>
        <patternFill patternType="solid">
          <fgColor indexed="64"/>
          <bgColor theme="0"/>
        </patternFill>
      </fill>
    </dxf>
    <dxf>
      <font>
        <strike val="0"/>
        <outline val="0"/>
        <shadow val="0"/>
        <u val="none"/>
        <vertAlign val="baseline"/>
        <sz val="10"/>
        <name val="Arial"/>
        <family val="2"/>
        <scheme val="none"/>
      </font>
      <numFmt numFmtId="165" formatCode="0_);\(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strike val="0"/>
        <outline val="0"/>
        <shadow val="0"/>
        <u val="none"/>
        <vertAlign val="baseline"/>
        <sz val="10"/>
        <name val="Arial"/>
        <family val="2"/>
        <scheme val="none"/>
      </font>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numFmt numFmtId="164" formatCode="0.00_);\(0.00\)"/>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numFmt numFmtId="164" formatCode="0.00_);\(0.00\)"/>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numFmt numFmtId="164" formatCode="0.00_);\(0.00\)"/>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numFmt numFmtId="164" formatCode="0.00_);\(0.00\)"/>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numFmt numFmtId="164" formatCode="0.00_);\(0.00\)"/>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numFmt numFmtId="164" formatCode="0.00_);\(0.00\)"/>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numFmt numFmtId="164" formatCode="0.00_);\(0.00\)"/>
      <fill>
        <patternFill patternType="solid">
          <fgColor indexed="64"/>
          <bgColor theme="0"/>
        </patternFill>
      </fill>
    </dxf>
    <dxf>
      <font>
        <b val="0"/>
        <i val="0"/>
        <strike val="0"/>
        <condense val="0"/>
        <extend val="0"/>
        <outline val="0"/>
        <shadow val="0"/>
        <u val="none"/>
        <vertAlign val="baseline"/>
        <sz val="10"/>
        <color rgb="FF000000"/>
        <name val="Arial"/>
        <family val="2"/>
        <scheme val="none"/>
      </font>
      <fill>
        <patternFill patternType="solid">
          <fgColor indexed="64"/>
          <bgColor theme="0"/>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3" formatCode="0%"/>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numFmt numFmtId="14" formatCode="0.00%"/>
      <fill>
        <patternFill patternType="solid">
          <fgColor indexed="64"/>
          <bgColor theme="0"/>
        </patternFill>
      </fill>
    </dxf>
    <dxf>
      <font>
        <strike val="0"/>
        <outline val="0"/>
        <shadow val="0"/>
        <u val="none"/>
        <vertAlign val="baseline"/>
        <sz val="10"/>
        <color theme="1"/>
        <name val="Arial"/>
        <family val="2"/>
        <scheme val="none"/>
      </font>
      <numFmt numFmtId="14" formatCode="0.00%"/>
      <fill>
        <patternFill patternType="solid">
          <fgColor indexed="64"/>
          <bgColor theme="0"/>
        </patternFill>
      </fill>
    </dxf>
    <dxf>
      <font>
        <strike val="0"/>
        <outline val="0"/>
        <shadow val="0"/>
        <u val="none"/>
        <vertAlign val="baseline"/>
        <sz val="10"/>
        <color theme="1"/>
        <name val="Arial"/>
        <family val="2"/>
        <scheme val="none"/>
      </font>
      <numFmt numFmtId="14" formatCode="0.00%"/>
      <fill>
        <patternFill patternType="solid">
          <fgColor indexed="64"/>
          <bgColor theme="0"/>
        </patternFill>
      </fill>
    </dxf>
    <dxf>
      <font>
        <strike val="0"/>
        <outline val="0"/>
        <shadow val="0"/>
        <u val="none"/>
        <vertAlign val="baseline"/>
        <sz val="10"/>
        <color theme="1"/>
        <name val="Arial"/>
        <family val="2"/>
        <scheme val="none"/>
      </font>
      <numFmt numFmtId="14" formatCode="0.00%"/>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b val="0"/>
        <i val="0"/>
        <strike val="0"/>
        <condense val="0"/>
        <extend val="0"/>
        <outline val="0"/>
        <shadow val="0"/>
        <u val="none"/>
        <vertAlign val="baseline"/>
        <sz val="10"/>
        <color theme="1"/>
        <name val="Arial"/>
        <family val="2"/>
        <scheme val="none"/>
      </font>
      <numFmt numFmtId="14" formatCode="0.00%"/>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i val="0"/>
        <strike val="0"/>
        <condense val="0"/>
        <extend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b/>
        <i val="0"/>
        <strike val="0"/>
        <condense val="0"/>
        <extend val="0"/>
        <outline val="0"/>
        <shadow val="0"/>
        <u val="none"/>
        <vertAlign val="baseline"/>
        <sz val="10"/>
        <color theme="1"/>
        <name val="Arial"/>
        <family val="2"/>
        <scheme val="none"/>
      </font>
      <fill>
        <patternFill patternType="solid">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b/>
        <i val="0"/>
        <strike val="0"/>
        <condense val="0"/>
        <extend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b/>
        <i val="0"/>
        <strike val="0"/>
        <condense val="0"/>
        <extend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0"/>
        </patternFill>
      </fill>
    </dxf>
    <dxf>
      <font>
        <b/>
        <i val="0"/>
        <strike val="0"/>
        <condense val="0"/>
        <extend val="0"/>
        <outline val="0"/>
        <shadow val="0"/>
        <u val="none"/>
        <vertAlign val="baseline"/>
        <sz val="10"/>
        <color theme="1"/>
        <name val="Arial"/>
        <family val="2"/>
        <scheme val="none"/>
      </font>
      <numFmt numFmtId="0" formatCode="General"/>
      <fill>
        <patternFill patternType="solid">
          <fgColor indexed="64"/>
          <bgColor theme="0"/>
        </patternFill>
      </fill>
    </dxf>
    <dxf>
      <numFmt numFmtId="3" formatCode="#,##0"/>
    </dxf>
    <dxf>
      <numFmt numFmtId="3" formatCode="#,##0"/>
    </dxf>
    <dxf>
      <numFmt numFmtId="3" formatCode="#,##0"/>
    </dxf>
    <dxf>
      <numFmt numFmtId="3" formatCode="#,##0"/>
    </dxf>
    <dxf>
      <numFmt numFmtId="3" formatCode="#,##0"/>
    </dxf>
    <dxf>
      <font>
        <color rgb="FF000000"/>
      </font>
      <fill>
        <patternFill patternType="solid">
          <fgColor indexed="64"/>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numFmt numFmtId="3" formatCode="#,##0"/>
      <fill>
        <patternFill patternType="solid">
          <fgColor indexed="64"/>
          <bgColor theme="2" tint="-9.9978637043366805E-2"/>
        </patternFill>
      </fill>
    </dxf>
    <dxf>
      <font>
        <b/>
        <i val="0"/>
        <strike val="0"/>
        <condense val="0"/>
        <extend val="0"/>
        <outline val="0"/>
        <shadow val="0"/>
        <u val="none"/>
        <vertAlign val="baseline"/>
        <sz val="11"/>
        <color theme="1"/>
        <name val="Calibri"/>
        <family val="2"/>
        <scheme val="minor"/>
      </font>
      <numFmt numFmtId="3" formatCode="#,##0"/>
      <fill>
        <patternFill patternType="solid">
          <fgColor indexed="64"/>
          <bgColor theme="2" tint="-9.9978637043366805E-2"/>
        </patternFill>
      </fill>
    </dxf>
    <dxf>
      <font>
        <b/>
        <i val="0"/>
        <strike val="0"/>
        <condense val="0"/>
        <extend val="0"/>
        <outline val="0"/>
        <shadow val="0"/>
        <u val="none"/>
        <vertAlign val="baseline"/>
        <sz val="11"/>
        <color theme="1"/>
        <name val="Calibri"/>
        <family val="2"/>
        <scheme val="minor"/>
      </font>
      <fill>
        <patternFill patternType="solid">
          <fgColor indexed="64"/>
          <bgColor theme="2" tint="-9.9978637043366805E-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0"/>
        </patternFill>
      </fill>
    </dxf>
    <dxf>
      <fill>
        <patternFill patternType="solid">
          <fgColor indexed="64"/>
          <bgColor theme="0"/>
        </patternFill>
      </fill>
    </dxf>
    <dxf>
      <font>
        <strike val="0"/>
        <outline val="0"/>
        <shadow val="0"/>
        <u val="none"/>
        <vertAlign val="baseline"/>
        <sz val="11"/>
        <color auto="1"/>
        <name val="Calibri"/>
        <family val="2"/>
        <scheme val="minor"/>
      </font>
      <fill>
        <patternFill patternType="solid">
          <fgColor indexed="64"/>
          <bgColor theme="0"/>
        </patternFill>
      </fill>
    </dxf>
    <dxf>
      <numFmt numFmtId="0" formatCode="General"/>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dxf>
    <dxf>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owerPivotData" Target="model/item.data"/><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Operating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Statement'!$N$15</c:f>
              <c:strCache>
                <c:ptCount val="1"/>
                <c:pt idx="0">
                  <c:v>Administrative expenses</c:v>
                </c:pt>
              </c:strCache>
            </c:strRef>
          </c:tx>
          <c:spPr>
            <a:solidFill>
              <a:schemeClr val="accent1"/>
            </a:solidFill>
            <a:ln>
              <a:noFill/>
            </a:ln>
            <a:effectLst/>
          </c:spPr>
          <c:invertIfNegative val="0"/>
          <c:cat>
            <c:strRef>
              <c:f>'Income Statement'!$O$14:$S$14</c:f>
              <c:strCache>
                <c:ptCount val="5"/>
                <c:pt idx="0">
                  <c:v>2018</c:v>
                </c:pt>
                <c:pt idx="1">
                  <c:v>2019</c:v>
                </c:pt>
                <c:pt idx="2">
                  <c:v>2020</c:v>
                </c:pt>
                <c:pt idx="3">
                  <c:v>2021</c:v>
                </c:pt>
                <c:pt idx="4">
                  <c:v>2022</c:v>
                </c:pt>
              </c:strCache>
            </c:strRef>
          </c:cat>
          <c:val>
            <c:numRef>
              <c:f>'Income Statement'!$O$15:$S$15</c:f>
              <c:numCache>
                <c:formatCode>0.00%</c:formatCode>
                <c:ptCount val="5"/>
                <c:pt idx="0">
                  <c:v>0.33031307052539</c:v>
                </c:pt>
                <c:pt idx="1">
                  <c:v>0.32529550536947399</c:v>
                </c:pt>
                <c:pt idx="2">
                  <c:v>0.31472539106386699</c:v>
                </c:pt>
                <c:pt idx="3">
                  <c:v>0.30278997001434099</c:v>
                </c:pt>
                <c:pt idx="4">
                  <c:v>0.327718078621139</c:v>
                </c:pt>
              </c:numCache>
            </c:numRef>
          </c:val>
          <c:extLst>
            <c:ext xmlns:c16="http://schemas.microsoft.com/office/drawing/2014/chart" uri="{C3380CC4-5D6E-409C-BE32-E72D297353CC}">
              <c16:uniqueId val="{00000000-D973-4816-8E6B-1AEC64CF0FDD}"/>
            </c:ext>
          </c:extLst>
        </c:ser>
        <c:dLbls>
          <c:showLegendKey val="0"/>
          <c:showVal val="0"/>
          <c:showCatName val="0"/>
          <c:showSerName val="0"/>
          <c:showPercent val="0"/>
          <c:showBubbleSize val="0"/>
        </c:dLbls>
        <c:gapWidth val="219"/>
        <c:axId val="730326175"/>
        <c:axId val="732363695"/>
      </c:barChart>
      <c:lineChart>
        <c:grouping val="standard"/>
        <c:varyColors val="0"/>
        <c:ser>
          <c:idx val="1"/>
          <c:order val="1"/>
          <c:tx>
            <c:strRef>
              <c:f>'Income Statement'!$N$16</c:f>
              <c:strCache>
                <c:ptCount val="1"/>
                <c:pt idx="0">
                  <c:v>Operating profit</c:v>
                </c:pt>
              </c:strCache>
            </c:strRef>
          </c:tx>
          <c:spPr>
            <a:ln w="28575" cap="rnd">
              <a:solidFill>
                <a:schemeClr val="accent2"/>
              </a:solidFill>
              <a:round/>
            </a:ln>
            <a:effectLst/>
          </c:spPr>
          <c:marker>
            <c:symbol val="none"/>
          </c:marker>
          <c:cat>
            <c:strRef>
              <c:f>'Income Statement'!$O$14:$S$14</c:f>
              <c:strCache>
                <c:ptCount val="5"/>
                <c:pt idx="0">
                  <c:v>2018</c:v>
                </c:pt>
                <c:pt idx="1">
                  <c:v>2019</c:v>
                </c:pt>
                <c:pt idx="2">
                  <c:v>2020</c:v>
                </c:pt>
                <c:pt idx="3">
                  <c:v>2021</c:v>
                </c:pt>
                <c:pt idx="4">
                  <c:v>2022</c:v>
                </c:pt>
              </c:strCache>
            </c:strRef>
          </c:cat>
          <c:val>
            <c:numRef>
              <c:f>'Income Statement'!$O$16:$S$16</c:f>
              <c:numCache>
                <c:formatCode>0.00%</c:formatCode>
                <c:ptCount val="5"/>
                <c:pt idx="0">
                  <c:v>7.3574339650477327E-2</c:v>
                </c:pt>
                <c:pt idx="1">
                  <c:v>8.2766077703781971E-2</c:v>
                </c:pt>
                <c:pt idx="2">
                  <c:v>9.632378359692334E-2</c:v>
                </c:pt>
                <c:pt idx="3">
                  <c:v>9.8048759289035683E-2</c:v>
                </c:pt>
                <c:pt idx="4">
                  <c:v>9.6943605122263368E-2</c:v>
                </c:pt>
              </c:numCache>
            </c:numRef>
          </c:val>
          <c:smooth val="0"/>
          <c:extLst>
            <c:ext xmlns:c16="http://schemas.microsoft.com/office/drawing/2014/chart" uri="{C3380CC4-5D6E-409C-BE32-E72D297353CC}">
              <c16:uniqueId val="{00000001-D973-4816-8E6B-1AEC64CF0FDD}"/>
            </c:ext>
          </c:extLst>
        </c:ser>
        <c:dLbls>
          <c:showLegendKey val="0"/>
          <c:showVal val="0"/>
          <c:showCatName val="0"/>
          <c:showSerName val="0"/>
          <c:showPercent val="0"/>
          <c:showBubbleSize val="0"/>
        </c:dLbls>
        <c:marker val="1"/>
        <c:smooth val="0"/>
        <c:axId val="489811071"/>
        <c:axId val="521696527"/>
      </c:lineChart>
      <c:catAx>
        <c:axId val="73032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63695"/>
        <c:crosses val="autoZero"/>
        <c:auto val="1"/>
        <c:lblAlgn val="ctr"/>
        <c:lblOffset val="100"/>
        <c:noMultiLvlLbl val="0"/>
      </c:catAx>
      <c:valAx>
        <c:axId val="732363695"/>
        <c:scaling>
          <c:orientation val="minMax"/>
        </c:scaling>
        <c:delete val="0"/>
        <c:axPos val="l"/>
        <c:majorGridlines>
          <c:spPr>
            <a:ln w="9525" cap="flat" cmpd="sng" algn="ctr">
              <a:solidFill>
                <a:schemeClr val="bg2">
                  <a:alpha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26175"/>
        <c:crosses val="autoZero"/>
        <c:crossBetween val="between"/>
        <c:majorUnit val="1.0000000000000002E-2"/>
      </c:valAx>
      <c:valAx>
        <c:axId val="52169652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11071"/>
        <c:crosses val="max"/>
        <c:crossBetween val="between"/>
      </c:valAx>
      <c:catAx>
        <c:axId val="489811071"/>
        <c:scaling>
          <c:orientation val="minMax"/>
        </c:scaling>
        <c:delete val="1"/>
        <c:axPos val="b"/>
        <c:numFmt formatCode="General" sourceLinked="1"/>
        <c:majorTickMark val="out"/>
        <c:minorTickMark val="none"/>
        <c:tickLblPos val="nextTo"/>
        <c:crossAx val="5216965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 Growth-Product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Segments!$A$112</c:f>
              <c:strCache>
                <c:ptCount val="1"/>
                <c:pt idx="0">
                  <c:v>Print</c:v>
                </c:pt>
              </c:strCache>
            </c:strRef>
          </c:tx>
          <c:spPr>
            <a:solidFill>
              <a:schemeClr val="accent1"/>
            </a:solidFill>
            <a:ln>
              <a:noFill/>
            </a:ln>
            <a:effectLst/>
          </c:spPr>
          <c:invertIfNegative val="0"/>
          <c:cat>
            <c:strRef>
              <c:f>Segments!$B$111:$E$111</c:f>
              <c:strCache>
                <c:ptCount val="4"/>
                <c:pt idx="0">
                  <c:v>18-19</c:v>
                </c:pt>
                <c:pt idx="1">
                  <c:v>19-20</c:v>
                </c:pt>
                <c:pt idx="2">
                  <c:v>20-21</c:v>
                </c:pt>
                <c:pt idx="3">
                  <c:v>21-22</c:v>
                </c:pt>
              </c:strCache>
            </c:strRef>
          </c:cat>
          <c:val>
            <c:numRef>
              <c:f>Segments!$B$112:$E$112</c:f>
              <c:numCache>
                <c:formatCode>0.00%</c:formatCode>
                <c:ptCount val="4"/>
                <c:pt idx="0">
                  <c:v>-3.1468006901207657E-2</c:v>
                </c:pt>
                <c:pt idx="1">
                  <c:v>8.2902838554776759E-2</c:v>
                </c:pt>
                <c:pt idx="2">
                  <c:v>0.21859690027821688</c:v>
                </c:pt>
                <c:pt idx="3">
                  <c:v>9.1458654912755399E-2</c:v>
                </c:pt>
              </c:numCache>
            </c:numRef>
          </c:val>
          <c:extLst>
            <c:ext xmlns:c16="http://schemas.microsoft.com/office/drawing/2014/chart" uri="{C3380CC4-5D6E-409C-BE32-E72D297353CC}">
              <c16:uniqueId val="{00000000-2F66-47A0-A6E6-A4FE8AABCFBC}"/>
            </c:ext>
          </c:extLst>
        </c:ser>
        <c:ser>
          <c:idx val="1"/>
          <c:order val="1"/>
          <c:tx>
            <c:strRef>
              <c:f>Segments!$A$113</c:f>
              <c:strCache>
                <c:ptCount val="1"/>
                <c:pt idx="0">
                  <c:v>Digital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Segments!$B$111:$E$111</c:f>
              <c:strCache>
                <c:ptCount val="4"/>
                <c:pt idx="0">
                  <c:v>18-19</c:v>
                </c:pt>
                <c:pt idx="1">
                  <c:v>19-20</c:v>
                </c:pt>
                <c:pt idx="2">
                  <c:v>20-21</c:v>
                </c:pt>
                <c:pt idx="3">
                  <c:v>21-22</c:v>
                </c:pt>
              </c:strCache>
            </c:strRef>
          </c:cat>
          <c:val>
            <c:numRef>
              <c:f>Segments!$B$113:$E$113</c:f>
              <c:numCache>
                <c:formatCode>0.00%</c:formatCode>
                <c:ptCount val="4"/>
                <c:pt idx="0">
                  <c:v>0.1562784458391222</c:v>
                </c:pt>
                <c:pt idx="1">
                  <c:v>0.56117671431530969</c:v>
                </c:pt>
                <c:pt idx="2">
                  <c:v>0.24631757743039895</c:v>
                </c:pt>
                <c:pt idx="3">
                  <c:v>0.31405451448040878</c:v>
                </c:pt>
              </c:numCache>
            </c:numRef>
          </c:val>
          <c:extLst>
            <c:ext xmlns:c16="http://schemas.microsoft.com/office/drawing/2014/chart" uri="{C3380CC4-5D6E-409C-BE32-E72D297353CC}">
              <c16:uniqueId val="{00000001-2F66-47A0-A6E6-A4FE8AABCFBC}"/>
            </c:ext>
          </c:extLst>
        </c:ser>
        <c:ser>
          <c:idx val="2"/>
          <c:order val="2"/>
          <c:tx>
            <c:strRef>
              <c:f>Segments!$A$114</c:f>
              <c:strCache>
                <c:ptCount val="1"/>
                <c:pt idx="0">
                  <c:v>Rights and Services</c:v>
                </c:pt>
              </c:strCache>
            </c:strRef>
          </c:tx>
          <c:spPr>
            <a:solidFill>
              <a:schemeClr val="accent3"/>
            </a:solidFill>
            <a:ln>
              <a:noFill/>
            </a:ln>
            <a:effectLst/>
          </c:spPr>
          <c:invertIfNegative val="0"/>
          <c:cat>
            <c:strRef>
              <c:f>Segments!$B$111:$E$111</c:f>
              <c:strCache>
                <c:ptCount val="4"/>
                <c:pt idx="0">
                  <c:v>18-19</c:v>
                </c:pt>
                <c:pt idx="1">
                  <c:v>19-20</c:v>
                </c:pt>
                <c:pt idx="2">
                  <c:v>20-21</c:v>
                </c:pt>
                <c:pt idx="3">
                  <c:v>21-22</c:v>
                </c:pt>
              </c:strCache>
            </c:strRef>
          </c:cat>
          <c:val>
            <c:numRef>
              <c:f>Segments!$B$114:$E$114</c:f>
              <c:numCache>
                <c:formatCode>0.00%</c:formatCode>
                <c:ptCount val="4"/>
                <c:pt idx="0">
                  <c:v>0.12076271186440679</c:v>
                </c:pt>
                <c:pt idx="1">
                  <c:v>-0.19785759294265914</c:v>
                </c:pt>
                <c:pt idx="2">
                  <c:v>0.20463472113118608</c:v>
                </c:pt>
                <c:pt idx="3">
                  <c:v>0.28453428975111406</c:v>
                </c:pt>
              </c:numCache>
            </c:numRef>
          </c:val>
          <c:extLst>
            <c:ext xmlns:c16="http://schemas.microsoft.com/office/drawing/2014/chart" uri="{C3380CC4-5D6E-409C-BE32-E72D297353CC}">
              <c16:uniqueId val="{00000002-2F66-47A0-A6E6-A4FE8AABCFBC}"/>
            </c:ext>
          </c:extLst>
        </c:ser>
        <c:dLbls>
          <c:showLegendKey val="0"/>
          <c:showVal val="0"/>
          <c:showCatName val="0"/>
          <c:showSerName val="0"/>
          <c:showPercent val="0"/>
          <c:showBubbleSize val="0"/>
        </c:dLbls>
        <c:gapWidth val="219"/>
        <c:axId val="191820623"/>
        <c:axId val="191821039"/>
      </c:barChart>
      <c:lineChart>
        <c:grouping val="standard"/>
        <c:varyColors val="0"/>
        <c:ser>
          <c:idx val="3"/>
          <c:order val="3"/>
          <c:tx>
            <c:strRef>
              <c:f>Segments!$A$115</c:f>
              <c:strCache>
                <c:ptCount val="1"/>
                <c:pt idx="0">
                  <c:v>Total</c:v>
                </c:pt>
              </c:strCache>
            </c:strRef>
          </c:tx>
          <c:spPr>
            <a:ln w="28575" cap="rnd">
              <a:solidFill>
                <a:schemeClr val="accent4"/>
              </a:solidFill>
              <a:round/>
            </a:ln>
            <a:effectLst/>
          </c:spPr>
          <c:marker>
            <c:symbol val="none"/>
          </c:marker>
          <c:cat>
            <c:strRef>
              <c:f>Segments!$B$111:$E$111</c:f>
              <c:strCache>
                <c:ptCount val="4"/>
                <c:pt idx="0">
                  <c:v>18-19</c:v>
                </c:pt>
                <c:pt idx="1">
                  <c:v>19-20</c:v>
                </c:pt>
                <c:pt idx="2">
                  <c:v>20-21</c:v>
                </c:pt>
                <c:pt idx="3">
                  <c:v>21-22</c:v>
                </c:pt>
              </c:strCache>
            </c:strRef>
          </c:cat>
          <c:val>
            <c:numRef>
              <c:f>Segments!$B$115:$E$115</c:f>
              <c:numCache>
                <c:formatCode>0.00%</c:formatCode>
                <c:ptCount val="4"/>
                <c:pt idx="0">
                  <c:v>5.7167796703927465E-4</c:v>
                </c:pt>
                <c:pt idx="1">
                  <c:v>0.13739463789841011</c:v>
                </c:pt>
                <c:pt idx="2">
                  <c:v>0.24292412064644364</c:v>
                </c:pt>
                <c:pt idx="3">
                  <c:v>0.14772065533875112</c:v>
                </c:pt>
              </c:numCache>
            </c:numRef>
          </c:val>
          <c:smooth val="0"/>
          <c:extLst>
            <c:ext xmlns:c16="http://schemas.microsoft.com/office/drawing/2014/chart" uri="{C3380CC4-5D6E-409C-BE32-E72D297353CC}">
              <c16:uniqueId val="{00000003-2F66-47A0-A6E6-A4FE8AABCFBC}"/>
            </c:ext>
          </c:extLst>
        </c:ser>
        <c:dLbls>
          <c:showLegendKey val="0"/>
          <c:showVal val="0"/>
          <c:showCatName val="0"/>
          <c:showSerName val="0"/>
          <c:showPercent val="0"/>
          <c:showBubbleSize val="0"/>
        </c:dLbls>
        <c:marker val="1"/>
        <c:smooth val="0"/>
        <c:axId val="191820623"/>
        <c:axId val="191821039"/>
      </c:lineChart>
      <c:catAx>
        <c:axId val="19182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21039"/>
        <c:crosses val="autoZero"/>
        <c:auto val="1"/>
        <c:lblAlgn val="ctr"/>
        <c:lblOffset val="100"/>
        <c:noMultiLvlLbl val="0"/>
      </c:catAx>
      <c:valAx>
        <c:axId val="191821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20623"/>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a:t>
            </a:r>
            <a:r>
              <a:rPr lang="en-GB" baseline="0"/>
              <a:t> Margin-Revenue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Segments!$M$4</c:f>
              <c:strCache>
                <c:ptCount val="1"/>
                <c:pt idx="0">
                  <c:v>Children 's Trade</c:v>
                </c:pt>
              </c:strCache>
            </c:strRef>
          </c:tx>
          <c:spPr>
            <a:solidFill>
              <a:schemeClr val="accent1"/>
            </a:solidFill>
            <a:ln>
              <a:noFill/>
            </a:ln>
            <a:effectLst/>
          </c:spPr>
          <c:invertIfNegative val="0"/>
          <c:cat>
            <c:strRef>
              <c:f>Segments!$N$3:$R$3</c:f>
              <c:strCache>
                <c:ptCount val="5"/>
                <c:pt idx="0">
                  <c:v>2018</c:v>
                </c:pt>
                <c:pt idx="1">
                  <c:v>2019</c:v>
                </c:pt>
                <c:pt idx="2">
                  <c:v>2020</c:v>
                </c:pt>
                <c:pt idx="3">
                  <c:v>2021</c:v>
                </c:pt>
                <c:pt idx="4">
                  <c:v>2022</c:v>
                </c:pt>
              </c:strCache>
            </c:strRef>
          </c:cat>
          <c:val>
            <c:numRef>
              <c:f>Segments!$N$4:$R$4</c:f>
              <c:numCache>
                <c:formatCode>0.00%</c:formatCode>
                <c:ptCount val="5"/>
                <c:pt idx="0">
                  <c:v>0.40447752936765041</c:v>
                </c:pt>
                <c:pt idx="1">
                  <c:v>0.36464502494286488</c:v>
                </c:pt>
                <c:pt idx="2">
                  <c:v>0.40294162129461586</c:v>
                </c:pt>
                <c:pt idx="3">
                  <c:v>0.4043240189474599</c:v>
                </c:pt>
                <c:pt idx="4">
                  <c:v>0.41232932730535932</c:v>
                </c:pt>
              </c:numCache>
            </c:numRef>
          </c:val>
          <c:extLst>
            <c:ext xmlns:c16="http://schemas.microsoft.com/office/drawing/2014/chart" uri="{C3380CC4-5D6E-409C-BE32-E72D297353CC}">
              <c16:uniqueId val="{00000000-DE81-4619-8F4D-5AA9049B0823}"/>
            </c:ext>
          </c:extLst>
        </c:ser>
        <c:ser>
          <c:idx val="1"/>
          <c:order val="1"/>
          <c:tx>
            <c:strRef>
              <c:f>Segments!$M$5</c:f>
              <c:strCache>
                <c:ptCount val="1"/>
                <c:pt idx="0">
                  <c:v>Adult Trade</c:v>
                </c:pt>
              </c:strCache>
            </c:strRef>
          </c:tx>
          <c:spPr>
            <a:solidFill>
              <a:schemeClr val="accent2"/>
            </a:solidFill>
            <a:ln>
              <a:noFill/>
            </a:ln>
            <a:effectLst/>
          </c:spPr>
          <c:invertIfNegative val="0"/>
          <c:cat>
            <c:strRef>
              <c:f>Segments!$N$3:$R$3</c:f>
              <c:strCache>
                <c:ptCount val="5"/>
                <c:pt idx="0">
                  <c:v>2018</c:v>
                </c:pt>
                <c:pt idx="1">
                  <c:v>2019</c:v>
                </c:pt>
                <c:pt idx="2">
                  <c:v>2020</c:v>
                </c:pt>
                <c:pt idx="3">
                  <c:v>2021</c:v>
                </c:pt>
                <c:pt idx="4">
                  <c:v>2022</c:v>
                </c:pt>
              </c:strCache>
            </c:strRef>
          </c:cat>
          <c:val>
            <c:numRef>
              <c:f>Segments!$N$5:$R$5</c:f>
              <c:numCache>
                <c:formatCode>0.00%</c:formatCode>
                <c:ptCount val="5"/>
                <c:pt idx="0">
                  <c:v>0.2056442441864039</c:v>
                </c:pt>
                <c:pt idx="1">
                  <c:v>0.22986754478657262</c:v>
                </c:pt>
                <c:pt idx="2">
                  <c:v>0.23637218045112782</c:v>
                </c:pt>
                <c:pt idx="3">
                  <c:v>0.23969840511059928</c:v>
                </c:pt>
                <c:pt idx="4">
                  <c:v>0.21883969072555301</c:v>
                </c:pt>
              </c:numCache>
            </c:numRef>
          </c:val>
          <c:extLst>
            <c:ext xmlns:c16="http://schemas.microsoft.com/office/drawing/2014/chart" uri="{C3380CC4-5D6E-409C-BE32-E72D297353CC}">
              <c16:uniqueId val="{00000001-DE81-4619-8F4D-5AA9049B0823}"/>
            </c:ext>
          </c:extLst>
        </c:ser>
        <c:ser>
          <c:idx val="3"/>
          <c:order val="2"/>
          <c:tx>
            <c:strRef>
              <c:f>Segments!$M$7</c:f>
              <c:strCache>
                <c:ptCount val="1"/>
                <c:pt idx="0">
                  <c:v>Academic &amp; Professional</c:v>
                </c:pt>
              </c:strCache>
            </c:strRef>
          </c:tx>
          <c:spPr>
            <a:solidFill>
              <a:schemeClr val="accent4"/>
            </a:solidFill>
            <a:ln>
              <a:noFill/>
            </a:ln>
            <a:effectLst/>
          </c:spPr>
          <c:invertIfNegative val="0"/>
          <c:cat>
            <c:strRef>
              <c:f>Segments!$N$3:$R$3</c:f>
              <c:strCache>
                <c:ptCount val="5"/>
                <c:pt idx="0">
                  <c:v>2018</c:v>
                </c:pt>
                <c:pt idx="1">
                  <c:v>2019</c:v>
                </c:pt>
                <c:pt idx="2">
                  <c:v>2020</c:v>
                </c:pt>
                <c:pt idx="3">
                  <c:v>2021</c:v>
                </c:pt>
                <c:pt idx="4">
                  <c:v>2022</c:v>
                </c:pt>
              </c:strCache>
            </c:strRef>
          </c:cat>
          <c:val>
            <c:numRef>
              <c:f>Segments!$N$7:$R$7</c:f>
              <c:numCache>
                <c:formatCode>0.00%</c:formatCode>
                <c:ptCount val="5"/>
                <c:pt idx="0">
                  <c:v>0.25353610484450972</c:v>
                </c:pt>
                <c:pt idx="1">
                  <c:v>0.26492885754306639</c:v>
                </c:pt>
                <c:pt idx="2">
                  <c:v>0.23932136375421312</c:v>
                </c:pt>
                <c:pt idx="3">
                  <c:v>0.25782451870844381</c:v>
                </c:pt>
                <c:pt idx="4">
                  <c:v>0.28681721456104081</c:v>
                </c:pt>
              </c:numCache>
            </c:numRef>
          </c:val>
          <c:extLst>
            <c:ext xmlns:c16="http://schemas.microsoft.com/office/drawing/2014/chart" uri="{C3380CC4-5D6E-409C-BE32-E72D297353CC}">
              <c16:uniqueId val="{00000002-DE81-4619-8F4D-5AA9049B0823}"/>
            </c:ext>
          </c:extLst>
        </c:ser>
        <c:ser>
          <c:idx val="4"/>
          <c:order val="3"/>
          <c:tx>
            <c:strRef>
              <c:f>Segments!$M$8</c:f>
              <c:strCache>
                <c:ptCount val="1"/>
                <c:pt idx="0">
                  <c:v>Special Interest</c:v>
                </c:pt>
              </c:strCache>
            </c:strRef>
          </c:tx>
          <c:spPr>
            <a:solidFill>
              <a:schemeClr val="accent5"/>
            </a:solidFill>
            <a:ln>
              <a:noFill/>
            </a:ln>
            <a:effectLst/>
          </c:spPr>
          <c:invertIfNegative val="0"/>
          <c:cat>
            <c:strRef>
              <c:f>Segments!$N$3:$R$3</c:f>
              <c:strCache>
                <c:ptCount val="5"/>
                <c:pt idx="0">
                  <c:v>2018</c:v>
                </c:pt>
                <c:pt idx="1">
                  <c:v>2019</c:v>
                </c:pt>
                <c:pt idx="2">
                  <c:v>2020</c:v>
                </c:pt>
                <c:pt idx="3">
                  <c:v>2021</c:v>
                </c:pt>
                <c:pt idx="4">
                  <c:v>2022</c:v>
                </c:pt>
              </c:strCache>
            </c:strRef>
          </c:cat>
          <c:val>
            <c:numRef>
              <c:f>Segments!$N$8:$R$8</c:f>
              <c:numCache>
                <c:formatCode>0.00%</c:formatCode>
                <c:ptCount val="5"/>
                <c:pt idx="0">
                  <c:v>0.13004751688908833</c:v>
                </c:pt>
                <c:pt idx="1">
                  <c:v>0.14055857272749614</c:v>
                </c:pt>
                <c:pt idx="2">
                  <c:v>0.12136483450004321</c:v>
                </c:pt>
                <c:pt idx="3">
                  <c:v>9.8153057233497029E-2</c:v>
                </c:pt>
                <c:pt idx="4">
                  <c:v>8.2013767408046889E-2</c:v>
                </c:pt>
              </c:numCache>
            </c:numRef>
          </c:val>
          <c:extLst>
            <c:ext xmlns:c16="http://schemas.microsoft.com/office/drawing/2014/chart" uri="{C3380CC4-5D6E-409C-BE32-E72D297353CC}">
              <c16:uniqueId val="{00000003-DE81-4619-8F4D-5AA9049B0823}"/>
            </c:ext>
          </c:extLst>
        </c:ser>
        <c:ser>
          <c:idx val="5"/>
          <c:order val="4"/>
          <c:tx>
            <c:strRef>
              <c:f>Segments!$M$9</c:f>
              <c:strCache>
                <c:ptCount val="1"/>
                <c:pt idx="0">
                  <c:v>Content Services</c:v>
                </c:pt>
              </c:strCache>
            </c:strRef>
          </c:tx>
          <c:spPr>
            <a:solidFill>
              <a:schemeClr val="accent6"/>
            </a:solidFill>
            <a:ln>
              <a:noFill/>
            </a:ln>
            <a:effectLst/>
          </c:spPr>
          <c:invertIfNegative val="0"/>
          <c:cat>
            <c:strRef>
              <c:f>Segments!$N$3:$R$3</c:f>
              <c:strCache>
                <c:ptCount val="5"/>
                <c:pt idx="0">
                  <c:v>2018</c:v>
                </c:pt>
                <c:pt idx="1">
                  <c:v>2019</c:v>
                </c:pt>
                <c:pt idx="2">
                  <c:v>2020</c:v>
                </c:pt>
                <c:pt idx="3">
                  <c:v>2021</c:v>
                </c:pt>
                <c:pt idx="4">
                  <c:v>2022</c:v>
                </c:pt>
              </c:strCache>
            </c:strRef>
          </c:cat>
          <c:val>
            <c:numRef>
              <c:f>Segments!$N$9:$R$9</c:f>
              <c:numCache>
                <c:formatCode>0.00%</c:formatCode>
                <c:ptCount val="5"/>
                <c:pt idx="0">
                  <c:v>6.2946047123476293E-3</c:v>
                </c:pt>
                <c:pt idx="1">
                  <c:v>0</c:v>
                </c:pt>
                <c:pt idx="2">
                  <c:v>0</c:v>
                </c:pt>
                <c:pt idx="3">
                  <c:v>0</c:v>
                </c:pt>
                <c:pt idx="4">
                  <c:v>0</c:v>
                </c:pt>
              </c:numCache>
            </c:numRef>
          </c:val>
          <c:extLst>
            <c:ext xmlns:c16="http://schemas.microsoft.com/office/drawing/2014/chart" uri="{C3380CC4-5D6E-409C-BE32-E72D297353CC}">
              <c16:uniqueId val="{00000004-DE81-4619-8F4D-5AA9049B0823}"/>
            </c:ext>
          </c:extLst>
        </c:ser>
        <c:ser>
          <c:idx val="2"/>
          <c:order val="5"/>
          <c:tx>
            <c:strRef>
              <c:f>Segments!$M$6</c:f>
              <c:strCache>
                <c:ptCount val="1"/>
                <c:pt idx="0">
                  <c:v>Consumer</c:v>
                </c:pt>
              </c:strCache>
            </c:strRef>
          </c:tx>
          <c:spPr>
            <a:solidFill>
              <a:schemeClr val="accent3"/>
            </a:solidFill>
            <a:ln>
              <a:noFill/>
            </a:ln>
            <a:effectLst/>
          </c:spPr>
          <c:invertIfNegative val="0"/>
          <c:cat>
            <c:strRef>
              <c:f>Segments!$N$3:$R$3</c:f>
              <c:strCache>
                <c:ptCount val="5"/>
                <c:pt idx="0">
                  <c:v>2018</c:v>
                </c:pt>
                <c:pt idx="1">
                  <c:v>2019</c:v>
                </c:pt>
                <c:pt idx="2">
                  <c:v>2020</c:v>
                </c:pt>
                <c:pt idx="3">
                  <c:v>2021</c:v>
                </c:pt>
                <c:pt idx="4">
                  <c:v>2022</c:v>
                </c:pt>
              </c:strCache>
            </c:strRef>
          </c:cat>
          <c:val>
            <c:numRef>
              <c:f>Segments!$N$6:$R$6</c:f>
              <c:numCache>
                <c:formatCode>0.00%</c:formatCode>
                <c:ptCount val="5"/>
                <c:pt idx="0">
                  <c:v>0.61012177355405428</c:v>
                </c:pt>
                <c:pt idx="1">
                  <c:v>0.59451256972943745</c:v>
                </c:pt>
                <c:pt idx="2">
                  <c:v>0.6393138017457437</c:v>
                </c:pt>
                <c:pt idx="3">
                  <c:v>0.64402242405805921</c:v>
                </c:pt>
                <c:pt idx="4">
                  <c:v>0.6311690180309123</c:v>
                </c:pt>
              </c:numCache>
            </c:numRef>
          </c:val>
          <c:extLst>
            <c:ext xmlns:c16="http://schemas.microsoft.com/office/drawing/2014/chart" uri="{C3380CC4-5D6E-409C-BE32-E72D297353CC}">
              <c16:uniqueId val="{00000005-DE81-4619-8F4D-5AA9049B0823}"/>
            </c:ext>
          </c:extLst>
        </c:ser>
        <c:ser>
          <c:idx val="6"/>
          <c:order val="6"/>
          <c:tx>
            <c:strRef>
              <c:f>Segments!$M$10</c:f>
              <c:strCache>
                <c:ptCount val="1"/>
                <c:pt idx="0">
                  <c:v>Non-Consumer</c:v>
                </c:pt>
              </c:strCache>
            </c:strRef>
          </c:tx>
          <c:spPr>
            <a:solidFill>
              <a:schemeClr val="accent1">
                <a:lumMod val="60000"/>
              </a:schemeClr>
            </a:solidFill>
            <a:ln>
              <a:noFill/>
            </a:ln>
            <a:effectLst/>
          </c:spPr>
          <c:invertIfNegative val="0"/>
          <c:cat>
            <c:strRef>
              <c:f>Segments!$N$3:$R$3</c:f>
              <c:strCache>
                <c:ptCount val="5"/>
                <c:pt idx="0">
                  <c:v>2018</c:v>
                </c:pt>
                <c:pt idx="1">
                  <c:v>2019</c:v>
                </c:pt>
                <c:pt idx="2">
                  <c:v>2020</c:v>
                </c:pt>
                <c:pt idx="3">
                  <c:v>2021</c:v>
                </c:pt>
                <c:pt idx="4">
                  <c:v>2022</c:v>
                </c:pt>
              </c:strCache>
            </c:strRef>
          </c:cat>
          <c:val>
            <c:numRef>
              <c:f>Segments!$N$10:$R$10</c:f>
              <c:numCache>
                <c:formatCode>0.00%</c:formatCode>
                <c:ptCount val="5"/>
                <c:pt idx="0">
                  <c:v>0.38987822644594572</c:v>
                </c:pt>
                <c:pt idx="1">
                  <c:v>0.4054874302705625</c:v>
                </c:pt>
                <c:pt idx="2">
                  <c:v>0.36068619825425635</c:v>
                </c:pt>
                <c:pt idx="3">
                  <c:v>0.35597757594194079</c:v>
                </c:pt>
                <c:pt idx="4">
                  <c:v>0.3688309819690877</c:v>
                </c:pt>
              </c:numCache>
            </c:numRef>
          </c:val>
          <c:extLst>
            <c:ext xmlns:c16="http://schemas.microsoft.com/office/drawing/2014/chart" uri="{C3380CC4-5D6E-409C-BE32-E72D297353CC}">
              <c16:uniqueId val="{00000006-DE81-4619-8F4D-5AA9049B0823}"/>
            </c:ext>
          </c:extLst>
        </c:ser>
        <c:dLbls>
          <c:showLegendKey val="0"/>
          <c:showVal val="0"/>
          <c:showCatName val="0"/>
          <c:showSerName val="0"/>
          <c:showPercent val="0"/>
          <c:showBubbleSize val="0"/>
        </c:dLbls>
        <c:gapWidth val="219"/>
        <c:overlap val="-27"/>
        <c:axId val="195078351"/>
        <c:axId val="195080847"/>
      </c:barChart>
      <c:catAx>
        <c:axId val="19507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80847"/>
        <c:crosses val="autoZero"/>
        <c:auto val="1"/>
        <c:lblAlgn val="ctr"/>
        <c:lblOffset val="100"/>
        <c:noMultiLvlLbl val="0"/>
      </c:catAx>
      <c:valAx>
        <c:axId val="195080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78351"/>
        <c:crosses val="autoZero"/>
        <c:crossBetween val="between"/>
        <c:majorUnit val="0.150000000000000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 Margin-Geography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Segments!$M$47</c:f>
              <c:strCache>
                <c:ptCount val="1"/>
                <c:pt idx="0">
                  <c:v>UK</c:v>
                </c:pt>
              </c:strCache>
            </c:strRef>
          </c:tx>
          <c:spPr>
            <a:solidFill>
              <a:schemeClr val="accent1"/>
            </a:solidFill>
            <a:ln>
              <a:noFill/>
            </a:ln>
            <a:effectLst/>
          </c:spPr>
          <c:invertIfNegative val="0"/>
          <c:cat>
            <c:strRef>
              <c:f>Segments!$N$46:$R$46</c:f>
              <c:strCache>
                <c:ptCount val="5"/>
                <c:pt idx="0">
                  <c:v>2018</c:v>
                </c:pt>
                <c:pt idx="1">
                  <c:v>2019</c:v>
                </c:pt>
                <c:pt idx="2">
                  <c:v>2020</c:v>
                </c:pt>
                <c:pt idx="3">
                  <c:v>2021</c:v>
                </c:pt>
                <c:pt idx="4">
                  <c:v>2022</c:v>
                </c:pt>
              </c:strCache>
            </c:strRef>
          </c:cat>
          <c:val>
            <c:numRef>
              <c:f>Segments!$N$47:$R$47</c:f>
              <c:numCache>
                <c:formatCode>0.00%</c:formatCode>
                <c:ptCount val="5"/>
                <c:pt idx="0">
                  <c:v>0.62060253628310968</c:v>
                </c:pt>
                <c:pt idx="1">
                  <c:v>0.64163369621310795</c:v>
                </c:pt>
                <c:pt idx="2">
                  <c:v>0.63428506611355973</c:v>
                </c:pt>
                <c:pt idx="3">
                  <c:v>0.62227630263786882</c:v>
                </c:pt>
                <c:pt idx="4">
                  <c:v>0.54763689786521874</c:v>
                </c:pt>
              </c:numCache>
            </c:numRef>
          </c:val>
          <c:extLst>
            <c:ext xmlns:c16="http://schemas.microsoft.com/office/drawing/2014/chart" uri="{C3380CC4-5D6E-409C-BE32-E72D297353CC}">
              <c16:uniqueId val="{00000000-2D6B-4444-86D3-F5CF8D65B6D8}"/>
            </c:ext>
          </c:extLst>
        </c:ser>
        <c:ser>
          <c:idx val="1"/>
          <c:order val="1"/>
          <c:tx>
            <c:strRef>
              <c:f>Segments!$M$48</c:f>
              <c:strCache>
                <c:ptCount val="1"/>
                <c:pt idx="0">
                  <c:v>North America</c:v>
                </c:pt>
              </c:strCache>
            </c:strRef>
          </c:tx>
          <c:spPr>
            <a:solidFill>
              <a:schemeClr val="accent2"/>
            </a:solidFill>
            <a:ln>
              <a:noFill/>
            </a:ln>
            <a:effectLst/>
          </c:spPr>
          <c:invertIfNegative val="0"/>
          <c:cat>
            <c:strRef>
              <c:f>Segments!$N$46:$R$46</c:f>
              <c:strCache>
                <c:ptCount val="5"/>
                <c:pt idx="0">
                  <c:v>2018</c:v>
                </c:pt>
                <c:pt idx="1">
                  <c:v>2019</c:v>
                </c:pt>
                <c:pt idx="2">
                  <c:v>2020</c:v>
                </c:pt>
                <c:pt idx="3">
                  <c:v>2021</c:v>
                </c:pt>
                <c:pt idx="4">
                  <c:v>2022</c:v>
                </c:pt>
              </c:strCache>
            </c:strRef>
          </c:cat>
          <c:val>
            <c:numRef>
              <c:f>Segments!$N$48:$R$48</c:f>
              <c:numCache>
                <c:formatCode>0.00%</c:formatCode>
                <c:ptCount val="5"/>
                <c:pt idx="0">
                  <c:v>0.28181879652567327</c:v>
                </c:pt>
                <c:pt idx="1">
                  <c:v>0.26057921509841986</c:v>
                </c:pt>
                <c:pt idx="2">
                  <c:v>0.29098608590441621</c:v>
                </c:pt>
                <c:pt idx="3">
                  <c:v>0.30268567206987962</c:v>
                </c:pt>
                <c:pt idx="4">
                  <c:v>0.3721819600003029</c:v>
                </c:pt>
              </c:numCache>
            </c:numRef>
          </c:val>
          <c:extLst>
            <c:ext xmlns:c16="http://schemas.microsoft.com/office/drawing/2014/chart" uri="{C3380CC4-5D6E-409C-BE32-E72D297353CC}">
              <c16:uniqueId val="{00000001-2D6B-4444-86D3-F5CF8D65B6D8}"/>
            </c:ext>
          </c:extLst>
        </c:ser>
        <c:ser>
          <c:idx val="2"/>
          <c:order val="2"/>
          <c:tx>
            <c:strRef>
              <c:f>Segments!$M$49</c:f>
              <c:strCache>
                <c:ptCount val="1"/>
                <c:pt idx="0">
                  <c:v>Australia</c:v>
                </c:pt>
              </c:strCache>
            </c:strRef>
          </c:tx>
          <c:spPr>
            <a:solidFill>
              <a:schemeClr val="accent3"/>
            </a:solidFill>
            <a:ln>
              <a:noFill/>
            </a:ln>
            <a:effectLst/>
          </c:spPr>
          <c:invertIfNegative val="0"/>
          <c:cat>
            <c:strRef>
              <c:f>Segments!$N$46:$R$46</c:f>
              <c:strCache>
                <c:ptCount val="5"/>
                <c:pt idx="0">
                  <c:v>2018</c:v>
                </c:pt>
                <c:pt idx="1">
                  <c:v>2019</c:v>
                </c:pt>
                <c:pt idx="2">
                  <c:v>2020</c:v>
                </c:pt>
                <c:pt idx="3">
                  <c:v>2021</c:v>
                </c:pt>
                <c:pt idx="4">
                  <c:v>2022</c:v>
                </c:pt>
              </c:strCache>
            </c:strRef>
          </c:cat>
          <c:val>
            <c:numRef>
              <c:f>Segments!$N$49:$R$49</c:f>
              <c:numCache>
                <c:formatCode>0.00%</c:formatCode>
                <c:ptCount val="5"/>
                <c:pt idx="0">
                  <c:v>7.122000995826136E-2</c:v>
                </c:pt>
                <c:pt idx="1">
                  <c:v>6.8236551741085685E-2</c:v>
                </c:pt>
                <c:pt idx="2">
                  <c:v>5.9869501339555785E-2</c:v>
                </c:pt>
                <c:pt idx="3">
                  <c:v>5.7072704358784927E-2</c:v>
                </c:pt>
                <c:pt idx="4">
                  <c:v>6.1131683970587124E-2</c:v>
                </c:pt>
              </c:numCache>
            </c:numRef>
          </c:val>
          <c:extLst>
            <c:ext xmlns:c16="http://schemas.microsoft.com/office/drawing/2014/chart" uri="{C3380CC4-5D6E-409C-BE32-E72D297353CC}">
              <c16:uniqueId val="{00000002-2D6B-4444-86D3-F5CF8D65B6D8}"/>
            </c:ext>
          </c:extLst>
        </c:ser>
        <c:ser>
          <c:idx val="3"/>
          <c:order val="3"/>
          <c:tx>
            <c:strRef>
              <c:f>Segments!$M$50</c:f>
              <c:strCache>
                <c:ptCount val="1"/>
                <c:pt idx="0">
                  <c:v>India</c:v>
                </c:pt>
              </c:strCache>
            </c:strRef>
          </c:tx>
          <c:spPr>
            <a:solidFill>
              <a:schemeClr val="accent4"/>
            </a:solidFill>
            <a:ln>
              <a:noFill/>
            </a:ln>
            <a:effectLst/>
          </c:spPr>
          <c:invertIfNegative val="0"/>
          <c:cat>
            <c:strRef>
              <c:f>Segments!$N$46:$R$46</c:f>
              <c:strCache>
                <c:ptCount val="5"/>
                <c:pt idx="0">
                  <c:v>2018</c:v>
                </c:pt>
                <c:pt idx="1">
                  <c:v>2019</c:v>
                </c:pt>
                <c:pt idx="2">
                  <c:v>2020</c:v>
                </c:pt>
                <c:pt idx="3">
                  <c:v>2021</c:v>
                </c:pt>
                <c:pt idx="4">
                  <c:v>2022</c:v>
                </c:pt>
              </c:strCache>
            </c:strRef>
          </c:cat>
          <c:val>
            <c:numRef>
              <c:f>Segments!$N$50:$R$50</c:f>
              <c:numCache>
                <c:formatCode>0.00%</c:formatCode>
                <c:ptCount val="5"/>
                <c:pt idx="0">
                  <c:v>2.6358657232955697E-2</c:v>
                </c:pt>
                <c:pt idx="1">
                  <c:v>2.9550536947386529E-2</c:v>
                </c:pt>
                <c:pt idx="2">
                  <c:v>1.4859346642468239E-2</c:v>
                </c:pt>
                <c:pt idx="3">
                  <c:v>1.7965320933466603E-2</c:v>
                </c:pt>
                <c:pt idx="4">
                  <c:v>1.9049458163891225E-2</c:v>
                </c:pt>
              </c:numCache>
            </c:numRef>
          </c:val>
          <c:extLst>
            <c:ext xmlns:c16="http://schemas.microsoft.com/office/drawing/2014/chart" uri="{C3380CC4-5D6E-409C-BE32-E72D297353CC}">
              <c16:uniqueId val="{00000003-2D6B-4444-86D3-F5CF8D65B6D8}"/>
            </c:ext>
          </c:extLst>
        </c:ser>
        <c:dLbls>
          <c:showLegendKey val="0"/>
          <c:showVal val="0"/>
          <c:showCatName val="0"/>
          <c:showSerName val="0"/>
          <c:showPercent val="0"/>
          <c:showBubbleSize val="0"/>
        </c:dLbls>
        <c:gapWidth val="219"/>
        <c:axId val="626922799"/>
        <c:axId val="626941519"/>
      </c:barChart>
      <c:catAx>
        <c:axId val="62692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41519"/>
        <c:crosses val="autoZero"/>
        <c:auto val="1"/>
        <c:lblAlgn val="ctr"/>
        <c:lblOffset val="100"/>
        <c:noMultiLvlLbl val="0"/>
      </c:catAx>
      <c:valAx>
        <c:axId val="626941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922799"/>
        <c:crosses val="autoZero"/>
        <c:crossBetween val="between"/>
        <c:majorUnit val="0.150000000000000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 Margin-Product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Segments!$M$55</c:f>
              <c:strCache>
                <c:ptCount val="1"/>
                <c:pt idx="0">
                  <c:v>Print</c:v>
                </c:pt>
              </c:strCache>
            </c:strRef>
          </c:tx>
          <c:spPr>
            <a:solidFill>
              <a:schemeClr val="accent1"/>
            </a:solidFill>
            <a:ln>
              <a:noFill/>
            </a:ln>
            <a:effectLst/>
          </c:spPr>
          <c:invertIfNegative val="0"/>
          <c:cat>
            <c:strRef>
              <c:f>Segments!$N$54:$R$54</c:f>
              <c:strCache>
                <c:ptCount val="5"/>
                <c:pt idx="0">
                  <c:v>2018</c:v>
                </c:pt>
                <c:pt idx="1">
                  <c:v>2019</c:v>
                </c:pt>
                <c:pt idx="2">
                  <c:v>2020</c:v>
                </c:pt>
                <c:pt idx="3">
                  <c:v>2021</c:v>
                </c:pt>
                <c:pt idx="4">
                  <c:v>2022</c:v>
                </c:pt>
              </c:strCache>
            </c:strRef>
          </c:cat>
          <c:val>
            <c:numRef>
              <c:f>Segments!$N$55:$R$55</c:f>
              <c:numCache>
                <c:formatCode>0.00%</c:formatCode>
                <c:ptCount val="5"/>
                <c:pt idx="0">
                  <c:v>0.81946655683892822</c:v>
                </c:pt>
                <c:pt idx="1">
                  <c:v>0.7932261076843683</c:v>
                </c:pt>
                <c:pt idx="2">
                  <c:v>0.75522318727854121</c:v>
                </c:pt>
                <c:pt idx="3">
                  <c:v>0.74044152796488638</c:v>
                </c:pt>
                <c:pt idx="4">
                  <c:v>0.70414461079431434</c:v>
                </c:pt>
              </c:numCache>
            </c:numRef>
          </c:val>
          <c:extLst>
            <c:ext xmlns:c16="http://schemas.microsoft.com/office/drawing/2014/chart" uri="{C3380CC4-5D6E-409C-BE32-E72D297353CC}">
              <c16:uniqueId val="{00000000-2485-4494-960D-8D2E5E4BB9E5}"/>
            </c:ext>
          </c:extLst>
        </c:ser>
        <c:ser>
          <c:idx val="1"/>
          <c:order val="1"/>
          <c:tx>
            <c:strRef>
              <c:f>Segments!$M$56</c:f>
              <c:strCache>
                <c:ptCount val="1"/>
                <c:pt idx="0">
                  <c:v>Ebooks</c:v>
                </c:pt>
              </c:strCache>
            </c:strRef>
          </c:tx>
          <c:spPr>
            <a:solidFill>
              <a:schemeClr val="accent2"/>
            </a:solidFill>
            <a:ln>
              <a:noFill/>
            </a:ln>
            <a:effectLst/>
          </c:spPr>
          <c:invertIfNegative val="0"/>
          <c:cat>
            <c:strRef>
              <c:f>Segments!$N$54:$R$54</c:f>
              <c:strCache>
                <c:ptCount val="5"/>
                <c:pt idx="0">
                  <c:v>2018</c:v>
                </c:pt>
                <c:pt idx="1">
                  <c:v>2019</c:v>
                </c:pt>
                <c:pt idx="2">
                  <c:v>2020</c:v>
                </c:pt>
                <c:pt idx="3">
                  <c:v>2021</c:v>
                </c:pt>
                <c:pt idx="4">
                  <c:v>2022</c:v>
                </c:pt>
              </c:strCache>
            </c:strRef>
          </c:cat>
          <c:val>
            <c:numRef>
              <c:f>Segments!$N$56:$R$56</c:f>
              <c:numCache>
                <c:formatCode>0.00%</c:formatCode>
                <c:ptCount val="5"/>
                <c:pt idx="0">
                  <c:v>0</c:v>
                </c:pt>
                <c:pt idx="1">
                  <c:v>0</c:v>
                </c:pt>
                <c:pt idx="2">
                  <c:v>0</c:v>
                </c:pt>
                <c:pt idx="3">
                  <c:v>0.12304984572595715</c:v>
                </c:pt>
                <c:pt idx="4">
                  <c:v>0.13444048132918343</c:v>
                </c:pt>
              </c:numCache>
            </c:numRef>
          </c:val>
          <c:extLst>
            <c:ext xmlns:c16="http://schemas.microsoft.com/office/drawing/2014/chart" uri="{C3380CC4-5D6E-409C-BE32-E72D297353CC}">
              <c16:uniqueId val="{00000001-2485-4494-960D-8D2E5E4BB9E5}"/>
            </c:ext>
          </c:extLst>
        </c:ser>
        <c:ser>
          <c:idx val="2"/>
          <c:order val="2"/>
          <c:tx>
            <c:strRef>
              <c:f>Segments!$M$57</c:f>
              <c:strCache>
                <c:ptCount val="1"/>
                <c:pt idx="0">
                  <c:v>Digital</c:v>
                </c:pt>
              </c:strCache>
            </c:strRef>
          </c:tx>
          <c:spPr>
            <a:solidFill>
              <a:schemeClr val="accent3"/>
            </a:solidFill>
            <a:ln>
              <a:noFill/>
            </a:ln>
            <a:effectLst/>
          </c:spPr>
          <c:invertIfNegative val="0"/>
          <c:cat>
            <c:strRef>
              <c:f>Segments!$N$54:$R$54</c:f>
              <c:strCache>
                <c:ptCount val="5"/>
                <c:pt idx="0">
                  <c:v>2018</c:v>
                </c:pt>
                <c:pt idx="1">
                  <c:v>2019</c:v>
                </c:pt>
                <c:pt idx="2">
                  <c:v>2020</c:v>
                </c:pt>
                <c:pt idx="3">
                  <c:v>2021</c:v>
                </c:pt>
                <c:pt idx="4">
                  <c:v>2022</c:v>
                </c:pt>
              </c:strCache>
            </c:strRef>
          </c:cat>
          <c:val>
            <c:numRef>
              <c:f>Segments!$N$57:$R$57</c:f>
              <c:numCache>
                <c:formatCode>0.00%</c:formatCode>
                <c:ptCount val="5"/>
                <c:pt idx="0">
                  <c:v>0.12830789468831258</c:v>
                </c:pt>
                <c:pt idx="1">
                  <c:v>0.14827488757280122</c:v>
                </c:pt>
                <c:pt idx="2">
                  <c:v>0.20352065508599085</c:v>
                </c:pt>
                <c:pt idx="3">
                  <c:v>8.1026465603407066E-2</c:v>
                </c:pt>
                <c:pt idx="4">
                  <c:v>9.9211668219097174E-2</c:v>
                </c:pt>
              </c:numCache>
            </c:numRef>
          </c:val>
          <c:extLst>
            <c:ext xmlns:c16="http://schemas.microsoft.com/office/drawing/2014/chart" uri="{C3380CC4-5D6E-409C-BE32-E72D297353CC}">
              <c16:uniqueId val="{00000002-2485-4494-960D-8D2E5E4BB9E5}"/>
            </c:ext>
          </c:extLst>
        </c:ser>
        <c:ser>
          <c:idx val="3"/>
          <c:order val="3"/>
          <c:tx>
            <c:strRef>
              <c:f>Segments!$M$58</c:f>
              <c:strCache>
                <c:ptCount val="1"/>
                <c:pt idx="0">
                  <c:v>Audio</c:v>
                </c:pt>
              </c:strCache>
            </c:strRef>
          </c:tx>
          <c:spPr>
            <a:solidFill>
              <a:schemeClr val="accent4"/>
            </a:solidFill>
            <a:ln>
              <a:noFill/>
            </a:ln>
            <a:effectLst/>
          </c:spPr>
          <c:invertIfNegative val="0"/>
          <c:cat>
            <c:strRef>
              <c:f>Segments!$N$54:$R$54</c:f>
              <c:strCache>
                <c:ptCount val="5"/>
                <c:pt idx="0">
                  <c:v>2018</c:v>
                </c:pt>
                <c:pt idx="1">
                  <c:v>2019</c:v>
                </c:pt>
                <c:pt idx="2">
                  <c:v>2020</c:v>
                </c:pt>
                <c:pt idx="3">
                  <c:v>2021</c:v>
                </c:pt>
                <c:pt idx="4">
                  <c:v>2022</c:v>
                </c:pt>
              </c:strCache>
            </c:strRef>
          </c:cat>
          <c:val>
            <c:numRef>
              <c:f>Segments!$N$58:$R$58</c:f>
              <c:numCache>
                <c:formatCode>0.00%</c:formatCode>
                <c:ptCount val="5"/>
                <c:pt idx="0">
                  <c:v>0</c:v>
                </c:pt>
                <c:pt idx="1">
                  <c:v>0</c:v>
                </c:pt>
                <c:pt idx="2">
                  <c:v>0</c:v>
                </c:pt>
                <c:pt idx="3">
                  <c:v>0</c:v>
                </c:pt>
                <c:pt idx="4">
                  <c:v>1.7451590673300467E-2</c:v>
                </c:pt>
              </c:numCache>
            </c:numRef>
          </c:val>
          <c:extLst>
            <c:ext xmlns:c16="http://schemas.microsoft.com/office/drawing/2014/chart" uri="{C3380CC4-5D6E-409C-BE32-E72D297353CC}">
              <c16:uniqueId val="{00000003-2485-4494-960D-8D2E5E4BB9E5}"/>
            </c:ext>
          </c:extLst>
        </c:ser>
        <c:ser>
          <c:idx val="4"/>
          <c:order val="4"/>
          <c:tx>
            <c:strRef>
              <c:f>Segments!$M$59</c:f>
              <c:strCache>
                <c:ptCount val="1"/>
                <c:pt idx="0">
                  <c:v>Rights and Services</c:v>
                </c:pt>
              </c:strCache>
            </c:strRef>
          </c:tx>
          <c:spPr>
            <a:solidFill>
              <a:schemeClr val="accent5"/>
            </a:solidFill>
            <a:ln>
              <a:noFill/>
            </a:ln>
            <a:effectLst/>
          </c:spPr>
          <c:invertIfNegative val="0"/>
          <c:cat>
            <c:strRef>
              <c:f>Segments!$N$54:$R$54</c:f>
              <c:strCache>
                <c:ptCount val="5"/>
                <c:pt idx="0">
                  <c:v>2018</c:v>
                </c:pt>
                <c:pt idx="1">
                  <c:v>2019</c:v>
                </c:pt>
                <c:pt idx="2">
                  <c:v>2020</c:v>
                </c:pt>
                <c:pt idx="3">
                  <c:v>2021</c:v>
                </c:pt>
                <c:pt idx="4">
                  <c:v>2022</c:v>
                </c:pt>
              </c:strCache>
            </c:strRef>
          </c:cat>
          <c:val>
            <c:numRef>
              <c:f>Segments!$N$59:$R$59</c:f>
              <c:numCache>
                <c:formatCode>0.00%</c:formatCode>
                <c:ptCount val="5"/>
                <c:pt idx="0">
                  <c:v>5.2225548472759238E-2</c:v>
                </c:pt>
                <c:pt idx="1">
                  <c:v>5.8499004742830464E-2</c:v>
                </c:pt>
                <c:pt idx="2">
                  <c:v>4.1256157635467978E-2</c:v>
                </c:pt>
                <c:pt idx="3">
                  <c:v>3.9985224457867979E-2</c:v>
                </c:pt>
                <c:pt idx="4">
                  <c:v>4.4751648984104629E-2</c:v>
                </c:pt>
              </c:numCache>
            </c:numRef>
          </c:val>
          <c:extLst>
            <c:ext xmlns:c16="http://schemas.microsoft.com/office/drawing/2014/chart" uri="{C3380CC4-5D6E-409C-BE32-E72D297353CC}">
              <c16:uniqueId val="{00000004-2485-4494-960D-8D2E5E4BB9E5}"/>
            </c:ext>
          </c:extLst>
        </c:ser>
        <c:dLbls>
          <c:showLegendKey val="0"/>
          <c:showVal val="0"/>
          <c:showCatName val="0"/>
          <c:showSerName val="0"/>
          <c:showPercent val="0"/>
          <c:showBubbleSize val="0"/>
        </c:dLbls>
        <c:gapWidth val="219"/>
        <c:axId val="503444623"/>
        <c:axId val="503439215"/>
      </c:barChart>
      <c:catAx>
        <c:axId val="50344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39215"/>
        <c:crosses val="autoZero"/>
        <c:auto val="1"/>
        <c:lblAlgn val="ctr"/>
        <c:lblOffset val="100"/>
        <c:noMultiLvlLbl val="0"/>
      </c:catAx>
      <c:valAx>
        <c:axId val="503439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444623"/>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 Margin- Consumer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Segments!$G$65</c:f>
              <c:strCache>
                <c:ptCount val="1"/>
                <c:pt idx="0">
                  <c:v>Children 's Trade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Segments!$H$64:$L$64</c:f>
              <c:strCache>
                <c:ptCount val="5"/>
                <c:pt idx="0">
                  <c:v>2018</c:v>
                </c:pt>
                <c:pt idx="1">
                  <c:v>2019</c:v>
                </c:pt>
                <c:pt idx="2">
                  <c:v>2020</c:v>
                </c:pt>
                <c:pt idx="3">
                  <c:v>2021</c:v>
                </c:pt>
                <c:pt idx="4">
                  <c:v>2022</c:v>
                </c:pt>
              </c:strCache>
            </c:strRef>
          </c:cat>
          <c:val>
            <c:numRef>
              <c:f>Segments!$H$65:$L$65</c:f>
              <c:numCache>
                <c:formatCode>0.00%</c:formatCode>
                <c:ptCount val="5"/>
                <c:pt idx="0">
                  <c:v>0.40447752936765041</c:v>
                </c:pt>
                <c:pt idx="1">
                  <c:v>0.36464502494286488</c:v>
                </c:pt>
                <c:pt idx="2">
                  <c:v>0.40294162129461586</c:v>
                </c:pt>
                <c:pt idx="3">
                  <c:v>0.4043240189474599</c:v>
                </c:pt>
                <c:pt idx="4">
                  <c:v>0.41232932730535932</c:v>
                </c:pt>
              </c:numCache>
            </c:numRef>
          </c:val>
          <c:extLst>
            <c:ext xmlns:c16="http://schemas.microsoft.com/office/drawing/2014/chart" uri="{C3380CC4-5D6E-409C-BE32-E72D297353CC}">
              <c16:uniqueId val="{00000000-DCCC-421A-A854-33F307EC2873}"/>
            </c:ext>
          </c:extLst>
        </c:ser>
        <c:ser>
          <c:idx val="1"/>
          <c:order val="1"/>
          <c:tx>
            <c:strRef>
              <c:f>Segments!$G$66</c:f>
              <c:strCache>
                <c:ptCount val="1"/>
                <c:pt idx="0">
                  <c:v>Adult Trade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Segments!$H$64:$L$64</c:f>
              <c:strCache>
                <c:ptCount val="5"/>
                <c:pt idx="0">
                  <c:v>2018</c:v>
                </c:pt>
                <c:pt idx="1">
                  <c:v>2019</c:v>
                </c:pt>
                <c:pt idx="2">
                  <c:v>2020</c:v>
                </c:pt>
                <c:pt idx="3">
                  <c:v>2021</c:v>
                </c:pt>
                <c:pt idx="4">
                  <c:v>2022</c:v>
                </c:pt>
              </c:strCache>
            </c:strRef>
          </c:cat>
          <c:val>
            <c:numRef>
              <c:f>Segments!$H$66:$L$66</c:f>
              <c:numCache>
                <c:formatCode>0.00%</c:formatCode>
                <c:ptCount val="5"/>
                <c:pt idx="0">
                  <c:v>0.2056442441864039</c:v>
                </c:pt>
                <c:pt idx="1">
                  <c:v>0.22986754478657262</c:v>
                </c:pt>
                <c:pt idx="2">
                  <c:v>0.23637218045112782</c:v>
                </c:pt>
                <c:pt idx="3">
                  <c:v>0.23969840511059928</c:v>
                </c:pt>
                <c:pt idx="4">
                  <c:v>0.21883969072555301</c:v>
                </c:pt>
              </c:numCache>
            </c:numRef>
          </c:val>
          <c:extLst>
            <c:ext xmlns:c16="http://schemas.microsoft.com/office/drawing/2014/chart" uri="{C3380CC4-5D6E-409C-BE32-E72D297353CC}">
              <c16:uniqueId val="{00000001-DCCC-421A-A854-33F307EC2873}"/>
            </c:ext>
          </c:extLst>
        </c:ser>
        <c:dLbls>
          <c:showLegendKey val="0"/>
          <c:showVal val="0"/>
          <c:showCatName val="0"/>
          <c:showSerName val="0"/>
          <c:showPercent val="0"/>
          <c:showBubbleSize val="0"/>
        </c:dLbls>
        <c:gapWidth val="219"/>
        <c:axId val="406498832"/>
        <c:axId val="406503792"/>
      </c:barChart>
      <c:lineChart>
        <c:grouping val="standard"/>
        <c:varyColors val="0"/>
        <c:ser>
          <c:idx val="2"/>
          <c:order val="2"/>
          <c:tx>
            <c:strRef>
              <c:f>Segments!$G$72</c:f>
              <c:strCache>
                <c:ptCount val="1"/>
                <c:pt idx="0">
                  <c:v>Consumer</c:v>
                </c:pt>
              </c:strCache>
            </c:strRef>
          </c:tx>
          <c:spPr>
            <a:ln w="28575" cap="rnd">
              <a:solidFill>
                <a:schemeClr val="accent3"/>
              </a:solidFill>
              <a:round/>
            </a:ln>
            <a:effectLst/>
          </c:spPr>
          <c:marker>
            <c:symbol val="none"/>
          </c:marker>
          <c:cat>
            <c:strRef>
              <c:f>Segments!$H$64:$L$64</c:f>
              <c:strCache>
                <c:ptCount val="5"/>
                <c:pt idx="0">
                  <c:v>2018</c:v>
                </c:pt>
                <c:pt idx="1">
                  <c:v>2019</c:v>
                </c:pt>
                <c:pt idx="2">
                  <c:v>2020</c:v>
                </c:pt>
                <c:pt idx="3">
                  <c:v>2021</c:v>
                </c:pt>
                <c:pt idx="4">
                  <c:v>2022</c:v>
                </c:pt>
              </c:strCache>
            </c:strRef>
          </c:cat>
          <c:val>
            <c:numRef>
              <c:f>Segments!$H$72:$L$72</c:f>
              <c:numCache>
                <c:formatCode>0.00%</c:formatCode>
                <c:ptCount val="5"/>
                <c:pt idx="0">
                  <c:v>0.61012177355405428</c:v>
                </c:pt>
                <c:pt idx="1">
                  <c:v>0.59451256972943745</c:v>
                </c:pt>
                <c:pt idx="2">
                  <c:v>0.6393138017457437</c:v>
                </c:pt>
                <c:pt idx="3">
                  <c:v>0.64402242405805921</c:v>
                </c:pt>
                <c:pt idx="4">
                  <c:v>0.6311690180309123</c:v>
                </c:pt>
              </c:numCache>
            </c:numRef>
          </c:val>
          <c:smooth val="0"/>
          <c:extLst>
            <c:ext xmlns:c16="http://schemas.microsoft.com/office/drawing/2014/chart" uri="{C3380CC4-5D6E-409C-BE32-E72D297353CC}">
              <c16:uniqueId val="{00000002-DCCC-421A-A854-33F307EC2873}"/>
            </c:ext>
          </c:extLst>
        </c:ser>
        <c:dLbls>
          <c:showLegendKey val="0"/>
          <c:showVal val="0"/>
          <c:showCatName val="0"/>
          <c:showSerName val="0"/>
          <c:showPercent val="0"/>
          <c:showBubbleSize val="0"/>
        </c:dLbls>
        <c:marker val="1"/>
        <c:smooth val="0"/>
        <c:axId val="406498832"/>
        <c:axId val="406503792"/>
      </c:lineChart>
      <c:catAx>
        <c:axId val="4064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503792"/>
        <c:crosses val="autoZero"/>
        <c:auto val="1"/>
        <c:lblAlgn val="ctr"/>
        <c:lblOffset val="100"/>
        <c:noMultiLvlLbl val="0"/>
      </c:catAx>
      <c:valAx>
        <c:axId val="406503792"/>
        <c:scaling>
          <c:orientation val="minMax"/>
          <c:max val="0.70000000000000007"/>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98832"/>
        <c:crosses val="autoZero"/>
        <c:crossBetween val="between"/>
        <c:majorUnit val="0.150000000000000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a:t>
            </a:r>
            <a:r>
              <a:rPr lang="en-GB" baseline="0"/>
              <a:t> Margin-Non-consumer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Segments!$G$67</c:f>
              <c:strCache>
                <c:ptCount val="1"/>
                <c:pt idx="0">
                  <c:v>Academic &amp; Professional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Segments!$B$166:$G$166</c:f>
              <c:numCache>
                <c:formatCode>0.00%</c:formatCode>
                <c:ptCount val="6"/>
              </c:numCache>
            </c:numRef>
          </c:cat>
          <c:val>
            <c:numRef>
              <c:f>Segments!$H$67:$L$67</c:f>
              <c:numCache>
                <c:formatCode>0.00%</c:formatCode>
                <c:ptCount val="5"/>
                <c:pt idx="0">
                  <c:v>0.25353610484450972</c:v>
                </c:pt>
                <c:pt idx="1">
                  <c:v>0.26492885754306639</c:v>
                </c:pt>
                <c:pt idx="2">
                  <c:v>0.23932136375421312</c:v>
                </c:pt>
                <c:pt idx="3">
                  <c:v>0.25782451870844381</c:v>
                </c:pt>
                <c:pt idx="4">
                  <c:v>0.28681721456104081</c:v>
                </c:pt>
              </c:numCache>
            </c:numRef>
          </c:val>
          <c:extLst>
            <c:ext xmlns:c16="http://schemas.microsoft.com/office/drawing/2014/chart" uri="{C3380CC4-5D6E-409C-BE32-E72D297353CC}">
              <c16:uniqueId val="{00000000-D34B-45BB-A16A-2FCE3ABF0979}"/>
            </c:ext>
          </c:extLst>
        </c:ser>
        <c:ser>
          <c:idx val="1"/>
          <c:order val="1"/>
          <c:tx>
            <c:strRef>
              <c:f>Segments!$G$68</c:f>
              <c:strCache>
                <c:ptCount val="1"/>
                <c:pt idx="0">
                  <c:v>Special Interest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Segments!$B$166:$G$166</c:f>
              <c:numCache>
                <c:formatCode>0.00%</c:formatCode>
                <c:ptCount val="6"/>
              </c:numCache>
            </c:numRef>
          </c:cat>
          <c:val>
            <c:numRef>
              <c:f>Segments!$H$68:$L$68</c:f>
              <c:numCache>
                <c:formatCode>0.00%</c:formatCode>
                <c:ptCount val="5"/>
                <c:pt idx="0">
                  <c:v>0.13004751688908833</c:v>
                </c:pt>
                <c:pt idx="1">
                  <c:v>0.14055857272749614</c:v>
                </c:pt>
                <c:pt idx="2">
                  <c:v>0.12136483450004321</c:v>
                </c:pt>
                <c:pt idx="3">
                  <c:v>9.8153057233497029E-2</c:v>
                </c:pt>
                <c:pt idx="4">
                  <c:v>8.2013767408046889E-2</c:v>
                </c:pt>
              </c:numCache>
            </c:numRef>
          </c:val>
          <c:extLst>
            <c:ext xmlns:c16="http://schemas.microsoft.com/office/drawing/2014/chart" uri="{C3380CC4-5D6E-409C-BE32-E72D297353CC}">
              <c16:uniqueId val="{00000001-D34B-45BB-A16A-2FCE3ABF0979}"/>
            </c:ext>
          </c:extLst>
        </c:ser>
        <c:dLbls>
          <c:showLegendKey val="0"/>
          <c:showVal val="0"/>
          <c:showCatName val="0"/>
          <c:showSerName val="0"/>
          <c:showPercent val="0"/>
          <c:showBubbleSize val="0"/>
        </c:dLbls>
        <c:gapWidth val="219"/>
        <c:axId val="518771008"/>
        <c:axId val="518772736"/>
      </c:barChart>
      <c:lineChart>
        <c:grouping val="standard"/>
        <c:varyColors val="0"/>
        <c:ser>
          <c:idx val="2"/>
          <c:order val="2"/>
          <c:tx>
            <c:strRef>
              <c:f>Segments!$G$73</c:f>
              <c:strCache>
                <c:ptCount val="1"/>
                <c:pt idx="0">
                  <c:v>Non-Consumer</c:v>
                </c:pt>
              </c:strCache>
            </c:strRef>
          </c:tx>
          <c:spPr>
            <a:ln w="28575" cap="rnd">
              <a:solidFill>
                <a:schemeClr val="accent3"/>
              </a:solidFill>
              <a:round/>
            </a:ln>
            <a:effectLst/>
          </c:spPr>
          <c:marker>
            <c:symbol val="none"/>
          </c:marker>
          <c:val>
            <c:numRef>
              <c:f>Segments!$H$73:$L$73</c:f>
              <c:numCache>
                <c:formatCode>0.00%</c:formatCode>
                <c:ptCount val="5"/>
                <c:pt idx="0">
                  <c:v>0.38987822644594572</c:v>
                </c:pt>
                <c:pt idx="1">
                  <c:v>0.4054874302705625</c:v>
                </c:pt>
                <c:pt idx="2">
                  <c:v>0.36068619825425635</c:v>
                </c:pt>
                <c:pt idx="3">
                  <c:v>0.35597757594194079</c:v>
                </c:pt>
                <c:pt idx="4">
                  <c:v>0.3688309819690877</c:v>
                </c:pt>
              </c:numCache>
            </c:numRef>
          </c:val>
          <c:smooth val="0"/>
          <c:extLst>
            <c:ext xmlns:c16="http://schemas.microsoft.com/office/drawing/2014/chart" uri="{C3380CC4-5D6E-409C-BE32-E72D297353CC}">
              <c16:uniqueId val="{00000002-D34B-45BB-A16A-2FCE3ABF0979}"/>
            </c:ext>
          </c:extLst>
        </c:ser>
        <c:dLbls>
          <c:showLegendKey val="0"/>
          <c:showVal val="0"/>
          <c:showCatName val="0"/>
          <c:showSerName val="0"/>
          <c:showPercent val="0"/>
          <c:showBubbleSize val="0"/>
        </c:dLbls>
        <c:marker val="1"/>
        <c:smooth val="0"/>
        <c:axId val="518771008"/>
        <c:axId val="518772736"/>
      </c:lineChart>
      <c:catAx>
        <c:axId val="51877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2736"/>
        <c:crosses val="autoZero"/>
        <c:auto val="1"/>
        <c:lblAlgn val="ctr"/>
        <c:lblOffset val="100"/>
        <c:noMultiLvlLbl val="0"/>
      </c:catAx>
      <c:valAx>
        <c:axId val="518772736"/>
        <c:scaling>
          <c:orientation val="minMax"/>
          <c:max val="0.4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100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Growth-Consumer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Segments!$G$80</c:f>
              <c:strCache>
                <c:ptCount val="1"/>
                <c:pt idx="0">
                  <c:v>Children 's Trade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Segments!$H$79:$K$79</c:f>
              <c:strCache>
                <c:ptCount val="4"/>
                <c:pt idx="0">
                  <c:v>2019</c:v>
                </c:pt>
                <c:pt idx="1">
                  <c:v>2020</c:v>
                </c:pt>
                <c:pt idx="2">
                  <c:v>2021</c:v>
                </c:pt>
                <c:pt idx="3">
                  <c:v>2022</c:v>
                </c:pt>
              </c:strCache>
            </c:strRef>
          </c:cat>
          <c:val>
            <c:numRef>
              <c:f>Segments!$H$80:$K$80</c:f>
              <c:numCache>
                <c:formatCode>0.00%</c:formatCode>
                <c:ptCount val="4"/>
                <c:pt idx="0">
                  <c:v>-9.7963525835866316E-2</c:v>
                </c:pt>
                <c:pt idx="1">
                  <c:v>0.25684873807999464</c:v>
                </c:pt>
                <c:pt idx="2">
                  <c:v>0.24718830011126158</c:v>
                </c:pt>
                <c:pt idx="3">
                  <c:v>0.17044465224260796</c:v>
                </c:pt>
              </c:numCache>
            </c:numRef>
          </c:val>
          <c:extLst>
            <c:ext xmlns:c16="http://schemas.microsoft.com/office/drawing/2014/chart" uri="{C3380CC4-5D6E-409C-BE32-E72D297353CC}">
              <c16:uniqueId val="{00000000-2830-4363-82D0-312333E922FF}"/>
            </c:ext>
          </c:extLst>
        </c:ser>
        <c:ser>
          <c:idx val="1"/>
          <c:order val="1"/>
          <c:tx>
            <c:strRef>
              <c:f>Segments!$G$81</c:f>
              <c:strCache>
                <c:ptCount val="1"/>
                <c:pt idx="0">
                  <c:v>Adult Trade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Segments!$H$79:$K$79</c:f>
              <c:strCache>
                <c:ptCount val="4"/>
                <c:pt idx="0">
                  <c:v>2019</c:v>
                </c:pt>
                <c:pt idx="1">
                  <c:v>2020</c:v>
                </c:pt>
                <c:pt idx="2">
                  <c:v>2021</c:v>
                </c:pt>
                <c:pt idx="3">
                  <c:v>2022</c:v>
                </c:pt>
              </c:strCache>
            </c:strRef>
          </c:cat>
          <c:val>
            <c:numRef>
              <c:f>Segments!$H$81:$K$81</c:f>
              <c:numCache>
                <c:formatCode>0.00%</c:formatCode>
                <c:ptCount val="4"/>
                <c:pt idx="0">
                  <c:v>0.11843127877084947</c:v>
                </c:pt>
                <c:pt idx="1">
                  <c:v>0.16957985888389993</c:v>
                </c:pt>
                <c:pt idx="2">
                  <c:v>0.26041452434816392</c:v>
                </c:pt>
                <c:pt idx="3">
                  <c:v>4.7845241764417956E-2</c:v>
                </c:pt>
              </c:numCache>
            </c:numRef>
          </c:val>
          <c:extLst>
            <c:ext xmlns:c16="http://schemas.microsoft.com/office/drawing/2014/chart" uri="{C3380CC4-5D6E-409C-BE32-E72D297353CC}">
              <c16:uniqueId val="{00000001-2830-4363-82D0-312333E922FF}"/>
            </c:ext>
          </c:extLst>
        </c:ser>
        <c:dLbls>
          <c:showLegendKey val="0"/>
          <c:showVal val="0"/>
          <c:showCatName val="0"/>
          <c:showSerName val="0"/>
          <c:showPercent val="0"/>
          <c:showBubbleSize val="0"/>
        </c:dLbls>
        <c:gapWidth val="219"/>
        <c:axId val="406048416"/>
        <c:axId val="405983920"/>
      </c:barChart>
      <c:lineChart>
        <c:grouping val="standard"/>
        <c:varyColors val="0"/>
        <c:ser>
          <c:idx val="2"/>
          <c:order val="2"/>
          <c:tx>
            <c:strRef>
              <c:f>Segments!$G$82</c:f>
              <c:strCache>
                <c:ptCount val="1"/>
                <c:pt idx="0">
                  <c:v>Consumer</c:v>
                </c:pt>
              </c:strCache>
            </c:strRef>
          </c:tx>
          <c:spPr>
            <a:ln w="28575" cap="rnd">
              <a:solidFill>
                <a:schemeClr val="accent3"/>
              </a:solidFill>
              <a:round/>
            </a:ln>
            <a:effectLst/>
          </c:spPr>
          <c:marker>
            <c:symbol val="none"/>
          </c:marker>
          <c:val>
            <c:numRef>
              <c:f>Segments!$H$82:$K$82</c:f>
              <c:numCache>
                <c:formatCode>0.00%</c:formatCode>
                <c:ptCount val="4"/>
                <c:pt idx="0">
                  <c:v>-2.5026699175851874E-2</c:v>
                </c:pt>
                <c:pt idx="1">
                  <c:v>0.22310633460783302</c:v>
                </c:pt>
                <c:pt idx="2">
                  <c:v>0.25207840486650901</c:v>
                </c:pt>
                <c:pt idx="3">
                  <c:v>0.1248144349375151</c:v>
                </c:pt>
              </c:numCache>
            </c:numRef>
          </c:val>
          <c:smooth val="0"/>
          <c:extLst>
            <c:ext xmlns:c16="http://schemas.microsoft.com/office/drawing/2014/chart" uri="{C3380CC4-5D6E-409C-BE32-E72D297353CC}">
              <c16:uniqueId val="{00000002-2830-4363-82D0-312333E922FF}"/>
            </c:ext>
          </c:extLst>
        </c:ser>
        <c:dLbls>
          <c:showLegendKey val="0"/>
          <c:showVal val="0"/>
          <c:showCatName val="0"/>
          <c:showSerName val="0"/>
          <c:showPercent val="0"/>
          <c:showBubbleSize val="0"/>
        </c:dLbls>
        <c:marker val="1"/>
        <c:smooth val="0"/>
        <c:axId val="406048416"/>
        <c:axId val="405983920"/>
      </c:lineChart>
      <c:catAx>
        <c:axId val="4060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83920"/>
        <c:crosses val="autoZero"/>
        <c:auto val="1"/>
        <c:lblAlgn val="ctr"/>
        <c:lblOffset val="100"/>
        <c:noMultiLvlLbl val="0"/>
      </c:catAx>
      <c:valAx>
        <c:axId val="405983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48416"/>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Growth-Non-consumer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631999398066893"/>
          <c:y val="0.1308640713124635"/>
          <c:w val="0.87084449026915745"/>
          <c:h val="0.74255830629009778"/>
        </c:manualLayout>
      </c:layout>
      <c:barChart>
        <c:barDir val="col"/>
        <c:grouping val="clustered"/>
        <c:varyColors val="0"/>
        <c:ser>
          <c:idx val="0"/>
          <c:order val="0"/>
          <c:tx>
            <c:strRef>
              <c:f>Segments!$G$83</c:f>
              <c:strCache>
                <c:ptCount val="1"/>
                <c:pt idx="0">
                  <c:v>Academic &amp; Professional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Segments!$H$79:$K$79</c:f>
              <c:strCache>
                <c:ptCount val="4"/>
                <c:pt idx="0">
                  <c:v>2019</c:v>
                </c:pt>
                <c:pt idx="1">
                  <c:v>2020</c:v>
                </c:pt>
                <c:pt idx="2">
                  <c:v>2021</c:v>
                </c:pt>
                <c:pt idx="3">
                  <c:v>2022</c:v>
                </c:pt>
              </c:strCache>
            </c:strRef>
          </c:cat>
          <c:val>
            <c:numRef>
              <c:f>Segments!$H$83:$K$83</c:f>
              <c:numCache>
                <c:formatCode>0.00%</c:formatCode>
                <c:ptCount val="4"/>
                <c:pt idx="0">
                  <c:v>4.5532791853557963E-2</c:v>
                </c:pt>
                <c:pt idx="1">
                  <c:v>2.7456345801544435E-2</c:v>
                </c:pt>
                <c:pt idx="2">
                  <c:v>0.33902092220190938</c:v>
                </c:pt>
                <c:pt idx="3">
                  <c:v>0.27678330636461701</c:v>
                </c:pt>
              </c:numCache>
            </c:numRef>
          </c:val>
          <c:extLst>
            <c:ext xmlns:c16="http://schemas.microsoft.com/office/drawing/2014/chart" uri="{C3380CC4-5D6E-409C-BE32-E72D297353CC}">
              <c16:uniqueId val="{00000000-DB77-478A-8696-ADF95083D602}"/>
            </c:ext>
          </c:extLst>
        </c:ser>
        <c:ser>
          <c:idx val="1"/>
          <c:order val="1"/>
          <c:tx>
            <c:strRef>
              <c:f>Segments!$G$84</c:f>
              <c:strCache>
                <c:ptCount val="1"/>
                <c:pt idx="0">
                  <c:v>Special Interest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Segments!$H$79:$K$79</c:f>
              <c:strCache>
                <c:ptCount val="4"/>
                <c:pt idx="0">
                  <c:v>2019</c:v>
                </c:pt>
                <c:pt idx="1">
                  <c:v>2020</c:v>
                </c:pt>
                <c:pt idx="2">
                  <c:v>2021</c:v>
                </c:pt>
                <c:pt idx="3">
                  <c:v>2022</c:v>
                </c:pt>
              </c:strCache>
            </c:strRef>
          </c:cat>
          <c:val>
            <c:numRef>
              <c:f>Segments!$H$84:$K$84</c:f>
              <c:numCache>
                <c:formatCode>0.00%</c:formatCode>
                <c:ptCount val="4"/>
                <c:pt idx="0">
                  <c:v>8.144261675174902E-2</c:v>
                </c:pt>
                <c:pt idx="1">
                  <c:v>-1.7920363652257576E-2</c:v>
                </c:pt>
                <c:pt idx="2">
                  <c:v>5.2071743290755812E-3</c:v>
                </c:pt>
                <c:pt idx="3">
                  <c:v>-4.0998848844416846E-2</c:v>
                </c:pt>
              </c:numCache>
            </c:numRef>
          </c:val>
          <c:extLst>
            <c:ext xmlns:c16="http://schemas.microsoft.com/office/drawing/2014/chart" uri="{C3380CC4-5D6E-409C-BE32-E72D297353CC}">
              <c16:uniqueId val="{00000001-DB77-478A-8696-ADF95083D602}"/>
            </c:ext>
          </c:extLst>
        </c:ser>
        <c:dLbls>
          <c:showLegendKey val="0"/>
          <c:showVal val="0"/>
          <c:showCatName val="0"/>
          <c:showSerName val="0"/>
          <c:showPercent val="0"/>
          <c:showBubbleSize val="0"/>
        </c:dLbls>
        <c:gapWidth val="219"/>
        <c:axId val="518364576"/>
        <c:axId val="518361296"/>
      </c:barChart>
      <c:lineChart>
        <c:grouping val="standard"/>
        <c:varyColors val="0"/>
        <c:ser>
          <c:idx val="2"/>
          <c:order val="2"/>
          <c:tx>
            <c:strRef>
              <c:f>Segments!$G$85</c:f>
              <c:strCache>
                <c:ptCount val="1"/>
                <c:pt idx="0">
                  <c:v>Non-Consumer</c:v>
                </c:pt>
              </c:strCache>
            </c:strRef>
          </c:tx>
          <c:spPr>
            <a:ln w="28575" cap="rnd">
              <a:solidFill>
                <a:schemeClr val="accent3"/>
              </a:solidFill>
              <a:round/>
            </a:ln>
            <a:effectLst/>
          </c:spPr>
          <c:marker>
            <c:symbol val="none"/>
          </c:marker>
          <c:cat>
            <c:strRef>
              <c:f>Segments!$H$79:$K$79</c:f>
              <c:strCache>
                <c:ptCount val="4"/>
                <c:pt idx="0">
                  <c:v>2019</c:v>
                </c:pt>
                <c:pt idx="1">
                  <c:v>2020</c:v>
                </c:pt>
                <c:pt idx="2">
                  <c:v>2021</c:v>
                </c:pt>
                <c:pt idx="3">
                  <c:v>2022</c:v>
                </c:pt>
              </c:strCache>
            </c:strRef>
          </c:cat>
          <c:val>
            <c:numRef>
              <c:f>Segments!$H$85:$K$85</c:f>
              <c:numCache>
                <c:formatCode>0.00%</c:formatCode>
                <c:ptCount val="4"/>
                <c:pt idx="0">
                  <c:v>4.0630666141111549E-2</c:v>
                </c:pt>
                <c:pt idx="1">
                  <c:v>1.172691736614051E-2</c:v>
                </c:pt>
                <c:pt idx="2">
                  <c:v>0.22669821492751896</c:v>
                </c:pt>
                <c:pt idx="3">
                  <c:v>0.18916180384305492</c:v>
                </c:pt>
              </c:numCache>
            </c:numRef>
          </c:val>
          <c:smooth val="0"/>
          <c:extLst>
            <c:ext xmlns:c16="http://schemas.microsoft.com/office/drawing/2014/chart" uri="{C3380CC4-5D6E-409C-BE32-E72D297353CC}">
              <c16:uniqueId val="{00000002-DB77-478A-8696-ADF95083D602}"/>
            </c:ext>
          </c:extLst>
        </c:ser>
        <c:dLbls>
          <c:showLegendKey val="0"/>
          <c:showVal val="0"/>
          <c:showCatName val="0"/>
          <c:showSerName val="0"/>
          <c:showPercent val="0"/>
          <c:showBubbleSize val="0"/>
        </c:dLbls>
        <c:marker val="1"/>
        <c:smooth val="0"/>
        <c:axId val="518364576"/>
        <c:axId val="518361296"/>
      </c:lineChart>
      <c:catAx>
        <c:axId val="51836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1296"/>
        <c:crosses val="autoZero"/>
        <c:auto val="1"/>
        <c:lblAlgn val="ctr"/>
        <c:lblOffset val="100"/>
        <c:noMultiLvlLbl val="0"/>
      </c:catAx>
      <c:valAx>
        <c:axId val="5183612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4576"/>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Interim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ic_interim!$B$23</c:f>
              <c:strCache>
                <c:ptCount val="1"/>
                <c:pt idx="0">
                  <c:v>Aug-22</c:v>
                </c:pt>
              </c:strCache>
            </c:strRef>
          </c:tx>
          <c:spPr>
            <a:solidFill>
              <a:schemeClr val="accent1"/>
            </a:solidFill>
            <a:ln>
              <a:noFill/>
            </a:ln>
            <a:effectLst/>
          </c:spPr>
          <c:invertIfNegative val="0"/>
          <c:cat>
            <c:strRef>
              <c:f>ic_interim!$A$24:$A$27</c:f>
              <c:strCache>
                <c:ptCount val="4"/>
                <c:pt idx="0">
                  <c:v>Revenue</c:v>
                </c:pt>
                <c:pt idx="1">
                  <c:v>Gross profit</c:v>
                </c:pt>
                <c:pt idx="2">
                  <c:v>Operating profit</c:v>
                </c:pt>
                <c:pt idx="3">
                  <c:v>Net proft</c:v>
                </c:pt>
              </c:strCache>
            </c:strRef>
          </c:cat>
          <c:val>
            <c:numRef>
              <c:f>ic_interim!$B$24:$B$27</c:f>
              <c:numCache>
                <c:formatCode>#,##0</c:formatCode>
                <c:ptCount val="4"/>
                <c:pt idx="0">
                  <c:v>122910</c:v>
                </c:pt>
                <c:pt idx="1">
                  <c:v>66106</c:v>
                </c:pt>
                <c:pt idx="2">
                  <c:v>13112</c:v>
                </c:pt>
                <c:pt idx="3">
                  <c:v>10111</c:v>
                </c:pt>
              </c:numCache>
            </c:numRef>
          </c:val>
          <c:extLst>
            <c:ext xmlns:c16="http://schemas.microsoft.com/office/drawing/2014/chart" uri="{C3380CC4-5D6E-409C-BE32-E72D297353CC}">
              <c16:uniqueId val="{00000000-BC32-46FA-B35B-054CAA25B631}"/>
            </c:ext>
          </c:extLst>
        </c:ser>
        <c:ser>
          <c:idx val="1"/>
          <c:order val="1"/>
          <c:tx>
            <c:strRef>
              <c:f>ic_interim!$C$23</c:f>
              <c:strCache>
                <c:ptCount val="1"/>
                <c:pt idx="0">
                  <c:v>Aug-23</c:v>
                </c:pt>
              </c:strCache>
            </c:strRef>
          </c:tx>
          <c:spPr>
            <a:solidFill>
              <a:schemeClr val="accent2"/>
            </a:solidFill>
            <a:ln>
              <a:noFill/>
            </a:ln>
            <a:effectLst/>
          </c:spPr>
          <c:invertIfNegative val="0"/>
          <c:cat>
            <c:strRef>
              <c:f>ic_interim!$A$24:$A$27</c:f>
              <c:strCache>
                <c:ptCount val="4"/>
                <c:pt idx="0">
                  <c:v>Revenue</c:v>
                </c:pt>
                <c:pt idx="1">
                  <c:v>Gross profit</c:v>
                </c:pt>
                <c:pt idx="2">
                  <c:v>Operating profit</c:v>
                </c:pt>
                <c:pt idx="3">
                  <c:v>Net proft</c:v>
                </c:pt>
              </c:strCache>
            </c:strRef>
          </c:cat>
          <c:val>
            <c:numRef>
              <c:f>ic_interim!$C$24:$C$27</c:f>
              <c:numCache>
                <c:formatCode>#,##0</c:formatCode>
                <c:ptCount val="4"/>
                <c:pt idx="0">
                  <c:v>136682</c:v>
                </c:pt>
                <c:pt idx="1">
                  <c:v>77700</c:v>
                </c:pt>
                <c:pt idx="2">
                  <c:v>13580</c:v>
                </c:pt>
                <c:pt idx="3">
                  <c:v>11193</c:v>
                </c:pt>
              </c:numCache>
            </c:numRef>
          </c:val>
          <c:extLst>
            <c:ext xmlns:c16="http://schemas.microsoft.com/office/drawing/2014/chart" uri="{C3380CC4-5D6E-409C-BE32-E72D297353CC}">
              <c16:uniqueId val="{00000001-BC32-46FA-B35B-054CAA25B631}"/>
            </c:ext>
          </c:extLst>
        </c:ser>
        <c:dLbls>
          <c:showLegendKey val="0"/>
          <c:showVal val="0"/>
          <c:showCatName val="0"/>
          <c:showSerName val="0"/>
          <c:showPercent val="0"/>
          <c:showBubbleSize val="0"/>
        </c:dLbls>
        <c:gapWidth val="219"/>
        <c:overlap val="-27"/>
        <c:axId val="918900928"/>
        <c:axId val="1179843760"/>
      </c:barChart>
      <c:catAx>
        <c:axId val="9189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843760"/>
        <c:crosses val="autoZero"/>
        <c:auto val="1"/>
        <c:lblAlgn val="ctr"/>
        <c:lblOffset val="100"/>
        <c:noMultiLvlLbl val="0"/>
      </c:catAx>
      <c:valAx>
        <c:axId val="1179843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900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Growth - Interim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ic_interim!$B$36</c:f>
              <c:strCache>
                <c:ptCount val="1"/>
                <c:pt idx="0">
                  <c:v>Revenue</c:v>
                </c:pt>
              </c:strCache>
            </c:strRef>
          </c:tx>
          <c:spPr>
            <a:solidFill>
              <a:schemeClr val="accent1"/>
            </a:solidFill>
            <a:ln>
              <a:noFill/>
            </a:ln>
            <a:effectLst/>
          </c:spPr>
          <c:invertIfNegative val="0"/>
          <c:cat>
            <c:strRef>
              <c:f>ic_interim!$C$35:$D$35</c:f>
              <c:strCache>
                <c:ptCount val="2"/>
                <c:pt idx="0">
                  <c:v>August 2022</c:v>
                </c:pt>
                <c:pt idx="1">
                  <c:v>August 2023</c:v>
                </c:pt>
              </c:strCache>
            </c:strRef>
          </c:cat>
          <c:val>
            <c:numRef>
              <c:f>ic_interim!$C$36:$D$36</c:f>
              <c:numCache>
                <c:formatCode>0.00%</c:formatCode>
                <c:ptCount val="2"/>
                <c:pt idx="0">
                  <c:v>0.22108965188364338</c:v>
                </c:pt>
                <c:pt idx="1">
                  <c:v>0.11204946708974051</c:v>
                </c:pt>
              </c:numCache>
            </c:numRef>
          </c:val>
          <c:extLst>
            <c:ext xmlns:c16="http://schemas.microsoft.com/office/drawing/2014/chart" uri="{C3380CC4-5D6E-409C-BE32-E72D297353CC}">
              <c16:uniqueId val="{00000000-B301-4A94-9FD6-13FE537D5E31}"/>
            </c:ext>
          </c:extLst>
        </c:ser>
        <c:dLbls>
          <c:showLegendKey val="0"/>
          <c:showVal val="0"/>
          <c:showCatName val="0"/>
          <c:showSerName val="0"/>
          <c:showPercent val="0"/>
          <c:showBubbleSize val="0"/>
        </c:dLbls>
        <c:gapWidth val="219"/>
        <c:overlap val="-27"/>
        <c:axId val="1155980624"/>
        <c:axId val="1176456576"/>
      </c:barChart>
      <c:catAx>
        <c:axId val="115598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456576"/>
        <c:crosses val="autoZero"/>
        <c:auto val="1"/>
        <c:lblAlgn val="ctr"/>
        <c:lblOffset val="100"/>
        <c:noMultiLvlLbl val="0"/>
      </c:catAx>
      <c:valAx>
        <c:axId val="1176456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 Statement'!$N$4</c:f>
              <c:strCache>
                <c:ptCount val="1"/>
                <c:pt idx="0">
                  <c:v>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 Statement'!$O$3:$R$3</c:f>
              <c:strCache>
                <c:ptCount val="4"/>
                <c:pt idx="0">
                  <c:v>2019</c:v>
                </c:pt>
                <c:pt idx="1">
                  <c:v>2020</c:v>
                </c:pt>
                <c:pt idx="2">
                  <c:v>2021</c:v>
                </c:pt>
                <c:pt idx="3">
                  <c:v>2022</c:v>
                </c:pt>
              </c:strCache>
            </c:strRef>
          </c:cat>
          <c:val>
            <c:numRef>
              <c:f>'Income Statement'!$O$4:$R$4</c:f>
              <c:numCache>
                <c:formatCode>0.00%</c:formatCode>
                <c:ptCount val="4"/>
                <c:pt idx="0">
                  <c:v>5.7167796703927465E-4</c:v>
                </c:pt>
                <c:pt idx="1">
                  <c:v>0.13739463789841011</c:v>
                </c:pt>
                <c:pt idx="2">
                  <c:v>0.24292412064644364</c:v>
                </c:pt>
                <c:pt idx="3">
                  <c:v>0.14772065533875112</c:v>
                </c:pt>
              </c:numCache>
            </c:numRef>
          </c:val>
          <c:smooth val="0"/>
          <c:extLst>
            <c:ext xmlns:c16="http://schemas.microsoft.com/office/drawing/2014/chart" uri="{C3380CC4-5D6E-409C-BE32-E72D297353CC}">
              <c16:uniqueId val="{00000000-89BA-4337-8AD6-C59254EA2B6B}"/>
            </c:ext>
          </c:extLst>
        </c:ser>
        <c:ser>
          <c:idx val="1"/>
          <c:order val="1"/>
          <c:tx>
            <c:strRef>
              <c:f>'Income Statement'!$N$5</c:f>
              <c:strCache>
                <c:ptCount val="1"/>
                <c:pt idx="0">
                  <c:v>Gross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 Statement'!$O$3:$R$3</c:f>
              <c:strCache>
                <c:ptCount val="4"/>
                <c:pt idx="0">
                  <c:v>2019</c:v>
                </c:pt>
                <c:pt idx="1">
                  <c:v>2020</c:v>
                </c:pt>
                <c:pt idx="2">
                  <c:v>2021</c:v>
                </c:pt>
                <c:pt idx="3">
                  <c:v>2022</c:v>
                </c:pt>
              </c:strCache>
            </c:strRef>
          </c:cat>
          <c:val>
            <c:numRef>
              <c:f>'Income Statement'!$O$5:$R$5</c:f>
              <c:numCache>
                <c:formatCode>0.00%</c:formatCode>
                <c:ptCount val="4"/>
                <c:pt idx="0">
                  <c:v>4.2161878824487076E-4</c:v>
                </c:pt>
                <c:pt idx="1">
                  <c:v>0.13450805294211454</c:v>
                </c:pt>
                <c:pt idx="2">
                  <c:v>0.22648916197303293</c:v>
                </c:pt>
                <c:pt idx="3">
                  <c:v>0.18621993746009391</c:v>
                </c:pt>
              </c:numCache>
            </c:numRef>
          </c:val>
          <c:smooth val="0"/>
          <c:extLst>
            <c:ext xmlns:c16="http://schemas.microsoft.com/office/drawing/2014/chart" uri="{C3380CC4-5D6E-409C-BE32-E72D297353CC}">
              <c16:uniqueId val="{00000001-89BA-4337-8AD6-C59254EA2B6B}"/>
            </c:ext>
          </c:extLst>
        </c:ser>
        <c:ser>
          <c:idx val="2"/>
          <c:order val="2"/>
          <c:tx>
            <c:strRef>
              <c:f>'Income Statement'!$N$6</c:f>
              <c:strCache>
                <c:ptCount val="1"/>
                <c:pt idx="0">
                  <c:v>Operating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'Income Statement'!$O$3:$R$3</c:f>
              <c:strCache>
                <c:ptCount val="4"/>
                <c:pt idx="0">
                  <c:v>2019</c:v>
                </c:pt>
                <c:pt idx="1">
                  <c:v>2020</c:v>
                </c:pt>
                <c:pt idx="2">
                  <c:v>2021</c:v>
                </c:pt>
                <c:pt idx="3">
                  <c:v>2022</c:v>
                </c:pt>
              </c:strCache>
            </c:strRef>
          </c:cat>
          <c:val>
            <c:numRef>
              <c:f>'Income Statement'!$O$6:$R$6</c:f>
              <c:numCache>
                <c:formatCode>0.00%</c:formatCode>
                <c:ptCount val="4"/>
                <c:pt idx="0">
                  <c:v>0.12557440053471458</c:v>
                </c:pt>
                <c:pt idx="1">
                  <c:v>0.32370843230403801</c:v>
                </c:pt>
                <c:pt idx="2">
                  <c:v>0.26518252677620135</c:v>
                </c:pt>
                <c:pt idx="3">
                  <c:v>0.13478415034128188</c:v>
                </c:pt>
              </c:numCache>
            </c:numRef>
          </c:val>
          <c:smooth val="0"/>
          <c:extLst>
            <c:ext xmlns:c16="http://schemas.microsoft.com/office/drawing/2014/chart" uri="{C3380CC4-5D6E-409C-BE32-E72D297353CC}">
              <c16:uniqueId val="{00000002-89BA-4337-8AD6-C59254EA2B6B}"/>
            </c:ext>
          </c:extLst>
        </c:ser>
        <c:ser>
          <c:idx val="3"/>
          <c:order val="3"/>
          <c:tx>
            <c:strRef>
              <c:f>'Income Statement'!$N$7</c:f>
              <c:strCache>
                <c:ptCount val="1"/>
                <c:pt idx="0">
                  <c:v>Net Profit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'Income Statement'!$O$3:$R$3</c:f>
              <c:strCache>
                <c:ptCount val="4"/>
                <c:pt idx="0">
                  <c:v>2019</c:v>
                </c:pt>
                <c:pt idx="1">
                  <c:v>2020</c:v>
                </c:pt>
                <c:pt idx="2">
                  <c:v>2021</c:v>
                </c:pt>
                <c:pt idx="3">
                  <c:v>2022</c:v>
                </c:pt>
              </c:strCache>
            </c:strRef>
          </c:cat>
          <c:val>
            <c:numRef>
              <c:f>'Income Statement'!$O$7:$R$7</c:f>
              <c:numCache>
                <c:formatCode>0.00%</c:formatCode>
                <c:ptCount val="4"/>
                <c:pt idx="0">
                  <c:v>0.13561154969179201</c:v>
                </c:pt>
                <c:pt idx="1">
                  <c:v>0.30435196647938301</c:v>
                </c:pt>
                <c:pt idx="2">
                  <c:v>0.23311674089216616</c:v>
                </c:pt>
                <c:pt idx="3">
                  <c:v>0.19857904085257538</c:v>
                </c:pt>
              </c:numCache>
            </c:numRef>
          </c:val>
          <c:smooth val="0"/>
          <c:extLst>
            <c:ext xmlns:c16="http://schemas.microsoft.com/office/drawing/2014/chart" uri="{C3380CC4-5D6E-409C-BE32-E72D297353CC}">
              <c16:uniqueId val="{00000003-89BA-4337-8AD6-C59254EA2B6B}"/>
            </c:ext>
          </c:extLst>
        </c:ser>
        <c:dLbls>
          <c:showLegendKey val="0"/>
          <c:showVal val="0"/>
          <c:showCatName val="0"/>
          <c:showSerName val="0"/>
          <c:showPercent val="0"/>
          <c:showBubbleSize val="0"/>
        </c:dLbls>
        <c:marker val="1"/>
        <c:smooth val="0"/>
        <c:axId val="1694347247"/>
        <c:axId val="1911989615"/>
      </c:lineChart>
      <c:catAx>
        <c:axId val="16943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89615"/>
        <c:crosses val="autoZero"/>
        <c:auto val="1"/>
        <c:lblAlgn val="ctr"/>
        <c:lblOffset val="100"/>
        <c:noMultiLvlLbl val="0"/>
      </c:catAx>
      <c:valAx>
        <c:axId val="19119896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34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1"/>
          <c:tx>
            <c:strRef>
              <c:f>'Cash Flow'!$A$71</c:f>
              <c:strCache>
                <c:ptCount val="1"/>
                <c:pt idx="0">
                  <c:v>Dividends</c:v>
                </c:pt>
              </c:strCache>
            </c:strRef>
          </c:tx>
          <c:spPr>
            <a:solidFill>
              <a:schemeClr val="accent2"/>
            </a:solidFill>
            <a:ln>
              <a:noFill/>
            </a:ln>
            <a:effectLst/>
          </c:spPr>
          <c:invertIfNegative val="0"/>
          <c:cat>
            <c:multiLvlStrRef>
              <c:f>'Cash Flow'!$B$69:$F$69</c:f>
            </c:multiLvlStrRef>
          </c:cat>
          <c:val>
            <c:numRef>
              <c:f>'Cash Flow'!$B$71:$F$71</c:f>
            </c:numRef>
          </c:val>
          <c:extLst>
            <c:ext xmlns:c16="http://schemas.microsoft.com/office/drawing/2014/chart" uri="{C3380CC4-5D6E-409C-BE32-E72D297353CC}">
              <c16:uniqueId val="{00000001-8D76-4DF2-A924-833203A45183}"/>
            </c:ext>
          </c:extLst>
        </c:ser>
        <c:ser>
          <c:idx val="2"/>
          <c:order val="2"/>
          <c:tx>
            <c:strRef>
              <c:f>'Cash Flow'!$A$72</c:f>
              <c:strCache>
                <c:ptCount val="1"/>
                <c:pt idx="0">
                  <c:v>Acquisitions</c:v>
                </c:pt>
              </c:strCache>
            </c:strRef>
          </c:tx>
          <c:spPr>
            <a:solidFill>
              <a:schemeClr val="accent3"/>
            </a:solidFill>
            <a:ln>
              <a:noFill/>
            </a:ln>
            <a:effectLst/>
          </c:spPr>
          <c:invertIfNegative val="0"/>
          <c:cat>
            <c:multiLvlStrRef>
              <c:f>'Cash Flow'!$B$69:$F$69</c:f>
            </c:multiLvlStrRef>
          </c:cat>
          <c:val>
            <c:numRef>
              <c:f>'Cash Flow'!$B$72:$F$72</c:f>
            </c:numRef>
          </c:val>
          <c:extLst>
            <c:ext xmlns:c16="http://schemas.microsoft.com/office/drawing/2014/chart" uri="{C3380CC4-5D6E-409C-BE32-E72D297353CC}">
              <c16:uniqueId val="{00000002-8D76-4DF2-A924-833203A45183}"/>
            </c:ext>
          </c:extLst>
        </c:ser>
        <c:ser>
          <c:idx val="3"/>
          <c:order val="3"/>
          <c:tx>
            <c:strRef>
              <c:f>'Cash Flow'!$A$73</c:f>
              <c:strCache>
                <c:ptCount val="1"/>
                <c:pt idx="0">
                  <c:v>CAPEX</c:v>
                </c:pt>
              </c:strCache>
            </c:strRef>
          </c:tx>
          <c:spPr>
            <a:solidFill>
              <a:schemeClr val="accent4"/>
            </a:solidFill>
            <a:ln>
              <a:noFill/>
            </a:ln>
            <a:effectLst/>
          </c:spPr>
          <c:invertIfNegative val="0"/>
          <c:cat>
            <c:multiLvlStrRef>
              <c:f>'Cash Flow'!$B$69:$F$69</c:f>
            </c:multiLvlStrRef>
          </c:cat>
          <c:val>
            <c:numRef>
              <c:f>'Cash Flow'!$B$73:$F$73</c:f>
            </c:numRef>
          </c:val>
          <c:extLst>
            <c:ext xmlns:c16="http://schemas.microsoft.com/office/drawing/2014/chart" uri="{C3380CC4-5D6E-409C-BE32-E72D297353CC}">
              <c16:uniqueId val="{00000003-8D76-4DF2-A924-833203A45183}"/>
            </c:ext>
          </c:extLst>
        </c:ser>
        <c:dLbls>
          <c:showLegendKey val="0"/>
          <c:showVal val="0"/>
          <c:showCatName val="0"/>
          <c:showSerName val="0"/>
          <c:showPercent val="0"/>
          <c:showBubbleSize val="0"/>
        </c:dLbls>
        <c:gapWidth val="219"/>
        <c:overlap val="100"/>
        <c:axId val="1394364464"/>
        <c:axId val="906808912"/>
      </c:barChart>
      <c:lineChart>
        <c:grouping val="standard"/>
        <c:varyColors val="0"/>
        <c:ser>
          <c:idx val="0"/>
          <c:order val="0"/>
          <c:tx>
            <c:strRef>
              <c:f>'Cash Flow'!$A$70</c:f>
              <c:strCache>
                <c:ptCount val="1"/>
                <c:pt idx="0">
                  <c:v>Opening Balance+PBTA</c:v>
                </c:pt>
              </c:strCache>
            </c:strRef>
          </c:tx>
          <c:spPr>
            <a:ln w="28575" cap="rnd">
              <a:solidFill>
                <a:schemeClr val="accent1"/>
              </a:solidFill>
              <a:round/>
            </a:ln>
            <a:effectLst/>
          </c:spPr>
          <c:marker>
            <c:symbol val="none"/>
          </c:marker>
          <c:cat>
            <c:multiLvlStrRef>
              <c:f>'Cash Flow'!$B$69:$F$69</c:f>
            </c:multiLvlStrRef>
          </c:cat>
          <c:val>
            <c:numRef>
              <c:f>'Cash Flow'!$B$70:$F$70</c:f>
            </c:numRef>
          </c:val>
          <c:smooth val="0"/>
          <c:extLst>
            <c:ext xmlns:c16="http://schemas.microsoft.com/office/drawing/2014/chart" uri="{C3380CC4-5D6E-409C-BE32-E72D297353CC}">
              <c16:uniqueId val="{00000000-8D76-4DF2-A924-833203A45183}"/>
            </c:ext>
          </c:extLst>
        </c:ser>
        <c:ser>
          <c:idx val="4"/>
          <c:order val="4"/>
          <c:tx>
            <c:strRef>
              <c:f>'Cash Flow'!$A$74</c:f>
              <c:strCache>
                <c:ptCount val="1"/>
                <c:pt idx="0">
                  <c:v>Cash and cash equivalents at end of year</c:v>
                </c:pt>
              </c:strCache>
            </c:strRef>
          </c:tx>
          <c:spPr>
            <a:ln w="28575" cap="rnd">
              <a:solidFill>
                <a:schemeClr val="accent5"/>
              </a:solidFill>
              <a:round/>
            </a:ln>
            <a:effectLst/>
          </c:spPr>
          <c:marker>
            <c:symbol val="circle"/>
            <c:size val="5"/>
            <c:spPr>
              <a:solidFill>
                <a:schemeClr val="accent6"/>
              </a:solidFill>
              <a:ln w="9525">
                <a:solidFill>
                  <a:schemeClr val="accent6"/>
                </a:solidFill>
              </a:ln>
              <a:effectLst/>
            </c:spPr>
          </c:marker>
          <c:cat>
            <c:multiLvlStrRef>
              <c:f>'Cash Flow'!$B$69:$F$69</c:f>
            </c:multiLvlStrRef>
          </c:cat>
          <c:val>
            <c:numRef>
              <c:f>'Cash Flow'!$B$74:$F$74</c:f>
            </c:numRef>
          </c:val>
          <c:smooth val="0"/>
          <c:extLst>
            <c:ext xmlns:c16="http://schemas.microsoft.com/office/drawing/2014/chart" uri="{C3380CC4-5D6E-409C-BE32-E72D297353CC}">
              <c16:uniqueId val="{00000004-8D76-4DF2-A924-833203A45183}"/>
            </c:ext>
          </c:extLst>
        </c:ser>
        <c:dLbls>
          <c:showLegendKey val="0"/>
          <c:showVal val="0"/>
          <c:showCatName val="0"/>
          <c:showSerName val="0"/>
          <c:showPercent val="0"/>
          <c:showBubbleSize val="0"/>
        </c:dLbls>
        <c:marker val="1"/>
        <c:smooth val="0"/>
        <c:axId val="1426731664"/>
        <c:axId val="1851486383"/>
      </c:lineChart>
      <c:catAx>
        <c:axId val="13943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08912"/>
        <c:crosses val="autoZero"/>
        <c:auto val="1"/>
        <c:lblAlgn val="ctr"/>
        <c:lblOffset val="100"/>
        <c:noMultiLvlLbl val="0"/>
      </c:catAx>
      <c:valAx>
        <c:axId val="9068089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64464"/>
        <c:crosses val="autoZero"/>
        <c:crossBetween val="between"/>
      </c:valAx>
      <c:valAx>
        <c:axId val="1851486383"/>
        <c:scaling>
          <c:orientation val="minMax"/>
        </c:scaling>
        <c:delete val="0"/>
        <c:axPos val="r"/>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731664"/>
        <c:crosses val="max"/>
        <c:crossBetween val="between"/>
      </c:valAx>
      <c:catAx>
        <c:axId val="1426731664"/>
        <c:scaling>
          <c:orientation val="minMax"/>
        </c:scaling>
        <c:delete val="1"/>
        <c:axPos val="b"/>
        <c:numFmt formatCode="General" sourceLinked="1"/>
        <c:majorTickMark val="out"/>
        <c:minorTickMark val="none"/>
        <c:tickLblPos val="nextTo"/>
        <c:crossAx val="185148638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Current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'Balance Sheet'!$O$39</c:f>
              <c:strCache>
                <c:ptCount val="1"/>
                <c:pt idx="0">
                  <c:v>HarperCollins Publishers Ltd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'Balance Sheet'!$P$38:$T$38</c:f>
              <c:strCache>
                <c:ptCount val="5"/>
                <c:pt idx="0">
                  <c:v>2018</c:v>
                </c:pt>
                <c:pt idx="1">
                  <c:v>2019</c:v>
                </c:pt>
                <c:pt idx="2">
                  <c:v>2020</c:v>
                </c:pt>
                <c:pt idx="3">
                  <c:v>2021</c:v>
                </c:pt>
                <c:pt idx="4">
                  <c:v>2022</c:v>
                </c:pt>
              </c:strCache>
            </c:strRef>
          </c:cat>
          <c:val>
            <c:numRef>
              <c:f>'Balance Sheet'!$P$39:$T$39</c:f>
              <c:numCache>
                <c:formatCode>General</c:formatCode>
                <c:ptCount val="5"/>
                <c:pt idx="0">
                  <c:v>1.3917498476742813</c:v>
                </c:pt>
                <c:pt idx="1">
                  <c:v>1.4189006350706606</c:v>
                </c:pt>
                <c:pt idx="2">
                  <c:v>1.5241787397103799</c:v>
                </c:pt>
                <c:pt idx="3">
                  <c:v>1.5461094818520864</c:v>
                </c:pt>
              </c:numCache>
            </c:numRef>
          </c:val>
          <c:smooth val="0"/>
          <c:extLst>
            <c:ext xmlns:c16="http://schemas.microsoft.com/office/drawing/2014/chart" uri="{C3380CC4-5D6E-409C-BE32-E72D297353CC}">
              <c16:uniqueId val="{00000000-7ACB-46D7-ADC6-2DBD6B6DC870}"/>
            </c:ext>
          </c:extLst>
        </c:ser>
        <c:ser>
          <c:idx val="1"/>
          <c:order val="1"/>
          <c:tx>
            <c:strRef>
              <c:f>'Balance Sheet'!$O$40</c:f>
              <c:strCache>
                <c:ptCount val="1"/>
                <c:pt idx="0">
                  <c:v>Penguin Books Ltd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'Balance Sheet'!$P$38:$T$38</c:f>
              <c:strCache>
                <c:ptCount val="5"/>
                <c:pt idx="0">
                  <c:v>2018</c:v>
                </c:pt>
                <c:pt idx="1">
                  <c:v>2019</c:v>
                </c:pt>
                <c:pt idx="2">
                  <c:v>2020</c:v>
                </c:pt>
                <c:pt idx="3">
                  <c:v>2021</c:v>
                </c:pt>
                <c:pt idx="4">
                  <c:v>2022</c:v>
                </c:pt>
              </c:strCache>
            </c:strRef>
          </c:cat>
          <c:val>
            <c:numRef>
              <c:f>'Balance Sheet'!$P$40:$T$40</c:f>
              <c:numCache>
                <c:formatCode>General</c:formatCode>
                <c:ptCount val="5"/>
                <c:pt idx="0">
                  <c:v>1.6822445350246298</c:v>
                </c:pt>
                <c:pt idx="1">
                  <c:v>1.644519598686391</c:v>
                </c:pt>
                <c:pt idx="2">
                  <c:v>1.6495011096160903</c:v>
                </c:pt>
                <c:pt idx="3">
                  <c:v>1.775977430837629</c:v>
                </c:pt>
                <c:pt idx="4">
                  <c:v>1.5990156246972271</c:v>
                </c:pt>
              </c:numCache>
            </c:numRef>
          </c:val>
          <c:smooth val="0"/>
          <c:extLst>
            <c:ext xmlns:c16="http://schemas.microsoft.com/office/drawing/2014/chart" uri="{C3380CC4-5D6E-409C-BE32-E72D297353CC}">
              <c16:uniqueId val="{00000001-7ACB-46D7-ADC6-2DBD6B6DC870}"/>
            </c:ext>
          </c:extLst>
        </c:ser>
        <c:ser>
          <c:idx val="2"/>
          <c:order val="2"/>
          <c:tx>
            <c:strRef>
              <c:f>'Balance Sheet'!$O$41</c:f>
              <c:strCache>
                <c:ptCount val="1"/>
                <c:pt idx="0">
                  <c:v>Hachette UK Ltd</c:v>
                </c:pt>
              </c:strCache>
            </c:strRef>
          </c:tx>
          <c:spPr>
            <a:ln w="28575" cap="rnd">
              <a:solidFill>
                <a:schemeClr val="accent6"/>
              </a:solidFill>
              <a:round/>
            </a:ln>
            <a:effectLst/>
          </c:spPr>
          <c:marker>
            <c:symbol val="circle"/>
            <c:size val="5"/>
            <c:spPr>
              <a:solidFill>
                <a:schemeClr val="accent3"/>
              </a:solidFill>
              <a:ln w="9525">
                <a:solidFill>
                  <a:schemeClr val="accent6"/>
                </a:solidFill>
              </a:ln>
              <a:effectLst/>
            </c:spPr>
          </c:marker>
          <c:cat>
            <c:strRef>
              <c:f>'Balance Sheet'!$P$38:$T$38</c:f>
              <c:strCache>
                <c:ptCount val="5"/>
                <c:pt idx="0">
                  <c:v>2018</c:v>
                </c:pt>
                <c:pt idx="1">
                  <c:v>2019</c:v>
                </c:pt>
                <c:pt idx="2">
                  <c:v>2020</c:v>
                </c:pt>
                <c:pt idx="3">
                  <c:v>2021</c:v>
                </c:pt>
                <c:pt idx="4">
                  <c:v>2022</c:v>
                </c:pt>
              </c:strCache>
            </c:strRef>
          </c:cat>
          <c:val>
            <c:numRef>
              <c:f>'Balance Sheet'!$P$41:$T$41</c:f>
              <c:numCache>
                <c:formatCode>General</c:formatCode>
                <c:ptCount val="5"/>
                <c:pt idx="0">
                  <c:v>1.3379300409905839</c:v>
                </c:pt>
                <c:pt idx="1">
                  <c:v>1.4863656817159141</c:v>
                </c:pt>
                <c:pt idx="2">
                  <c:v>1.6983742911153119</c:v>
                </c:pt>
                <c:pt idx="3">
                  <c:v>1.9486995445469613</c:v>
                </c:pt>
                <c:pt idx="4">
                  <c:v>1.5652840132734727</c:v>
                </c:pt>
              </c:numCache>
            </c:numRef>
          </c:val>
          <c:smooth val="0"/>
          <c:extLst>
            <c:ext xmlns:c16="http://schemas.microsoft.com/office/drawing/2014/chart" uri="{C3380CC4-5D6E-409C-BE32-E72D297353CC}">
              <c16:uniqueId val="{00000002-7ACB-46D7-ADC6-2DBD6B6DC870}"/>
            </c:ext>
          </c:extLst>
        </c:ser>
        <c:ser>
          <c:idx val="3"/>
          <c:order val="3"/>
          <c:tx>
            <c:strRef>
              <c:f>'Balance Sheet'!$O$42</c:f>
              <c:strCache>
                <c:ptCount val="1"/>
                <c:pt idx="0">
                  <c:v>Bloomsbury Publishing Plc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'Balance Sheet'!$P$38:$T$38</c:f>
              <c:strCache>
                <c:ptCount val="5"/>
                <c:pt idx="0">
                  <c:v>2018</c:v>
                </c:pt>
                <c:pt idx="1">
                  <c:v>2019</c:v>
                </c:pt>
                <c:pt idx="2">
                  <c:v>2020</c:v>
                </c:pt>
                <c:pt idx="3">
                  <c:v>2021</c:v>
                </c:pt>
                <c:pt idx="4">
                  <c:v>2022</c:v>
                </c:pt>
              </c:strCache>
            </c:strRef>
          </c:cat>
          <c:val>
            <c:numRef>
              <c:f>'Balance Sheet'!$P$42:$T$42</c:f>
              <c:numCache>
                <c:formatCode>General</c:formatCode>
                <c:ptCount val="5"/>
                <c:pt idx="0">
                  <c:v>2.2092644128641297</c:v>
                </c:pt>
                <c:pt idx="1">
                  <c:v>2.225096261333996</c:v>
                </c:pt>
                <c:pt idx="2">
                  <c:v>2.2657471383570345</c:v>
                </c:pt>
                <c:pt idx="3">
                  <c:v>1.6923547228022651</c:v>
                </c:pt>
                <c:pt idx="4">
                  <c:v>1.8022749357950996</c:v>
                </c:pt>
              </c:numCache>
            </c:numRef>
          </c:val>
          <c:smooth val="0"/>
          <c:extLst>
            <c:ext xmlns:c16="http://schemas.microsoft.com/office/drawing/2014/chart" uri="{C3380CC4-5D6E-409C-BE32-E72D297353CC}">
              <c16:uniqueId val="{00000003-7ACB-46D7-ADC6-2DBD6B6DC870}"/>
            </c:ext>
          </c:extLst>
        </c:ser>
        <c:dLbls>
          <c:showLegendKey val="0"/>
          <c:showVal val="0"/>
          <c:showCatName val="0"/>
          <c:showSerName val="0"/>
          <c:showPercent val="0"/>
          <c:showBubbleSize val="0"/>
        </c:dLbls>
        <c:marker val="1"/>
        <c:smooth val="0"/>
        <c:axId val="752200639"/>
        <c:axId val="500794975"/>
      </c:lineChart>
      <c:catAx>
        <c:axId val="75220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794975"/>
        <c:crosses val="autoZero"/>
        <c:auto val="1"/>
        <c:lblAlgn val="ctr"/>
        <c:lblOffset val="100"/>
        <c:noMultiLvlLbl val="0"/>
      </c:catAx>
      <c:valAx>
        <c:axId val="500794975"/>
        <c:scaling>
          <c:orientation val="minMax"/>
          <c:max val="2.2999999999999998"/>
          <c:min val="1.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0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Margin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 Statement'!$N$10</c:f>
              <c:strCache>
                <c:ptCount val="1"/>
                <c:pt idx="0">
                  <c:v>Gross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 Statement'!$O$9:$S$9</c:f>
              <c:strCache>
                <c:ptCount val="5"/>
                <c:pt idx="0">
                  <c:v>2018</c:v>
                </c:pt>
                <c:pt idx="1">
                  <c:v>2019</c:v>
                </c:pt>
                <c:pt idx="2">
                  <c:v>2020</c:v>
                </c:pt>
                <c:pt idx="3">
                  <c:v>2021</c:v>
                </c:pt>
                <c:pt idx="4">
                  <c:v>2022</c:v>
                </c:pt>
              </c:strCache>
            </c:strRef>
          </c:cat>
          <c:val>
            <c:numRef>
              <c:f>'Income Statement'!$O$10:$S$10</c:f>
              <c:numCache>
                <c:formatCode>0.00%</c:formatCode>
                <c:ptCount val="5"/>
                <c:pt idx="0">
                  <c:v>0.53944885326317471</c:v>
                </c:pt>
                <c:pt idx="1">
                  <c:v>0.5393679502617158</c:v>
                </c:pt>
                <c:pt idx="2">
                  <c:v>0.5379990925589837</c:v>
                </c:pt>
                <c:pt idx="3">
                  <c:v>0.53088522880361566</c:v>
                </c:pt>
                <c:pt idx="4">
                  <c:v>0.54869330788861881</c:v>
                </c:pt>
              </c:numCache>
            </c:numRef>
          </c:val>
          <c:smooth val="0"/>
          <c:extLst>
            <c:ext xmlns:c16="http://schemas.microsoft.com/office/drawing/2014/chart" uri="{C3380CC4-5D6E-409C-BE32-E72D297353CC}">
              <c16:uniqueId val="{00000000-A00B-469C-AD8A-D42320CD88AE}"/>
            </c:ext>
          </c:extLst>
        </c:ser>
        <c:ser>
          <c:idx val="1"/>
          <c:order val="1"/>
          <c:tx>
            <c:strRef>
              <c:f>'Income Statement'!$N$11</c:f>
              <c:strCache>
                <c:ptCount val="1"/>
                <c:pt idx="0">
                  <c:v>Operating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 Statement'!$O$9:$S$9</c:f>
              <c:strCache>
                <c:ptCount val="5"/>
                <c:pt idx="0">
                  <c:v>2018</c:v>
                </c:pt>
                <c:pt idx="1">
                  <c:v>2019</c:v>
                </c:pt>
                <c:pt idx="2">
                  <c:v>2020</c:v>
                </c:pt>
                <c:pt idx="3">
                  <c:v>2021</c:v>
                </c:pt>
                <c:pt idx="4">
                  <c:v>2022</c:v>
                </c:pt>
              </c:strCache>
            </c:strRef>
          </c:cat>
          <c:val>
            <c:numRef>
              <c:f>'Income Statement'!$O$11:$S$11</c:f>
              <c:numCache>
                <c:formatCode>0.00%</c:formatCode>
                <c:ptCount val="5"/>
                <c:pt idx="0">
                  <c:v>7.3574339650477327E-2</c:v>
                </c:pt>
                <c:pt idx="1">
                  <c:v>8.2766077703781971E-2</c:v>
                </c:pt>
                <c:pt idx="2">
                  <c:v>9.632378359692334E-2</c:v>
                </c:pt>
                <c:pt idx="3">
                  <c:v>9.8048759289035683E-2</c:v>
                </c:pt>
                <c:pt idx="4">
                  <c:v>9.6943605122263368E-2</c:v>
                </c:pt>
              </c:numCache>
            </c:numRef>
          </c:val>
          <c:smooth val="0"/>
          <c:extLst>
            <c:ext xmlns:c16="http://schemas.microsoft.com/office/drawing/2014/chart" uri="{C3380CC4-5D6E-409C-BE32-E72D297353CC}">
              <c16:uniqueId val="{00000001-A00B-469C-AD8A-D42320CD88AE}"/>
            </c:ext>
          </c:extLst>
        </c:ser>
        <c:ser>
          <c:idx val="2"/>
          <c:order val="2"/>
          <c:tx>
            <c:strRef>
              <c:f>'Income Statement'!$N$12</c:f>
              <c:strCache>
                <c:ptCount val="1"/>
                <c:pt idx="0">
                  <c:v>Net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'Income Statement'!$O$9:$S$9</c:f>
              <c:strCache>
                <c:ptCount val="5"/>
                <c:pt idx="0">
                  <c:v>2018</c:v>
                </c:pt>
                <c:pt idx="1">
                  <c:v>2019</c:v>
                </c:pt>
                <c:pt idx="2">
                  <c:v>2020</c:v>
                </c:pt>
                <c:pt idx="3">
                  <c:v>2021</c:v>
                </c:pt>
                <c:pt idx="4">
                  <c:v>2022</c:v>
                </c:pt>
              </c:strCache>
            </c:strRef>
          </c:cat>
          <c:val>
            <c:numRef>
              <c:f>'Income Statement'!$O$12:$S$12</c:f>
              <c:numCache>
                <c:formatCode>0.00%</c:formatCode>
                <c:ptCount val="5"/>
                <c:pt idx="0">
                  <c:v>5.6842001733475124E-2</c:v>
                </c:pt>
                <c:pt idx="1">
                  <c:v>6.4513552699481488E-2</c:v>
                </c:pt>
                <c:pt idx="2">
                  <c:v>7.3983450004321147E-2</c:v>
                </c:pt>
                <c:pt idx="3">
                  <c:v>7.3399678414671238E-2</c:v>
                </c:pt>
                <c:pt idx="4">
                  <c:v>7.6652202558102553E-2</c:v>
                </c:pt>
              </c:numCache>
            </c:numRef>
          </c:val>
          <c:smooth val="0"/>
          <c:extLst>
            <c:ext xmlns:c16="http://schemas.microsoft.com/office/drawing/2014/chart" uri="{C3380CC4-5D6E-409C-BE32-E72D297353CC}">
              <c16:uniqueId val="{00000002-A00B-469C-AD8A-D42320CD88AE}"/>
            </c:ext>
          </c:extLst>
        </c:ser>
        <c:dLbls>
          <c:showLegendKey val="0"/>
          <c:showVal val="0"/>
          <c:showCatName val="0"/>
          <c:showSerName val="0"/>
          <c:showPercent val="0"/>
          <c:showBubbleSize val="0"/>
        </c:dLbls>
        <c:marker val="1"/>
        <c:smooth val="0"/>
        <c:axId val="1694144495"/>
        <c:axId val="1736526431"/>
      </c:lineChart>
      <c:catAx>
        <c:axId val="169414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26431"/>
        <c:crosses val="autoZero"/>
        <c:auto val="1"/>
        <c:lblAlgn val="ctr"/>
        <c:lblOffset val="100"/>
        <c:noMultiLvlLbl val="0"/>
      </c:catAx>
      <c:valAx>
        <c:axId val="1736526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44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Publishing</a:t>
            </a:r>
            <a:r>
              <a:rPr lang="en-GB" baseline="0"/>
              <a:t> Industry Sales Growth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'Income Statement'!$N$24</c:f>
              <c:strCache>
                <c:ptCount val="1"/>
                <c:pt idx="0">
                  <c:v>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 Statement'!$O$23:$R$23</c:f>
              <c:strCache>
                <c:ptCount val="4"/>
                <c:pt idx="0">
                  <c:v>18-19</c:v>
                </c:pt>
                <c:pt idx="1">
                  <c:v>19-20</c:v>
                </c:pt>
                <c:pt idx="2">
                  <c:v>20-21</c:v>
                </c:pt>
                <c:pt idx="3">
                  <c:v>21-22</c:v>
                </c:pt>
              </c:strCache>
            </c:strRef>
          </c:cat>
          <c:val>
            <c:numRef>
              <c:f>'Income Statement'!$O$24:$R$24</c:f>
              <c:numCache>
                <c:formatCode>0.00%</c:formatCode>
                <c:ptCount val="4"/>
                <c:pt idx="0">
                  <c:v>7.0660028906375238E-3</c:v>
                </c:pt>
                <c:pt idx="1">
                  <c:v>-3.7952479668314498E-2</c:v>
                </c:pt>
                <c:pt idx="2">
                  <c:v>3.9615448367313011E-2</c:v>
                </c:pt>
                <c:pt idx="3">
                  <c:v>1.211734693877542E-2</c:v>
                </c:pt>
              </c:numCache>
            </c:numRef>
          </c:val>
          <c:smooth val="0"/>
          <c:extLst>
            <c:ext xmlns:c16="http://schemas.microsoft.com/office/drawing/2014/chart" uri="{C3380CC4-5D6E-409C-BE32-E72D297353CC}">
              <c16:uniqueId val="{00000000-121A-46A9-A785-862B671AFC9B}"/>
            </c:ext>
          </c:extLst>
        </c:ser>
        <c:ser>
          <c:idx val="1"/>
          <c:order val="1"/>
          <c:tx>
            <c:strRef>
              <c:f>'Income Statement'!$N$25</c:f>
              <c:strCache>
                <c:ptCount val="1"/>
                <c:pt idx="0">
                  <c:v>Bloomsbury Revenue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 Statement'!$O$23:$R$23</c:f>
              <c:strCache>
                <c:ptCount val="4"/>
                <c:pt idx="0">
                  <c:v>18-19</c:v>
                </c:pt>
                <c:pt idx="1">
                  <c:v>19-20</c:v>
                </c:pt>
                <c:pt idx="2">
                  <c:v>20-21</c:v>
                </c:pt>
                <c:pt idx="3">
                  <c:v>21-22</c:v>
                </c:pt>
              </c:strCache>
            </c:strRef>
          </c:cat>
          <c:val>
            <c:numRef>
              <c:f>'Income Statement'!$O$25:$R$25</c:f>
              <c:numCache>
                <c:formatCode>0.00%</c:formatCode>
                <c:ptCount val="4"/>
                <c:pt idx="0">
                  <c:v>5.7167796703927465E-4</c:v>
                </c:pt>
                <c:pt idx="1">
                  <c:v>0.13739463789841011</c:v>
                </c:pt>
                <c:pt idx="2">
                  <c:v>0.24292412064644386</c:v>
                </c:pt>
                <c:pt idx="3">
                  <c:v>0.14772065533875089</c:v>
                </c:pt>
              </c:numCache>
            </c:numRef>
          </c:val>
          <c:smooth val="0"/>
          <c:extLst>
            <c:ext xmlns:c16="http://schemas.microsoft.com/office/drawing/2014/chart" uri="{C3380CC4-5D6E-409C-BE32-E72D297353CC}">
              <c16:uniqueId val="{00000001-121A-46A9-A785-862B671AFC9B}"/>
            </c:ext>
          </c:extLst>
        </c:ser>
        <c:dLbls>
          <c:showLegendKey val="0"/>
          <c:showVal val="0"/>
          <c:showCatName val="0"/>
          <c:showSerName val="0"/>
          <c:showPercent val="0"/>
          <c:showBubbleSize val="0"/>
        </c:dLbls>
        <c:marker val="1"/>
        <c:smooth val="0"/>
        <c:axId val="449347392"/>
        <c:axId val="47086784"/>
      </c:lineChart>
      <c:catAx>
        <c:axId val="44934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6784"/>
        <c:crosses val="autoZero"/>
        <c:auto val="1"/>
        <c:lblAlgn val="ctr"/>
        <c:lblOffset val="100"/>
        <c:noMultiLvlLbl val="0"/>
      </c:catAx>
      <c:valAx>
        <c:axId val="47086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47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Statement'!$O$27</c:f>
              <c:strCache>
                <c:ptCount val="1"/>
                <c:pt idx="0">
                  <c:v>Market Share (%)2023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Statement'!$N$28:$N$33</c:f>
              <c:strCache>
                <c:ptCount val="6"/>
                <c:pt idx="0">
                  <c:v>Penguin Random House Ltd</c:v>
                </c:pt>
                <c:pt idx="1">
                  <c:v>Hachette UK (Holdings) Ltd</c:v>
                </c:pt>
                <c:pt idx="2">
                  <c:v>RELX Group plc</c:v>
                </c:pt>
                <c:pt idx="3">
                  <c:v>HarperCollins Publishers Ltd</c:v>
                </c:pt>
                <c:pt idx="4">
                  <c:v>Bloomsbury Publishing plc</c:v>
                </c:pt>
                <c:pt idx="5">
                  <c:v>Oxford University Press</c:v>
                </c:pt>
              </c:strCache>
            </c:strRef>
          </c:cat>
          <c:val>
            <c:numRef>
              <c:f>'Income Statement'!$O$28:$O$33</c:f>
              <c:numCache>
                <c:formatCode>General</c:formatCode>
                <c:ptCount val="6"/>
                <c:pt idx="0">
                  <c:v>8.9</c:v>
                </c:pt>
                <c:pt idx="1">
                  <c:v>6.7</c:v>
                </c:pt>
                <c:pt idx="2">
                  <c:v>5.0999999999999996</c:v>
                </c:pt>
                <c:pt idx="3">
                  <c:v>4</c:v>
                </c:pt>
                <c:pt idx="4">
                  <c:v>3.7</c:v>
                </c:pt>
                <c:pt idx="5">
                  <c:v>3.4</c:v>
                </c:pt>
              </c:numCache>
            </c:numRef>
          </c:val>
          <c:extLst>
            <c:ext xmlns:c16="http://schemas.microsoft.com/office/drawing/2014/chart" uri="{C3380CC4-5D6E-409C-BE32-E72D297353CC}">
              <c16:uniqueId val="{00000000-5B20-4781-ABA2-01FE627D6816}"/>
            </c:ext>
          </c:extLst>
        </c:ser>
        <c:dLbls>
          <c:showLegendKey val="0"/>
          <c:showVal val="0"/>
          <c:showCatName val="0"/>
          <c:showSerName val="0"/>
          <c:showPercent val="0"/>
          <c:showBubbleSize val="0"/>
        </c:dLbls>
        <c:gapWidth val="219"/>
        <c:overlap val="-27"/>
        <c:axId val="450672400"/>
        <c:axId val="469831280"/>
      </c:barChart>
      <c:catAx>
        <c:axId val="45067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831280"/>
        <c:crosses val="autoZero"/>
        <c:auto val="1"/>
        <c:lblAlgn val="ctr"/>
        <c:lblOffset val="100"/>
        <c:noMultiLvlLbl val="0"/>
      </c:catAx>
      <c:valAx>
        <c:axId val="46983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72400"/>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Share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'Income Statement'!$O$35</c:f>
              <c:strCache>
                <c:ptCount val="1"/>
                <c:pt idx="0">
                  <c:v>Market Share (%) 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25-4431-88E1-376E36220E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25-4431-88E1-376E36220E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25-4431-88E1-376E36220E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25-4431-88E1-376E36220E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25-4431-88E1-376E36220E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Statement'!$N$36:$N$40</c:f>
              <c:strCache>
                <c:ptCount val="5"/>
                <c:pt idx="0">
                  <c:v>Bloomsbury Publishing plc</c:v>
                </c:pt>
                <c:pt idx="1">
                  <c:v>Penguin Random House Ltd</c:v>
                </c:pt>
                <c:pt idx="2">
                  <c:v>Hachette UK (Holdings) Ltd</c:v>
                </c:pt>
                <c:pt idx="3">
                  <c:v>HarperCollins Publishers Ltd</c:v>
                </c:pt>
                <c:pt idx="4">
                  <c:v>Oxford University Press</c:v>
                </c:pt>
              </c:strCache>
            </c:strRef>
          </c:cat>
          <c:val>
            <c:numRef>
              <c:f>'Income Statement'!$O$36:$O$40</c:f>
              <c:numCache>
                <c:formatCode>General</c:formatCode>
                <c:ptCount val="5"/>
                <c:pt idx="0">
                  <c:v>12.5</c:v>
                </c:pt>
                <c:pt idx="1">
                  <c:v>10.3</c:v>
                </c:pt>
                <c:pt idx="2">
                  <c:v>8.3000000000000007</c:v>
                </c:pt>
                <c:pt idx="3">
                  <c:v>4.3</c:v>
                </c:pt>
                <c:pt idx="4">
                  <c:v>3.8</c:v>
                </c:pt>
              </c:numCache>
            </c:numRef>
          </c:val>
          <c:extLst>
            <c:ext xmlns:c16="http://schemas.microsoft.com/office/drawing/2014/chart" uri="{C3380CC4-5D6E-409C-BE32-E72D297353CC}">
              <c16:uniqueId val="{0000000A-EE25-4431-88E1-376E36220E1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Share - Digital</a:t>
            </a:r>
            <a:r>
              <a:rPr lang="en-US" baseline="0"/>
              <a:t> Publishing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'Income Statement'!$O$53</c:f>
              <c:strCache>
                <c:ptCount val="1"/>
                <c:pt idx="0">
                  <c:v>2021-2022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Statement'!$N$54:$N$56</c:f>
              <c:strCache>
                <c:ptCount val="3"/>
                <c:pt idx="0">
                  <c:v>Oxford University Press</c:v>
                </c:pt>
                <c:pt idx="1">
                  <c:v>John Wiley and Sons </c:v>
                </c:pt>
                <c:pt idx="2">
                  <c:v>Bloomsbury</c:v>
                </c:pt>
              </c:strCache>
            </c:strRef>
          </c:cat>
          <c:val>
            <c:numRef>
              <c:f>'Income Statement'!$O$54:$O$56</c:f>
              <c:numCache>
                <c:formatCode>0%</c:formatCode>
                <c:ptCount val="3"/>
                <c:pt idx="0">
                  <c:v>0.44</c:v>
                </c:pt>
                <c:pt idx="1">
                  <c:v>0.65</c:v>
                </c:pt>
                <c:pt idx="2">
                  <c:v>0.3</c:v>
                </c:pt>
              </c:numCache>
            </c:numRef>
          </c:val>
          <c:extLst>
            <c:ext xmlns:c16="http://schemas.microsoft.com/office/drawing/2014/chart" uri="{C3380CC4-5D6E-409C-BE32-E72D297353CC}">
              <c16:uniqueId val="{00000000-DF1C-4822-A413-2559DA6E8812}"/>
            </c:ext>
          </c:extLst>
        </c:ser>
        <c:dLbls>
          <c:showLegendKey val="0"/>
          <c:showVal val="0"/>
          <c:showCatName val="0"/>
          <c:showSerName val="0"/>
          <c:showPercent val="0"/>
          <c:showBubbleSize val="0"/>
        </c:dLbls>
        <c:gapWidth val="219"/>
        <c:overlap val="-27"/>
        <c:axId val="832675296"/>
        <c:axId val="832089632"/>
      </c:barChart>
      <c:catAx>
        <c:axId val="83267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89632"/>
        <c:crosses val="autoZero"/>
        <c:auto val="1"/>
        <c:lblAlgn val="ctr"/>
        <c:lblOffset val="100"/>
        <c:noMultiLvlLbl val="0"/>
      </c:catAx>
      <c:valAx>
        <c:axId val="832089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67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 Growth-Revenue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Segments!$A$65</c:f>
              <c:strCache>
                <c:ptCount val="1"/>
                <c:pt idx="0">
                  <c:v>Children 's Trade</c:v>
                </c:pt>
              </c:strCache>
            </c:strRef>
          </c:tx>
          <c:spPr>
            <a:solidFill>
              <a:schemeClr val="accent1"/>
            </a:solidFill>
            <a:ln>
              <a:noFill/>
            </a:ln>
            <a:effectLst/>
          </c:spPr>
          <c:invertIfNegative val="0"/>
          <c:cat>
            <c:strRef>
              <c:f>Segments!$B$64:$E$64</c:f>
              <c:strCache>
                <c:ptCount val="4"/>
                <c:pt idx="0">
                  <c:v>18-19</c:v>
                </c:pt>
                <c:pt idx="1">
                  <c:v>19-20</c:v>
                </c:pt>
                <c:pt idx="2">
                  <c:v>20-21</c:v>
                </c:pt>
                <c:pt idx="3">
                  <c:v>21-22</c:v>
                </c:pt>
              </c:strCache>
            </c:strRef>
          </c:cat>
          <c:val>
            <c:numRef>
              <c:f>Segments!$B$65:$E$65</c:f>
              <c:numCache>
                <c:formatCode>0.00%</c:formatCode>
                <c:ptCount val="4"/>
                <c:pt idx="0">
                  <c:v>-9.7963525835866316E-2</c:v>
                </c:pt>
                <c:pt idx="1">
                  <c:v>0.25684873807999464</c:v>
                </c:pt>
                <c:pt idx="2">
                  <c:v>0.24718830011126158</c:v>
                </c:pt>
                <c:pt idx="3">
                  <c:v>0.17044465224260796</c:v>
                </c:pt>
              </c:numCache>
            </c:numRef>
          </c:val>
          <c:extLst>
            <c:ext xmlns:c16="http://schemas.microsoft.com/office/drawing/2014/chart" uri="{C3380CC4-5D6E-409C-BE32-E72D297353CC}">
              <c16:uniqueId val="{00000000-38A7-46DC-82DB-6A3281A30581}"/>
            </c:ext>
          </c:extLst>
        </c:ser>
        <c:ser>
          <c:idx val="1"/>
          <c:order val="1"/>
          <c:tx>
            <c:strRef>
              <c:f>Segments!$A$66</c:f>
              <c:strCache>
                <c:ptCount val="1"/>
                <c:pt idx="0">
                  <c:v>Adult Trade</c:v>
                </c:pt>
              </c:strCache>
            </c:strRef>
          </c:tx>
          <c:spPr>
            <a:solidFill>
              <a:schemeClr val="accent2"/>
            </a:solidFill>
            <a:ln>
              <a:noFill/>
            </a:ln>
            <a:effectLst/>
          </c:spPr>
          <c:invertIfNegative val="0"/>
          <c:cat>
            <c:strRef>
              <c:f>Segments!$B$64:$E$64</c:f>
              <c:strCache>
                <c:ptCount val="4"/>
                <c:pt idx="0">
                  <c:v>18-19</c:v>
                </c:pt>
                <c:pt idx="1">
                  <c:v>19-20</c:v>
                </c:pt>
                <c:pt idx="2">
                  <c:v>20-21</c:v>
                </c:pt>
                <c:pt idx="3">
                  <c:v>21-22</c:v>
                </c:pt>
              </c:strCache>
            </c:strRef>
          </c:cat>
          <c:val>
            <c:numRef>
              <c:f>Segments!$B$66:$E$66</c:f>
              <c:numCache>
                <c:formatCode>0.00%</c:formatCode>
                <c:ptCount val="4"/>
                <c:pt idx="0">
                  <c:v>0.11843127877084947</c:v>
                </c:pt>
                <c:pt idx="1">
                  <c:v>0.16957985888389993</c:v>
                </c:pt>
                <c:pt idx="2">
                  <c:v>0.26041452434816392</c:v>
                </c:pt>
                <c:pt idx="3">
                  <c:v>4.7845241764417956E-2</c:v>
                </c:pt>
              </c:numCache>
            </c:numRef>
          </c:val>
          <c:extLst>
            <c:ext xmlns:c16="http://schemas.microsoft.com/office/drawing/2014/chart" uri="{C3380CC4-5D6E-409C-BE32-E72D297353CC}">
              <c16:uniqueId val="{00000001-38A7-46DC-82DB-6A3281A30581}"/>
            </c:ext>
          </c:extLst>
        </c:ser>
        <c:ser>
          <c:idx val="2"/>
          <c:order val="2"/>
          <c:tx>
            <c:strRef>
              <c:f>Segments!$A$67</c:f>
              <c:strCache>
                <c:ptCount val="1"/>
                <c:pt idx="0">
                  <c:v>Consumer</c:v>
                </c:pt>
              </c:strCache>
            </c:strRef>
          </c:tx>
          <c:spPr>
            <a:solidFill>
              <a:schemeClr val="accent3"/>
            </a:solidFill>
            <a:ln>
              <a:noFill/>
            </a:ln>
            <a:effectLst/>
          </c:spPr>
          <c:invertIfNegative val="0"/>
          <c:cat>
            <c:strRef>
              <c:f>Segments!$B$64:$E$64</c:f>
              <c:strCache>
                <c:ptCount val="4"/>
                <c:pt idx="0">
                  <c:v>18-19</c:v>
                </c:pt>
                <c:pt idx="1">
                  <c:v>19-20</c:v>
                </c:pt>
                <c:pt idx="2">
                  <c:v>20-21</c:v>
                </c:pt>
                <c:pt idx="3">
                  <c:v>21-22</c:v>
                </c:pt>
              </c:strCache>
            </c:strRef>
          </c:cat>
          <c:val>
            <c:numRef>
              <c:f>Segments!$B$67:$E$67</c:f>
              <c:numCache>
                <c:formatCode>0.00%</c:formatCode>
                <c:ptCount val="4"/>
                <c:pt idx="0">
                  <c:v>-2.5026699175851874E-2</c:v>
                </c:pt>
                <c:pt idx="1">
                  <c:v>0.22310633460783302</c:v>
                </c:pt>
                <c:pt idx="2">
                  <c:v>0.25207840486650901</c:v>
                </c:pt>
                <c:pt idx="3">
                  <c:v>0.1248144349375151</c:v>
                </c:pt>
              </c:numCache>
            </c:numRef>
          </c:val>
          <c:extLst>
            <c:ext xmlns:c16="http://schemas.microsoft.com/office/drawing/2014/chart" uri="{C3380CC4-5D6E-409C-BE32-E72D297353CC}">
              <c16:uniqueId val="{00000002-38A7-46DC-82DB-6A3281A30581}"/>
            </c:ext>
          </c:extLst>
        </c:ser>
        <c:ser>
          <c:idx val="3"/>
          <c:order val="3"/>
          <c:tx>
            <c:strRef>
              <c:f>Segments!$A$68</c:f>
              <c:strCache>
                <c:ptCount val="1"/>
                <c:pt idx="0">
                  <c:v>Academic &amp; Professional</c:v>
                </c:pt>
              </c:strCache>
            </c:strRef>
          </c:tx>
          <c:spPr>
            <a:solidFill>
              <a:schemeClr val="accent4"/>
            </a:solidFill>
            <a:ln>
              <a:noFill/>
            </a:ln>
            <a:effectLst/>
          </c:spPr>
          <c:invertIfNegative val="0"/>
          <c:cat>
            <c:strRef>
              <c:f>Segments!$B$64:$E$64</c:f>
              <c:strCache>
                <c:ptCount val="4"/>
                <c:pt idx="0">
                  <c:v>18-19</c:v>
                </c:pt>
                <c:pt idx="1">
                  <c:v>19-20</c:v>
                </c:pt>
                <c:pt idx="2">
                  <c:v>20-21</c:v>
                </c:pt>
                <c:pt idx="3">
                  <c:v>21-22</c:v>
                </c:pt>
              </c:strCache>
            </c:strRef>
          </c:cat>
          <c:val>
            <c:numRef>
              <c:f>Segments!$B$68:$E$68</c:f>
              <c:numCache>
                <c:formatCode>0.00%</c:formatCode>
                <c:ptCount val="4"/>
                <c:pt idx="0">
                  <c:v>4.5532791853557963E-2</c:v>
                </c:pt>
                <c:pt idx="1">
                  <c:v>2.7456345801544435E-2</c:v>
                </c:pt>
                <c:pt idx="2">
                  <c:v>0.33902092220190938</c:v>
                </c:pt>
                <c:pt idx="3">
                  <c:v>0.27678330636461701</c:v>
                </c:pt>
              </c:numCache>
            </c:numRef>
          </c:val>
          <c:extLst>
            <c:ext xmlns:c16="http://schemas.microsoft.com/office/drawing/2014/chart" uri="{C3380CC4-5D6E-409C-BE32-E72D297353CC}">
              <c16:uniqueId val="{00000003-38A7-46DC-82DB-6A3281A30581}"/>
            </c:ext>
          </c:extLst>
        </c:ser>
        <c:ser>
          <c:idx val="4"/>
          <c:order val="4"/>
          <c:tx>
            <c:strRef>
              <c:f>Segments!$A$69</c:f>
              <c:strCache>
                <c:ptCount val="1"/>
                <c:pt idx="0">
                  <c:v>Special Interest</c:v>
                </c:pt>
              </c:strCache>
            </c:strRef>
          </c:tx>
          <c:spPr>
            <a:solidFill>
              <a:schemeClr val="accent5"/>
            </a:solidFill>
            <a:ln>
              <a:noFill/>
            </a:ln>
            <a:effectLst/>
          </c:spPr>
          <c:invertIfNegative val="0"/>
          <c:cat>
            <c:strRef>
              <c:f>Segments!$B$64:$E$64</c:f>
              <c:strCache>
                <c:ptCount val="4"/>
                <c:pt idx="0">
                  <c:v>18-19</c:v>
                </c:pt>
                <c:pt idx="1">
                  <c:v>19-20</c:v>
                </c:pt>
                <c:pt idx="2">
                  <c:v>20-21</c:v>
                </c:pt>
                <c:pt idx="3">
                  <c:v>21-22</c:v>
                </c:pt>
              </c:strCache>
            </c:strRef>
          </c:cat>
          <c:val>
            <c:numRef>
              <c:f>Segments!$B$69:$E$69</c:f>
              <c:numCache>
                <c:formatCode>0.00%</c:formatCode>
                <c:ptCount val="4"/>
                <c:pt idx="0">
                  <c:v>8.144261675174902E-2</c:v>
                </c:pt>
                <c:pt idx="1">
                  <c:v>-1.7920363652257576E-2</c:v>
                </c:pt>
                <c:pt idx="2">
                  <c:v>5.2071743290755812E-3</c:v>
                </c:pt>
                <c:pt idx="3">
                  <c:v>-4.0998848844416846E-2</c:v>
                </c:pt>
              </c:numCache>
            </c:numRef>
          </c:val>
          <c:extLst>
            <c:ext xmlns:c16="http://schemas.microsoft.com/office/drawing/2014/chart" uri="{C3380CC4-5D6E-409C-BE32-E72D297353CC}">
              <c16:uniqueId val="{00000004-38A7-46DC-82DB-6A3281A30581}"/>
            </c:ext>
          </c:extLst>
        </c:ser>
        <c:ser>
          <c:idx val="5"/>
          <c:order val="5"/>
          <c:tx>
            <c:strRef>
              <c:f>Segments!$A$70</c:f>
              <c:strCache>
                <c:ptCount val="1"/>
                <c:pt idx="0">
                  <c:v>Non-Consumer</c:v>
                </c:pt>
              </c:strCache>
            </c:strRef>
          </c:tx>
          <c:spPr>
            <a:solidFill>
              <a:schemeClr val="accent6"/>
            </a:solidFill>
            <a:ln>
              <a:noFill/>
            </a:ln>
            <a:effectLst/>
          </c:spPr>
          <c:invertIfNegative val="0"/>
          <c:cat>
            <c:strRef>
              <c:f>Segments!$B$64:$E$64</c:f>
              <c:strCache>
                <c:ptCount val="4"/>
                <c:pt idx="0">
                  <c:v>18-19</c:v>
                </c:pt>
                <c:pt idx="1">
                  <c:v>19-20</c:v>
                </c:pt>
                <c:pt idx="2">
                  <c:v>20-21</c:v>
                </c:pt>
                <c:pt idx="3">
                  <c:v>21-22</c:v>
                </c:pt>
              </c:strCache>
            </c:strRef>
          </c:cat>
          <c:val>
            <c:numRef>
              <c:f>Segments!$B$70:$E$70</c:f>
              <c:numCache>
                <c:formatCode>0.00%</c:formatCode>
                <c:ptCount val="4"/>
                <c:pt idx="0">
                  <c:v>4.0630666141111549E-2</c:v>
                </c:pt>
                <c:pt idx="1">
                  <c:v>1.172691736614051E-2</c:v>
                </c:pt>
                <c:pt idx="2">
                  <c:v>0.22669821492751896</c:v>
                </c:pt>
                <c:pt idx="3">
                  <c:v>0.18916180384305492</c:v>
                </c:pt>
              </c:numCache>
            </c:numRef>
          </c:val>
          <c:extLst>
            <c:ext xmlns:c16="http://schemas.microsoft.com/office/drawing/2014/chart" uri="{C3380CC4-5D6E-409C-BE32-E72D297353CC}">
              <c16:uniqueId val="{00000005-38A7-46DC-82DB-6A3281A30581}"/>
            </c:ext>
          </c:extLst>
        </c:ser>
        <c:dLbls>
          <c:showLegendKey val="0"/>
          <c:showVal val="0"/>
          <c:showCatName val="0"/>
          <c:showSerName val="0"/>
          <c:showPercent val="0"/>
          <c:showBubbleSize val="0"/>
        </c:dLbls>
        <c:gapWidth val="150"/>
        <c:axId val="1690918407"/>
        <c:axId val="1690928647"/>
      </c:barChart>
      <c:lineChart>
        <c:grouping val="standard"/>
        <c:varyColors val="0"/>
        <c:ser>
          <c:idx val="6"/>
          <c:order val="6"/>
          <c:tx>
            <c:strRef>
              <c:f>Segments!$A$71</c:f>
              <c:strCache>
                <c:ptCount val="1"/>
                <c:pt idx="0">
                  <c:v>Total</c:v>
                </c:pt>
              </c:strCache>
            </c:strRef>
          </c:tx>
          <c:spPr>
            <a:ln w="28575" cap="rnd">
              <a:solidFill>
                <a:schemeClr val="accent1">
                  <a:lumMod val="60000"/>
                </a:schemeClr>
              </a:solidFill>
              <a:round/>
            </a:ln>
            <a:effectLst/>
          </c:spPr>
          <c:marker>
            <c:symbol val="none"/>
          </c:marker>
          <c:cat>
            <c:strRef>
              <c:f>Segments!$B$64:$E$64</c:f>
              <c:strCache>
                <c:ptCount val="4"/>
                <c:pt idx="0">
                  <c:v>18-19</c:v>
                </c:pt>
                <c:pt idx="1">
                  <c:v>19-20</c:v>
                </c:pt>
                <c:pt idx="2">
                  <c:v>20-21</c:v>
                </c:pt>
                <c:pt idx="3">
                  <c:v>21-22</c:v>
                </c:pt>
              </c:strCache>
            </c:strRef>
          </c:cat>
          <c:val>
            <c:numRef>
              <c:f>Segments!$B$71:$E$71</c:f>
              <c:numCache>
                <c:formatCode>0.00%</c:formatCode>
                <c:ptCount val="4"/>
                <c:pt idx="0">
                  <c:v>5.7167796703927465E-4</c:v>
                </c:pt>
                <c:pt idx="1">
                  <c:v>0.13739463789841011</c:v>
                </c:pt>
                <c:pt idx="2">
                  <c:v>0.24292412064644364</c:v>
                </c:pt>
                <c:pt idx="3">
                  <c:v>0.14772065533875112</c:v>
                </c:pt>
              </c:numCache>
            </c:numRef>
          </c:val>
          <c:smooth val="0"/>
          <c:extLst>
            <c:ext xmlns:c16="http://schemas.microsoft.com/office/drawing/2014/chart" uri="{C3380CC4-5D6E-409C-BE32-E72D297353CC}">
              <c16:uniqueId val="{00000006-38A7-46DC-82DB-6A3281A30581}"/>
            </c:ext>
          </c:extLst>
        </c:ser>
        <c:dLbls>
          <c:showLegendKey val="0"/>
          <c:showVal val="0"/>
          <c:showCatName val="0"/>
          <c:showSerName val="0"/>
          <c:showPercent val="0"/>
          <c:showBubbleSize val="0"/>
        </c:dLbls>
        <c:marker val="1"/>
        <c:smooth val="0"/>
        <c:axId val="1690918407"/>
        <c:axId val="1690928647"/>
      </c:lineChart>
      <c:catAx>
        <c:axId val="1690918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28647"/>
        <c:crosses val="autoZero"/>
        <c:auto val="1"/>
        <c:lblAlgn val="ctr"/>
        <c:lblOffset val="100"/>
        <c:noMultiLvlLbl val="0"/>
      </c:catAx>
      <c:valAx>
        <c:axId val="1690928647"/>
        <c:scaling>
          <c:orientation val="minMax"/>
          <c:max val="0.36000000000000004"/>
          <c:min val="-0.1100000000000000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18407"/>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Segment Growth-Geography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Segments!$A$104</c:f>
              <c:strCache>
                <c:ptCount val="1"/>
                <c:pt idx="0">
                  <c:v>UK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Segments!$B$103:$E$103</c:f>
              <c:strCache>
                <c:ptCount val="4"/>
                <c:pt idx="0">
                  <c:v>2019</c:v>
                </c:pt>
                <c:pt idx="1">
                  <c:v>2020</c:v>
                </c:pt>
                <c:pt idx="2">
                  <c:v>2021</c:v>
                </c:pt>
                <c:pt idx="3">
                  <c:v>2022</c:v>
                </c:pt>
              </c:strCache>
            </c:strRef>
          </c:cat>
          <c:val>
            <c:numRef>
              <c:f>Segments!$B$104:$E$104</c:f>
              <c:numCache>
                <c:formatCode>0.00%</c:formatCode>
                <c:ptCount val="4"/>
                <c:pt idx="0">
                  <c:v>3.4479343099674153E-2</c:v>
                </c:pt>
                <c:pt idx="1">
                  <c:v>0.1243680582152431</c:v>
                </c:pt>
                <c:pt idx="2">
                  <c:v>0.21939214333767643</c:v>
                </c:pt>
                <c:pt idx="3">
                  <c:v>1.0056427733392992E-2</c:v>
                </c:pt>
              </c:numCache>
            </c:numRef>
          </c:val>
          <c:extLst>
            <c:ext xmlns:c16="http://schemas.microsoft.com/office/drawing/2014/chart" uri="{C3380CC4-5D6E-409C-BE32-E72D297353CC}">
              <c16:uniqueId val="{00000000-6A2F-4A07-8FD3-2066C4EF58AF}"/>
            </c:ext>
          </c:extLst>
        </c:ser>
        <c:ser>
          <c:idx val="1"/>
          <c:order val="1"/>
          <c:tx>
            <c:strRef>
              <c:f>Segments!$A$105</c:f>
              <c:strCache>
                <c:ptCount val="1"/>
                <c:pt idx="0">
                  <c:v>US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Segments!$B$103:$E$103</c:f>
              <c:strCache>
                <c:ptCount val="4"/>
                <c:pt idx="0">
                  <c:v>2019</c:v>
                </c:pt>
                <c:pt idx="1">
                  <c:v>2020</c:v>
                </c:pt>
                <c:pt idx="2">
                  <c:v>2021</c:v>
                </c:pt>
                <c:pt idx="3">
                  <c:v>2022</c:v>
                </c:pt>
              </c:strCache>
            </c:strRef>
          </c:cat>
          <c:val>
            <c:numRef>
              <c:f>Segments!$B$105:$E$105</c:f>
              <c:numCache>
                <c:formatCode>0.00%</c:formatCode>
                <c:ptCount val="4"/>
                <c:pt idx="0">
                  <c:v>-7.4837499454696199E-2</c:v>
                </c:pt>
                <c:pt idx="1">
                  <c:v>0.27011670399622778</c:v>
                </c:pt>
                <c:pt idx="2">
                  <c:v>0.29289798039798032</c:v>
                </c:pt>
                <c:pt idx="3">
                  <c:v>0.41123601958335132</c:v>
                </c:pt>
              </c:numCache>
            </c:numRef>
          </c:val>
          <c:extLst>
            <c:ext xmlns:c16="http://schemas.microsoft.com/office/drawing/2014/chart" uri="{C3380CC4-5D6E-409C-BE32-E72D297353CC}">
              <c16:uniqueId val="{00000001-6A2F-4A07-8FD3-2066C4EF58AF}"/>
            </c:ext>
          </c:extLst>
        </c:ser>
        <c:ser>
          <c:idx val="2"/>
          <c:order val="2"/>
          <c:tx>
            <c:strRef>
              <c:f>Segments!$A$106</c:f>
              <c:strCache>
                <c:ptCount val="1"/>
                <c:pt idx="0">
                  <c:v>Australia</c:v>
                </c:pt>
              </c:strCache>
            </c:strRef>
          </c:tx>
          <c:spPr>
            <a:solidFill>
              <a:schemeClr val="accent3"/>
            </a:solidFill>
            <a:ln>
              <a:noFill/>
            </a:ln>
            <a:effectLst/>
          </c:spPr>
          <c:invertIfNegative val="0"/>
          <c:cat>
            <c:strRef>
              <c:f>Segments!$B$103:$E$103</c:f>
              <c:strCache>
                <c:ptCount val="4"/>
                <c:pt idx="0">
                  <c:v>2019</c:v>
                </c:pt>
                <c:pt idx="1">
                  <c:v>2020</c:v>
                </c:pt>
                <c:pt idx="2">
                  <c:v>2021</c:v>
                </c:pt>
                <c:pt idx="3">
                  <c:v>2022</c:v>
                </c:pt>
              </c:strCache>
            </c:strRef>
          </c:cat>
          <c:val>
            <c:numRef>
              <c:f>Segments!$B$106:$E$106</c:f>
              <c:numCache>
                <c:formatCode>0.00%</c:formatCode>
                <c:ptCount val="4"/>
                <c:pt idx="0">
                  <c:v>-4.1343000172622157E-2</c:v>
                </c:pt>
                <c:pt idx="1">
                  <c:v>-2.0707661834878932E-3</c:v>
                </c:pt>
                <c:pt idx="2">
                  <c:v>0.18486106098881261</c:v>
                </c:pt>
                <c:pt idx="3">
                  <c:v>0.22934592248534225</c:v>
                </c:pt>
              </c:numCache>
            </c:numRef>
          </c:val>
          <c:extLst>
            <c:ext xmlns:c16="http://schemas.microsoft.com/office/drawing/2014/chart" uri="{C3380CC4-5D6E-409C-BE32-E72D297353CC}">
              <c16:uniqueId val="{00000002-6A2F-4A07-8FD3-2066C4EF58AF}"/>
            </c:ext>
          </c:extLst>
        </c:ser>
        <c:ser>
          <c:idx val="3"/>
          <c:order val="3"/>
          <c:tx>
            <c:strRef>
              <c:f>Segments!$A$107</c:f>
              <c:strCache>
                <c:ptCount val="1"/>
                <c:pt idx="0">
                  <c:v>India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Segments!$B$103:$E$103</c:f>
              <c:strCache>
                <c:ptCount val="4"/>
                <c:pt idx="0">
                  <c:v>2019</c:v>
                </c:pt>
                <c:pt idx="1">
                  <c:v>2020</c:v>
                </c:pt>
                <c:pt idx="2">
                  <c:v>2021</c:v>
                </c:pt>
                <c:pt idx="3">
                  <c:v>2022</c:v>
                </c:pt>
              </c:strCache>
            </c:strRef>
          </c:cat>
          <c:val>
            <c:numRef>
              <c:f>Segments!$B$107:$E$107</c:f>
              <c:numCache>
                <c:formatCode>0.00%</c:formatCode>
                <c:ptCount val="4"/>
                <c:pt idx="0">
                  <c:v>0.12173507462686572</c:v>
                </c:pt>
                <c:pt idx="1">
                  <c:v>-0.42806652806652812</c:v>
                </c:pt>
                <c:pt idx="2">
                  <c:v>0.50272628135223552</c:v>
                </c:pt>
                <c:pt idx="3">
                  <c:v>0.21698113207547176</c:v>
                </c:pt>
              </c:numCache>
            </c:numRef>
          </c:val>
          <c:extLst>
            <c:ext xmlns:c16="http://schemas.microsoft.com/office/drawing/2014/chart" uri="{C3380CC4-5D6E-409C-BE32-E72D297353CC}">
              <c16:uniqueId val="{00000003-6A2F-4A07-8FD3-2066C4EF58AF}"/>
            </c:ext>
          </c:extLst>
        </c:ser>
        <c:dLbls>
          <c:showLegendKey val="0"/>
          <c:showVal val="0"/>
          <c:showCatName val="0"/>
          <c:showSerName val="0"/>
          <c:showPercent val="0"/>
          <c:showBubbleSize val="0"/>
        </c:dLbls>
        <c:gapWidth val="219"/>
        <c:axId val="261623775"/>
        <c:axId val="261624191"/>
      </c:barChart>
      <c:lineChart>
        <c:grouping val="standard"/>
        <c:varyColors val="0"/>
        <c:ser>
          <c:idx val="4"/>
          <c:order val="4"/>
          <c:tx>
            <c:strRef>
              <c:f>Segments!$A$108</c:f>
              <c:strCache>
                <c:ptCount val="1"/>
                <c:pt idx="0">
                  <c:v>Total</c:v>
                </c:pt>
              </c:strCache>
            </c:strRef>
          </c:tx>
          <c:spPr>
            <a:ln w="28575" cap="rnd">
              <a:solidFill>
                <a:schemeClr val="accent5"/>
              </a:solidFill>
              <a:round/>
            </a:ln>
            <a:effectLst/>
          </c:spPr>
          <c:marker>
            <c:symbol val="none"/>
          </c:marker>
          <c:cat>
            <c:strRef>
              <c:f>Segments!$B$103:$E$103</c:f>
              <c:strCache>
                <c:ptCount val="4"/>
                <c:pt idx="0">
                  <c:v>2019</c:v>
                </c:pt>
                <c:pt idx="1">
                  <c:v>2020</c:v>
                </c:pt>
                <c:pt idx="2">
                  <c:v>2021</c:v>
                </c:pt>
                <c:pt idx="3">
                  <c:v>2022</c:v>
                </c:pt>
              </c:strCache>
            </c:strRef>
          </c:cat>
          <c:val>
            <c:numRef>
              <c:f>Segments!$B$108:$E$108</c:f>
              <c:numCache>
                <c:formatCode>0.00%</c:formatCode>
                <c:ptCount val="4"/>
                <c:pt idx="0">
                  <c:v>5.7167796703927465E-4</c:v>
                </c:pt>
                <c:pt idx="1">
                  <c:v>0.13739463789841011</c:v>
                </c:pt>
                <c:pt idx="2">
                  <c:v>0.24292412064644364</c:v>
                </c:pt>
                <c:pt idx="3">
                  <c:v>0.14772065533875112</c:v>
                </c:pt>
              </c:numCache>
            </c:numRef>
          </c:val>
          <c:smooth val="0"/>
          <c:extLst>
            <c:ext xmlns:c16="http://schemas.microsoft.com/office/drawing/2014/chart" uri="{C3380CC4-5D6E-409C-BE32-E72D297353CC}">
              <c16:uniqueId val="{00000004-6A2F-4A07-8FD3-2066C4EF58AF}"/>
            </c:ext>
          </c:extLst>
        </c:ser>
        <c:dLbls>
          <c:showLegendKey val="0"/>
          <c:showVal val="0"/>
          <c:showCatName val="0"/>
          <c:showSerName val="0"/>
          <c:showPercent val="0"/>
          <c:showBubbleSize val="0"/>
        </c:dLbls>
        <c:marker val="1"/>
        <c:smooth val="0"/>
        <c:axId val="261623775"/>
        <c:axId val="261624191"/>
      </c:lineChart>
      <c:catAx>
        <c:axId val="26162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24191"/>
        <c:crosses val="autoZero"/>
        <c:auto val="1"/>
        <c:lblAlgn val="ctr"/>
        <c:lblOffset val="100"/>
        <c:noMultiLvlLbl val="0"/>
      </c:catAx>
      <c:valAx>
        <c:axId val="261624191"/>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623775"/>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_xlchart.v2.4</cx:f>
      </cx:strDim>
      <cx:numDim type="val">
        <cx:f dir="row">_xlchart.v2.5</cx:f>
      </cx:numDim>
    </cx:data>
  </cx:chartData>
  <cx:chart>
    <cx:title pos="t" align="ctr" overlay="0">
      <cx:tx>
        <cx:txData>
          <cx:v>Children's Publishing Market Share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Children's Publishing Market Share</a:t>
          </a:r>
        </a:p>
      </cx:txPr>
    </cx:title>
    <cx:plotArea>
      <cx:plotAreaRegion>
        <cx:series layoutId="funnel" uniqueId="{4B0996D9-14FC-4FD5-B5F1-C367B975E64F}">
          <cx:tx>
            <cx:txData>
              <cx:f>_xlchart.v2.3</cx:f>
              <cx:v>Bloomsbury</cx:v>
            </cx:txData>
          </cx:tx>
          <cx:dataPt idx="0">
            <cx:spPr>
              <a:solidFill>
                <a:srgbClr val="4472C4"/>
              </a:solidFill>
            </cx:spPr>
          </cx:dataPt>
          <cx:dataLabels>
            <cx:spPr>
              <a:noFill/>
            </cx:spPr>
            <cx:visibility seriesName="0" categoryName="0" value="1"/>
            <cx:separator>, </cx:separator>
            <cx:dataLabel idx="0">
              <cx:visibility seriesName="0" categoryName="0" value="1"/>
              <cx:separator>, </cx:separator>
            </cx:dataLabel>
            <cx:dataLabel idx="3">
              <cx:visibility seriesName="0" categoryName="0" value="1"/>
              <cx:separator>, </cx:separator>
            </cx:dataLabel>
          </cx:dataLabels>
          <cx:dataId val="0"/>
          <cx:layoutPr/>
        </cx:series>
      </cx:plotAreaRegion>
      <cx:axis id="0">
        <cx:catScaling/>
        <cx:tickLabels/>
      </cx:axis>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chart" Target="../charts/chart12.xml"/><Relationship Id="rId18" Type="http://schemas.openxmlformats.org/officeDocument/2006/relationships/chart" Target="../charts/chart17.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17" Type="http://schemas.openxmlformats.org/officeDocument/2006/relationships/chart" Target="../charts/chart16.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14</xdr:col>
      <xdr:colOff>600075</xdr:colOff>
      <xdr:row>4</xdr:row>
      <xdr:rowOff>38099</xdr:rowOff>
    </xdr:from>
    <xdr:to>
      <xdr:col>22</xdr:col>
      <xdr:colOff>180975</xdr:colOff>
      <xdr:row>21</xdr:row>
      <xdr:rowOff>47625</xdr:rowOff>
    </xdr:to>
    <xdr:graphicFrame macro="">
      <xdr:nvGraphicFramePr>
        <xdr:cNvPr id="2" name="Chart 1">
          <a:extLst>
            <a:ext uri="{FF2B5EF4-FFF2-40B4-BE49-F238E27FC236}">
              <a16:creationId xmlns:a16="http://schemas.microsoft.com/office/drawing/2014/main" id="{33268278-801F-4D9E-AC90-1547B7A0C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571500</xdr:colOff>
      <xdr:row>4</xdr:row>
      <xdr:rowOff>123824</xdr:rowOff>
    </xdr:from>
    <xdr:to>
      <xdr:col>7</xdr:col>
      <xdr:colOff>323850</xdr:colOff>
      <xdr:row>21</xdr:row>
      <xdr:rowOff>28574</xdr:rowOff>
    </xdr:to>
    <xdr:graphicFrame macro="">
      <xdr:nvGraphicFramePr>
        <xdr:cNvPr id="3" name="Chart 2">
          <a:extLst>
            <a:ext uri="{FF2B5EF4-FFF2-40B4-BE49-F238E27FC236}">
              <a16:creationId xmlns:a16="http://schemas.microsoft.com/office/drawing/2014/main" id="{A1D60C24-7BD0-442A-8C82-D60B2BA1AF99}"/>
            </a:ext>
            <a:ext uri="{147F2762-F138-4A5C-976F-8EAC2B608ADB}">
              <a16:predDERef xmlns:a16="http://schemas.microsoft.com/office/drawing/2014/main" pred="{25271648-A52D-A435-98D7-17D2150B1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4</xdr:row>
      <xdr:rowOff>133350</xdr:rowOff>
    </xdr:from>
    <xdr:to>
      <xdr:col>14</xdr:col>
      <xdr:colOff>352425</xdr:colOff>
      <xdr:row>21</xdr:row>
      <xdr:rowOff>28574</xdr:rowOff>
    </xdr:to>
    <xdr:graphicFrame macro="">
      <xdr:nvGraphicFramePr>
        <xdr:cNvPr id="4" name="Chart 3">
          <a:extLst>
            <a:ext uri="{FF2B5EF4-FFF2-40B4-BE49-F238E27FC236}">
              <a16:creationId xmlns:a16="http://schemas.microsoft.com/office/drawing/2014/main" id="{74F78E19-C57C-4DF5-86A3-3735A55DA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581024</xdr:colOff>
      <xdr:row>23</xdr:row>
      <xdr:rowOff>180974</xdr:rowOff>
    </xdr:from>
    <xdr:to>
      <xdr:col>7</xdr:col>
      <xdr:colOff>361949</xdr:colOff>
      <xdr:row>38</xdr:row>
      <xdr:rowOff>171449</xdr:rowOff>
    </xdr:to>
    <xdr:graphicFrame macro="">
      <xdr:nvGraphicFramePr>
        <xdr:cNvPr id="5" name="Chart 4">
          <a:extLst>
            <a:ext uri="{FF2B5EF4-FFF2-40B4-BE49-F238E27FC236}">
              <a16:creationId xmlns:a16="http://schemas.microsoft.com/office/drawing/2014/main" id="{0C61ACDC-E242-46E5-9FF4-FCF95164D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600075</xdr:colOff>
      <xdr:row>23</xdr:row>
      <xdr:rowOff>152399</xdr:rowOff>
    </xdr:from>
    <xdr:to>
      <xdr:col>14</xdr:col>
      <xdr:colOff>447675</xdr:colOff>
      <xdr:row>39</xdr:row>
      <xdr:rowOff>9524</xdr:rowOff>
    </xdr:to>
    <xdr:graphicFrame macro="">
      <xdr:nvGraphicFramePr>
        <xdr:cNvPr id="6" name="Chart 5">
          <a:extLst>
            <a:ext uri="{FF2B5EF4-FFF2-40B4-BE49-F238E27FC236}">
              <a16:creationId xmlns:a16="http://schemas.microsoft.com/office/drawing/2014/main" id="{B08192D2-D4AD-4A59-8A15-B56D829E5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xdr:colOff>
      <xdr:row>23</xdr:row>
      <xdr:rowOff>142875</xdr:rowOff>
    </xdr:from>
    <xdr:to>
      <xdr:col>22</xdr:col>
      <xdr:colOff>200025</xdr:colOff>
      <xdr:row>39</xdr:row>
      <xdr:rowOff>9525</xdr:rowOff>
    </xdr:to>
    <xdr:graphicFrame macro="">
      <xdr:nvGraphicFramePr>
        <xdr:cNvPr id="7" name="Chart 6">
          <a:extLst>
            <a:ext uri="{FF2B5EF4-FFF2-40B4-BE49-F238E27FC236}">
              <a16:creationId xmlns:a16="http://schemas.microsoft.com/office/drawing/2014/main" id="{DF2F7BE9-A333-45D6-8723-5E509176F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38100</xdr:colOff>
      <xdr:row>41</xdr:row>
      <xdr:rowOff>28575</xdr:rowOff>
    </xdr:from>
    <xdr:to>
      <xdr:col>10</xdr:col>
      <xdr:colOff>342900</xdr:colOff>
      <xdr:row>55</xdr:row>
      <xdr:rowOff>104775</xdr:rowOff>
    </xdr:to>
    <xdr:graphicFrame macro="">
      <xdr:nvGraphicFramePr>
        <xdr:cNvPr id="8" name="Chart 7">
          <a:extLst>
            <a:ext uri="{FF2B5EF4-FFF2-40B4-BE49-F238E27FC236}">
              <a16:creationId xmlns:a16="http://schemas.microsoft.com/office/drawing/2014/main" id="{35F378A3-3727-4575-A197-DCFCC631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209550</xdr:colOff>
      <xdr:row>41</xdr:row>
      <xdr:rowOff>19050</xdr:rowOff>
    </xdr:from>
    <xdr:to>
      <xdr:col>18</xdr:col>
      <xdr:colOff>514350</xdr:colOff>
      <xdr:row>55</xdr:row>
      <xdr:rowOff>95250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BD321A7-9472-4979-BB76-9A34DC6820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915150" y="81534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371475</xdr:colOff>
      <xdr:row>58</xdr:row>
      <xdr:rowOff>161925</xdr:rowOff>
    </xdr:from>
    <xdr:to>
      <xdr:col>8</xdr:col>
      <xdr:colOff>600074</xdr:colOff>
      <xdr:row>75</xdr:row>
      <xdr:rowOff>152400</xdr:rowOff>
    </xdr:to>
    <xdr:graphicFrame macro="">
      <xdr:nvGraphicFramePr>
        <xdr:cNvPr id="11" name="Chart 10">
          <a:extLst>
            <a:ext uri="{FF2B5EF4-FFF2-40B4-BE49-F238E27FC236}">
              <a16:creationId xmlns:a16="http://schemas.microsoft.com/office/drawing/2014/main" id="{59E5D9B2-30D7-446F-9BCB-6973C0322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373752</xdr:colOff>
      <xdr:row>58</xdr:row>
      <xdr:rowOff>140700</xdr:rowOff>
    </xdr:from>
    <xdr:to>
      <xdr:col>18</xdr:col>
      <xdr:colOff>85725</xdr:colOff>
      <xdr:row>75</xdr:row>
      <xdr:rowOff>161925</xdr:rowOff>
    </xdr:to>
    <xdr:graphicFrame macro="">
      <xdr:nvGraphicFramePr>
        <xdr:cNvPr id="15" name="Chart 14">
          <a:extLst>
            <a:ext uri="{FF2B5EF4-FFF2-40B4-BE49-F238E27FC236}">
              <a16:creationId xmlns:a16="http://schemas.microsoft.com/office/drawing/2014/main" id="{B8DE4611-34FA-4CEE-9A3A-65333CF09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287314</xdr:colOff>
      <xdr:row>58</xdr:row>
      <xdr:rowOff>147714</xdr:rowOff>
    </xdr:from>
    <xdr:to>
      <xdr:col>26</xdr:col>
      <xdr:colOff>552450</xdr:colOff>
      <xdr:row>75</xdr:row>
      <xdr:rowOff>180975</xdr:rowOff>
    </xdr:to>
    <xdr:graphicFrame macro="">
      <xdr:nvGraphicFramePr>
        <xdr:cNvPr id="16" name="Chart 15">
          <a:extLst>
            <a:ext uri="{FF2B5EF4-FFF2-40B4-BE49-F238E27FC236}">
              <a16:creationId xmlns:a16="http://schemas.microsoft.com/office/drawing/2014/main" id="{BC7A3B75-C069-4F75-A1AA-2E6026AA6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35175</xdr:colOff>
      <xdr:row>76</xdr:row>
      <xdr:rowOff>137181</xdr:rowOff>
    </xdr:from>
    <xdr:to>
      <xdr:col>9</xdr:col>
      <xdr:colOff>0</xdr:colOff>
      <xdr:row>91</xdr:row>
      <xdr:rowOff>133350</xdr:rowOff>
    </xdr:to>
    <xdr:graphicFrame macro="">
      <xdr:nvGraphicFramePr>
        <xdr:cNvPr id="17" name="Chart 16">
          <a:extLst>
            <a:ext uri="{FF2B5EF4-FFF2-40B4-BE49-F238E27FC236}">
              <a16:creationId xmlns:a16="http://schemas.microsoft.com/office/drawing/2014/main" id="{2360177C-8EC6-4665-A0E4-408FD5D52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361950</xdr:colOff>
      <xdr:row>76</xdr:row>
      <xdr:rowOff>180975</xdr:rowOff>
    </xdr:from>
    <xdr:to>
      <xdr:col>18</xdr:col>
      <xdr:colOff>76200</xdr:colOff>
      <xdr:row>91</xdr:row>
      <xdr:rowOff>104775</xdr:rowOff>
    </xdr:to>
    <xdr:graphicFrame macro="">
      <xdr:nvGraphicFramePr>
        <xdr:cNvPr id="21" name="Chart 20">
          <a:extLst>
            <a:ext uri="{FF2B5EF4-FFF2-40B4-BE49-F238E27FC236}">
              <a16:creationId xmlns:a16="http://schemas.microsoft.com/office/drawing/2014/main" id="{A1DEF591-B0A7-4E8B-B23C-551E4D763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286273</xdr:colOff>
      <xdr:row>76</xdr:row>
      <xdr:rowOff>170178</xdr:rowOff>
    </xdr:from>
    <xdr:to>
      <xdr:col>26</xdr:col>
      <xdr:colOff>476250</xdr:colOff>
      <xdr:row>91</xdr:row>
      <xdr:rowOff>123825</xdr:rowOff>
    </xdr:to>
    <xdr:graphicFrame macro="">
      <xdr:nvGraphicFramePr>
        <xdr:cNvPr id="22" name="Chart 21">
          <a:extLst>
            <a:ext uri="{FF2B5EF4-FFF2-40B4-BE49-F238E27FC236}">
              <a16:creationId xmlns:a16="http://schemas.microsoft.com/office/drawing/2014/main" id="{2D04EB22-4F4F-4CFD-8420-2B86528F3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106884</xdr:colOff>
      <xdr:row>110</xdr:row>
      <xdr:rowOff>187994</xdr:rowOff>
    </xdr:from>
    <xdr:to>
      <xdr:col>13</xdr:col>
      <xdr:colOff>190500</xdr:colOff>
      <xdr:row>126</xdr:row>
      <xdr:rowOff>30079</xdr:rowOff>
    </xdr:to>
    <xdr:graphicFrame macro="">
      <xdr:nvGraphicFramePr>
        <xdr:cNvPr id="23" name="Chart 22">
          <a:extLst>
            <a:ext uri="{FF2B5EF4-FFF2-40B4-BE49-F238E27FC236}">
              <a16:creationId xmlns:a16="http://schemas.microsoft.com/office/drawing/2014/main" id="{CD5626E9-094A-4598-9121-4D2430BF0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272010</xdr:colOff>
      <xdr:row>111</xdr:row>
      <xdr:rowOff>54643</xdr:rowOff>
    </xdr:from>
    <xdr:to>
      <xdr:col>22</xdr:col>
      <xdr:colOff>40105</xdr:colOff>
      <xdr:row>126</xdr:row>
      <xdr:rowOff>0</xdr:rowOff>
    </xdr:to>
    <xdr:graphicFrame macro="">
      <xdr:nvGraphicFramePr>
        <xdr:cNvPr id="24" name="Chart 23">
          <a:extLst>
            <a:ext uri="{FF2B5EF4-FFF2-40B4-BE49-F238E27FC236}">
              <a16:creationId xmlns:a16="http://schemas.microsoft.com/office/drawing/2014/main" id="{25661A7E-790B-41E3-A489-82FE806E6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160421</xdr:colOff>
      <xdr:row>93</xdr:row>
      <xdr:rowOff>181570</xdr:rowOff>
    </xdr:from>
    <xdr:to>
      <xdr:col>13</xdr:col>
      <xdr:colOff>340895</xdr:colOff>
      <xdr:row>109</xdr:row>
      <xdr:rowOff>90237</xdr:rowOff>
    </xdr:to>
    <xdr:graphicFrame macro="">
      <xdr:nvGraphicFramePr>
        <xdr:cNvPr id="25" name="Chart 24">
          <a:extLst>
            <a:ext uri="{FF2B5EF4-FFF2-40B4-BE49-F238E27FC236}">
              <a16:creationId xmlns:a16="http://schemas.microsoft.com/office/drawing/2014/main" id="{8DBD13CA-2737-4849-B5E9-F8069DCEB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293013</xdr:colOff>
      <xdr:row>94</xdr:row>
      <xdr:rowOff>10026</xdr:rowOff>
    </xdr:from>
    <xdr:to>
      <xdr:col>22</xdr:col>
      <xdr:colOff>110289</xdr:colOff>
      <xdr:row>110</xdr:row>
      <xdr:rowOff>60158</xdr:rowOff>
    </xdr:to>
    <xdr:graphicFrame macro="">
      <xdr:nvGraphicFramePr>
        <xdr:cNvPr id="26" name="Chart 25">
          <a:extLst>
            <a:ext uri="{FF2B5EF4-FFF2-40B4-BE49-F238E27FC236}">
              <a16:creationId xmlns:a16="http://schemas.microsoft.com/office/drawing/2014/main" id="{CDA1BFE9-8431-440A-9EDE-D0C70904D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604837</xdr:colOff>
      <xdr:row>9</xdr:row>
      <xdr:rowOff>166687</xdr:rowOff>
    </xdr:from>
    <xdr:to>
      <xdr:col>12</xdr:col>
      <xdr:colOff>300037</xdr:colOff>
      <xdr:row>24</xdr:row>
      <xdr:rowOff>52387</xdr:rowOff>
    </xdr:to>
    <xdr:graphicFrame macro="">
      <xdr:nvGraphicFramePr>
        <xdr:cNvPr id="3" name="Chart 2">
          <a:extLst>
            <a:ext uri="{FF2B5EF4-FFF2-40B4-BE49-F238E27FC236}">
              <a16:creationId xmlns:a16="http://schemas.microsoft.com/office/drawing/2014/main" id="{A9360A1A-ACF2-0092-A6E6-2896B46A8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18</xdr:row>
      <xdr:rowOff>166687</xdr:rowOff>
    </xdr:from>
    <xdr:to>
      <xdr:col>12</xdr:col>
      <xdr:colOff>300037</xdr:colOff>
      <xdr:row>33</xdr:row>
      <xdr:rowOff>52387</xdr:rowOff>
    </xdr:to>
    <xdr:graphicFrame macro="">
      <xdr:nvGraphicFramePr>
        <xdr:cNvPr id="4" name="Chart 3">
          <a:extLst>
            <a:ext uri="{FF2B5EF4-FFF2-40B4-BE49-F238E27FC236}">
              <a16:creationId xmlns:a16="http://schemas.microsoft.com/office/drawing/2014/main" id="{ACF8ED6A-012B-86A1-84F5-2524A1D8A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488155</xdr:colOff>
      <xdr:row>53</xdr:row>
      <xdr:rowOff>98820</xdr:rowOff>
    </xdr:from>
    <xdr:to>
      <xdr:col>12</xdr:col>
      <xdr:colOff>607217</xdr:colOff>
      <xdr:row>80</xdr:row>
      <xdr:rowOff>83343</xdr:rowOff>
    </xdr:to>
    <xdr:graphicFrame macro="">
      <xdr:nvGraphicFramePr>
        <xdr:cNvPr id="8" name="Chart 7">
          <a:extLst>
            <a:ext uri="{FF2B5EF4-FFF2-40B4-BE49-F238E27FC236}">
              <a16:creationId xmlns:a16="http://schemas.microsoft.com/office/drawing/2014/main" id="{7E70C5AA-2308-E77A-7474-1738D0AE0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65484</xdr:colOff>
      <xdr:row>61</xdr:row>
      <xdr:rowOff>98821</xdr:rowOff>
    </xdr:from>
    <xdr:to>
      <xdr:col>14</xdr:col>
      <xdr:colOff>0</xdr:colOff>
      <xdr:row>75</xdr:row>
      <xdr:rowOff>175021</xdr:rowOff>
    </xdr:to>
    <xdr:graphicFrame macro="">
      <xdr:nvGraphicFramePr>
        <xdr:cNvPr id="2" name="Chart 1">
          <a:extLst>
            <a:ext uri="{FF2B5EF4-FFF2-40B4-BE49-F238E27FC236}">
              <a16:creationId xmlns:a16="http://schemas.microsoft.com/office/drawing/2014/main" id="{993033E1-2C33-216F-4BA1-E97C55AF9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MMAN KRISHNAVENI RAJAGOPAL, AARTHI (PGT)" id="{88D2230F-5B8A-4BA7-9C10-17B5E8963ACA}" userId="S::u5538689@live.warwick.ac.uk::218ecab5-aa13-486b-9dc8-0da080d8396d"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4" xr16:uid="{F7FC0F6C-BC1B-4898-A4A2-C7A8BFDC41A1}" autoFormatId="16" applyNumberFormats="0" applyBorderFormats="0" applyFontFormats="0" applyPatternFormats="0" applyAlignmentFormats="0" applyWidthHeightFormats="0">
  <queryTableRefresh nextId="21" unboundColumnsRight="4">
    <queryTableFields count="8">
      <queryTableField id="1" name="Column1" tableColumnId="1"/>
      <queryTableField id="12" name="Column2" tableColumnId="10"/>
      <queryTableField id="18" dataBound="0" tableColumnId="14"/>
      <queryTableField id="13" name="Column3" tableColumnId="11"/>
      <queryTableField id="19" dataBound="0" tableColumnId="15"/>
      <queryTableField id="10" dataBound="0" tableColumnId="8"/>
      <queryTableField id="20" dataBound="0" tableColumnId="16"/>
      <queryTableField id="16" dataBound="0" tableColumnId="12"/>
    </queryTableFields>
    <queryTableDeletedFields count="5">
      <deletedField name="Column3"/>
      <deletedField name="Column2"/>
      <deletedField name="Column2"/>
      <deletedField name="Column3"/>
      <deletedField name="Column4"/>
    </queryTableDeleted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8" xr16:uid="{6B130170-9334-418C-8F03-7F2858992E72}" autoFormatId="16" applyNumberFormats="0" applyBorderFormats="0" applyFontFormats="0" applyPatternFormats="0" applyAlignmentFormats="0" applyWidthHeightFormats="0">
  <queryTableRefresh nextId="7">
    <queryTableFields count="6">
      <queryTableField id="1" name="Column1" tableColumnId="1"/>
      <queryTableField id="2" name="United Kingdom £’000" tableColumnId="2"/>
      <queryTableField id="3" name="North America £’000" tableColumnId="3"/>
      <queryTableField id="4" name="Australia £’000" tableColumnId="4"/>
      <queryTableField id="5" name="India £’000" tableColumnId="5"/>
      <queryTableField id="6" name="Total £’000" tableColumnId="6"/>
    </queryTableFields>
  </queryTableRefresh>
  <extLst>
    <ext xmlns:x15="http://schemas.microsoft.com/office/spreadsheetml/2010/11/main" uri="{883FBD77-0823-4a55-B5E3-86C4891E6966}">
      <x15:queryTable sourceDataName="Query - Table341 (Page 139)"/>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24" xr16:uid="{77EB73EB-1B63-46DD-8BA7-2D7B57369980}"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extLst>
    <ext xmlns:x15="http://schemas.microsoft.com/office/spreadsheetml/2010/11/main" uri="{883FBD77-0823-4a55-B5E3-86C4891E6966}">
      <x15:queryTable sourceDataName="Query - Table342 (Page 139)"/>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26" xr16:uid="{3A04DDA2-E82E-4B66-A07D-1BEB35CC5D99}" autoFormatId="16" applyNumberFormats="0" applyBorderFormats="0" applyFontFormats="0" applyPatternFormats="0" applyAlignmentFormats="0" applyWidthHeightFormats="0">
  <queryTableRefresh nextId="11">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extLst>
    <ext xmlns:x15="http://schemas.microsoft.com/office/spreadsheetml/2010/11/main" uri="{883FBD77-0823-4a55-B5E3-86C4891E6966}">
      <x15:queryTable sourceDataName="Query - Table339 (Page 138)"/>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D9DF49C-F778-458D-A705-9DA8D3F6492D}"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extLst>
    <ext xmlns:x15="http://schemas.microsoft.com/office/spreadsheetml/2010/11/main" uri="{883FBD77-0823-4a55-B5E3-86C4891E6966}">
      <x15:queryTable sourceDataName="Query - Table382 (Page 157)"/>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8" xr16:uid="{0A7B6238-8135-48AF-B51B-FD2C25F53C0E}" autoFormatId="16" applyNumberFormats="0" applyBorderFormats="0" applyFontFormats="0" applyPatternFormats="0" applyAlignmentFormats="0" applyWidthHeightFormats="0">
  <queryTableRefresh nextId="7">
    <queryTableFields count="6">
      <queryTableField id="1" name="Column1" tableColumnId="1"/>
      <queryTableField id="2" name="United Kingdom £’000" tableColumnId="2"/>
      <queryTableField id="3" name="North America £’000" tableColumnId="3"/>
      <queryTableField id="4" name="Australia £’000" tableColumnId="4"/>
      <queryTableField id="5" name="India £’000" tableColumnId="5"/>
      <queryTableField id="6" name="Total £’000" tableColumnId="6"/>
    </queryTableFields>
  </queryTableRefresh>
  <extLst>
    <ext xmlns:x15="http://schemas.microsoft.com/office/spreadsheetml/2010/11/main" uri="{883FBD77-0823-4a55-B5E3-86C4891E6966}">
      <x15:queryTable sourceDataName="Query - Table384 (Page 158)"/>
    </ext>
  </extLst>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3" xr16:uid="{A6F30F03-65AC-4162-B7EF-7D28B0A71E95}" autoFormatId="16" applyNumberFormats="0" applyBorderFormats="0" applyFontFormats="0" applyPatternFormats="0" applyAlignmentFormats="0" applyWidthHeightFormats="0">
  <queryTableRefresh nextId="4">
    <queryTableFields count="3">
      <queryTableField id="1" name="Column1" tableColumnId="1"/>
      <queryTableField id="2" name="Year ended 28 February 2021 £’000" tableColumnId="2"/>
      <queryTableField id="3" name="Year ended 29 February 2020 £’000" tableColumnId="3"/>
    </queryTableFields>
  </queryTableRefresh>
  <extLst>
    <ext xmlns:x15="http://schemas.microsoft.com/office/spreadsheetml/2010/11/main" uri="{883FBD77-0823-4a55-B5E3-86C4891E6966}">
      <x15:queryTable sourceDataName="Query - Table385 (Page 159)"/>
    </ext>
  </extLst>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19" xr16:uid="{6A7C508A-5785-419F-9897-AB08B995F6C1}"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extLst>
    <ext xmlns:x15="http://schemas.microsoft.com/office/spreadsheetml/2010/11/main" uri="{883FBD77-0823-4a55-B5E3-86C4891E6966}">
      <x15:queryTable sourceDataName="Query - Table386 (Page 159)"/>
    </ext>
  </extLst>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F3B826D7-4A85-4F57-88DF-41BE81CEB192}"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extLst>
    <ext xmlns:x15="http://schemas.microsoft.com/office/spreadsheetml/2010/11/main" uri="{883FBD77-0823-4a55-B5E3-86C4891E6966}">
      <x15:queryTable sourceDataName="Query - Table440 (Page 172)"/>
    </ext>
  </extLst>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9" xr16:uid="{66DA35F5-CCEA-4294-B181-4445C8BE49FE}"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Table442 (Page 174)"/>
    </ext>
  </extLst>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6" xr16:uid="{BA5549EF-2AE0-4B2B-A389-FB067491AEBC}"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extLst>
    <ext xmlns:x15="http://schemas.microsoft.com/office/spreadsheetml/2010/11/main" uri="{883FBD77-0823-4a55-B5E3-86C4891E6966}">
      <x15:queryTable sourceDataName="Query - Table443 (Page 174)"/>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0" xr16:uid="{4F771099-573E-4F98-8401-74A89AB0F5E5}" autoFormatId="16" applyNumberFormats="0" applyBorderFormats="0" applyFontFormats="0" applyPatternFormats="0" applyAlignmentFormats="0" applyWidthHeightFormats="0">
  <queryTableRefresh nextId="11">
    <queryTableFields count="1">
      <queryTableField id="3" name="Column3" tableColumnId="3"/>
    </queryTableFields>
    <queryTableDeletedFields count="3">
      <deletedField name="Column2"/>
      <deletedField name="Column1"/>
      <deletedField name="Column4"/>
    </queryTableDeletedFields>
  </queryTableRefresh>
  <extLst>
    <ext xmlns:x15="http://schemas.microsoft.com/office/spreadsheetml/2010/11/main" uri="{883FBD77-0823-4a55-B5E3-86C4891E6966}">
      <x15:queryTable sourceDataName="Query - Table274 (Page 178)"/>
    </ext>
  </extLst>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0" xr16:uid="{9CBEDFBE-820E-456A-9405-F9010FDA64B6}"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Table444 (Page 174)"/>
    </ext>
  </extLst>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25" xr16:uid="{02FA46D8-813B-4743-9F2B-410751EB78AC}"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extLst>
    <ext xmlns:x15="http://schemas.microsoft.com/office/spreadsheetml/2010/11/main" uri="{883FBD77-0823-4a55-B5E3-86C4891E6966}">
      <x15:queryTable sourceDataName="Query - Table445 (Page 174)"/>
    </ext>
  </extLst>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55AC987E-30A5-47B3-98D8-33A09766D60A}"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extLst>
    <ext xmlns:x15="http://schemas.microsoft.com/office/spreadsheetml/2010/11/main" uri="{883FBD77-0823-4a55-B5E3-86C4891E6966}">
      <x15:queryTable sourceDataName="Query - Table286 (Page 193)"/>
    </ext>
  </extLst>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1" xr16:uid="{A4B9AFCB-9CF9-4E4F-BACC-84E94B144F70}"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Table288 (Page 194)"/>
    </ext>
  </extLst>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7" xr16:uid="{A9528A42-F0BC-4818-8B3D-8F76B2607392}" autoFormatId="16" applyNumberFormats="0" applyBorderFormats="0" applyFontFormats="0" applyPatternFormats="0" applyAlignmentFormats="0" applyWidthHeightFormats="0">
  <queryTableRefresh nextId="7">
    <queryTableFields count="6">
      <queryTableField id="1" name="Destination" tableColumnId="1"/>
      <queryTableField id="2" name="United Kingdom £’000" tableColumnId="2"/>
      <queryTableField id="3" name="North America £’000" tableColumnId="3"/>
      <queryTableField id="4" name="Australia £’000" tableColumnId="4"/>
      <queryTableField id="5" name="India £’000" tableColumnId="5"/>
      <queryTableField id="6" name="Total £’000" tableColumnId="6"/>
    </queryTableFields>
  </queryTableRefresh>
  <extLst>
    <ext xmlns:x15="http://schemas.microsoft.com/office/spreadsheetml/2010/11/main" uri="{883FBD77-0823-4a55-B5E3-86C4891E6966}">
      <x15:queryTable sourceDataName="Query - Table289 (Page 195)"/>
    </ext>
  </extLst>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3" xr16:uid="{7681E48B-9DFE-4E79-9C3B-68AA1A012355}"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extLst>
    <ext xmlns:x15="http://schemas.microsoft.com/office/spreadsheetml/2010/11/main" uri="{883FBD77-0823-4a55-B5E3-86C4891E6966}">
      <x15:queryTable sourceDataName="Query - Table290 (Page 195-196)"/>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6" xr16:uid="{F1AAEE9C-812E-4364-A7BA-4FAC494A2680}" autoFormatId="16" applyNumberFormats="0" applyBorderFormats="0" applyFontFormats="0" applyPatternFormats="0" applyAlignmentFormats="0" applyWidthHeightFormats="0">
  <queryTableRefresh nextId="10">
    <queryTableFields count="1">
      <queryTableField id="3" name="Column3" tableColumnId="3"/>
    </queryTableFields>
    <queryTableDeletedFields count="6">
      <deletedField name="Column2"/>
      <deletedField name="Column1"/>
      <deletedField name="Column4"/>
      <deletedField name="Column1"/>
      <deletedField name="Column2"/>
      <deletedField name="Column4"/>
    </queryTableDeletedFields>
  </queryTableRefresh>
  <extLst>
    <ext xmlns:x15="http://schemas.microsoft.com/office/spreadsheetml/2010/11/main" uri="{883FBD77-0823-4a55-B5E3-86C4891E6966}">
      <x15:queryTable sourceDataName="Query - Table371 (Page 146)"/>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4" xr16:uid="{81EABFC8-F9D2-4396-BF28-F0C8CDC92E9F}" autoFormatId="16" applyNumberFormats="0" applyBorderFormats="0" applyFontFormats="0" applyPatternFormats="0" applyAlignmentFormats="0" applyWidthHeightFormats="0">
  <queryTableRefresh nextId="5">
    <queryTableFields count="1">
      <queryTableField id="3" name="Column3" tableColumnId="3"/>
    </queryTableFields>
    <queryTableDeletedFields count="3">
      <deletedField name="Column2"/>
      <deletedField name="Column1"/>
      <deletedField name="Column4"/>
    </queryTableDeletedFields>
  </queryTableRefresh>
  <extLst>
    <ext xmlns:x15="http://schemas.microsoft.com/office/spreadsheetml/2010/11/main" uri="{883FBD77-0823-4a55-B5E3-86C4891E6966}">
      <x15:queryTable sourceDataName="Query - Table428 (Page 16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21" xr16:uid="{BBB7C306-EEEC-40DD-B773-B2F7BA291A9D}" autoFormatId="16" applyNumberFormats="0" applyBorderFormats="0" applyFontFormats="0" applyPatternFormats="0" applyAlignmentFormats="0" applyWidthHeightFormats="0">
  <queryTableRefresh nextId="5">
    <queryTableFields count="1">
      <queryTableField id="3" name="Column3" tableColumnId="3"/>
    </queryTableFields>
    <queryTableDeletedFields count="3">
      <deletedField name="Column2"/>
      <deletedField name="Column1"/>
      <deletedField name="Column4"/>
    </queryTableDeletedFields>
  </queryTableRefresh>
  <extLst>
    <ext xmlns:x15="http://schemas.microsoft.com/office/spreadsheetml/2010/11/main" uri="{883FBD77-0823-4a55-B5E3-86C4891E6966}">
      <x15:queryTable sourceDataName="Query - Table276 (Page 180)"/>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preserveFormatting="0" connectionId="1" xr16:uid="{E910AB80-691E-45D4-8947-F5C6100DF2BF}" autoFormatId="16" applyNumberFormats="0" applyBorderFormats="0" applyFontFormats="0" applyPatternFormats="0" applyAlignmentFormats="0" applyWidthHeightFormats="0">
  <queryTableRefresh nextId="6" unboundColumnsRight="1">
    <queryTableFields count="3">
      <queryTableField id="1" name="Column1" tableColumnId="1"/>
      <queryTableField id="4" name="Column4" tableColumnId="4"/>
      <queryTableField id="5" dataBound="0" tableColumnId="5"/>
    </queryTableFields>
    <queryTableDeletedFields count="2">
      <deletedField name="Column2"/>
      <deletedField name="Column3"/>
    </queryTableDeletedFields>
  </queryTableRefresh>
  <extLst>
    <ext xmlns:x15="http://schemas.microsoft.com/office/spreadsheetml/2010/11/main" uri="{883FBD77-0823-4a55-B5E3-86C4891E6966}">
      <x15:queryTable sourceDataName="Query - Table326 (Page 126)"/>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5" xr16:uid="{379E8E5E-F431-42F3-9489-16B2223F2141}" autoFormatId="16" applyNumberFormats="0" applyBorderFormats="0" applyFontFormats="0" applyPatternFormats="0" applyAlignmentFormats="0" applyWidthHeightFormats="0">
  <queryTableRefresh nextId="6">
    <queryTableFields count="1">
      <queryTableField id="3" name="Column3" tableColumnId="3"/>
    </queryTableFields>
    <queryTableDeletedFields count="3">
      <deletedField name="Column2"/>
      <deletedField name="Column1"/>
      <deletedField name="Column4"/>
    </queryTableDeletedFields>
  </queryTableRefresh>
  <extLst>
    <ext xmlns:x15="http://schemas.microsoft.com/office/spreadsheetml/2010/11/main" uri="{883FBD77-0823-4a55-B5E3-86C4891E6966}">
      <x15:queryTable sourceDataName="Query - Table430 (Page 163)"/>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10A07D3B-9A0A-4DF1-9C98-5F9D63FDEDA9}"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extLst>
    <ext xmlns:x15="http://schemas.microsoft.com/office/spreadsheetml/2010/11/main" uri="{883FBD77-0823-4a55-B5E3-86C4891E6966}">
      <x15:queryTable sourceDataName="Query - Table338 (Page 137)"/>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12" xr16:uid="{367C2618-8E87-4719-9A05-7BEFA16E346A}"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extLst>
    <ext xmlns:x15="http://schemas.microsoft.com/office/spreadsheetml/2010/11/main" uri="{883FBD77-0823-4a55-B5E3-86C4891E6966}">
      <x15:queryTable sourceDataName="Query - Table340 (Page 138)"/>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44.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45.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46.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47.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48.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49.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50.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51.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52.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53.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54.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55.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56.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57.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58.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59.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60.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61.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274FD6-0560-4331-9D9F-32D5EDC21CED}" name="Table322__Page_122" displayName="Table322__Page_122" ref="A1:H21" tableType="queryTable" totalsRowShown="0" headerRowDxfId="415" dataDxfId="414">
  <autoFilter ref="A1:H21" xr:uid="{CF274FD6-0560-4331-9D9F-32D5EDC21CED}"/>
  <tableColumns count="8">
    <tableColumn id="1" xr3:uid="{6A62F962-9DFF-4013-927A-8C79CD2DB674}" uniqueName="1" name="Income Statement" queryTableFieldId="1" dataDxfId="413"/>
    <tableColumn id="10" xr3:uid="{616251A5-227F-491A-8A48-4042DE7665EE}" uniqueName="10" name="2018" queryTableFieldId="12" dataDxfId="412"/>
    <tableColumn id="14" xr3:uid="{71DE0412-9791-4A46-945C-2133141EB641}" uniqueName="14" name="Margin" queryTableFieldId="18" dataDxfId="411"/>
    <tableColumn id="11" xr3:uid="{7372ADBA-7EBB-4B7C-AE21-15032B46B9B5}" uniqueName="11" name="2019" queryTableFieldId="13" dataDxfId="410"/>
    <tableColumn id="15" xr3:uid="{5190DF1F-B453-4D89-B593-B2EEB25AFE67}" uniqueName="15" name="Margin2" queryTableFieldId="19" dataDxfId="409"/>
    <tableColumn id="8" xr3:uid="{C9FEDEF4-D166-4E61-BC94-A4ABAB1ADB84}" uniqueName="8" name="2020" queryTableFieldId="10" dataDxfId="408"/>
    <tableColumn id="16" xr3:uid="{47CB6D1F-B924-45EB-AB6B-611D6F1D8D15}" uniqueName="16" name="20202" queryTableFieldId="20" dataDxfId="407"/>
    <tableColumn id="12" xr3:uid="{3D13B02B-344A-4B37-9132-ECE9A13F93FA}" uniqueName="12" name="2021" queryTableFieldId="16" dataDxfId="40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611A967-C66E-484A-B5EC-97F7BDBC7A1A}" name="Table34" displayName="Table34" ref="N19:S21" totalsRowShown="0" headerRowDxfId="275" dataDxfId="274">
  <tableColumns count="6">
    <tableColumn id="1" xr3:uid="{8FDB0C98-D6F2-B04D-BA83-1FF91E382033}" name="Publishing Industry UK (Million pounds)" dataDxfId="240"/>
    <tableColumn id="2" xr3:uid="{73D0DD2D-9EE6-7C4B-AA42-B9DB1481D046}" name="2018" dataDxfId="239"/>
    <tableColumn id="3" xr3:uid="{DEBAA136-25A0-7A4A-8274-540B7507B395}" name="2019" dataDxfId="238"/>
    <tableColumn id="4" xr3:uid="{91A33215-9E97-704A-ABDF-C2B54EDA9E22}" name="2020" dataDxfId="237"/>
    <tableColumn id="5" xr3:uid="{E64F7039-6EA6-2A49-9B97-081F0EAE7127}" name="2021" dataDxfId="236"/>
    <tableColumn id="6" xr3:uid="{3D960C10-6C9F-584A-8435-402519A0456B}" name="2022" dataDxfId="23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9C08A283-8B25-C845-BB96-583A24CBAFC1}" name="Table36" displayName="Table36" ref="N23:R25" totalsRowShown="0" headerRowDxfId="273" dataDxfId="272">
  <tableColumns count="5">
    <tableColumn id="1" xr3:uid="{DFA56BCB-2528-E54D-A2DE-F3B23AEF33FB}" name="Publishing Industry UK (Million pounds) Sales growth" dataDxfId="234"/>
    <tableColumn id="2" xr3:uid="{228400F2-A53B-744B-8DB1-C71694D8CFCE}" name="18-19" dataDxfId="233">
      <calculatedColumnFormula>(P20/O20)-1</calculatedColumnFormula>
    </tableColumn>
    <tableColumn id="3" xr3:uid="{30AACCF2-ED6B-3D45-A842-3E1195D2DE74}" name="19-20" dataDxfId="232">
      <calculatedColumnFormula>(Q20/P20)-1</calculatedColumnFormula>
    </tableColumn>
    <tableColumn id="4" xr3:uid="{BB0F7796-54DE-6145-8BF7-7618672A0544}" name="20-21" dataDxfId="231">
      <calculatedColumnFormula>(R20/Q20)-1</calculatedColumnFormula>
    </tableColumn>
    <tableColumn id="5" xr3:uid="{9A37D3EE-834B-4649-8337-F943D4B70AEF}" name="21-22" dataDxfId="230">
      <calculatedColumnFormula>(S20/R20)-1</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D34EC78-E41C-7443-A8FA-B64B95D5BDD1}" name="Table42" displayName="Table42" ref="N27:O33" totalsRowShown="0" headerRowDxfId="271" dataDxfId="270">
  <tableColumns count="2">
    <tableColumn id="1" xr3:uid="{F1208C26-48A1-D847-AB89-FA7F5206F11E}" name="Company" dataDxfId="229"/>
    <tableColumn id="2" xr3:uid="{A3A2CF3C-14B3-F348-9842-1ABAD07A6A2C}" name="Market Share (%)2023" dataDxfId="228"/>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BF97881D-052F-F74B-9FE2-FA943EB3B029}" name="Table45" displayName="Table45" ref="N35:O40" totalsRowShown="0" headerRowDxfId="269" dataDxfId="268">
  <tableColumns count="2">
    <tableColumn id="1" xr3:uid="{681C638A-88ED-E646-83CC-CB3F608E2270}" name="Company-Children's trade" dataDxfId="227"/>
    <tableColumn id="2" xr3:uid="{D387E091-CF38-834A-8F3C-39E7986A25D8}" name="Market Share (%) 2024" dataDxfId="226"/>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B6C0C91-B8AB-2D41-BD6C-57865FE28C8E}" name="Table46" displayName="Table46" ref="N42:R43" totalsRowShown="0" headerRowDxfId="267" dataDxfId="266">
  <tableColumns count="5">
    <tableColumn id="1" xr3:uid="{E08B3F37-2C0A-A34B-99B2-934179B282A2}" name="Children's Books Market Share" dataDxfId="225"/>
    <tableColumn id="2" xr3:uid="{DE62DC96-0455-774D-8F94-7CB15A264A77}" name="2019" dataDxfId="224"/>
    <tableColumn id="3" xr3:uid="{1F61A2A7-0DCE-D442-A384-0B3E15CE2327}" name="2020" dataDxfId="223"/>
    <tableColumn id="4" xr3:uid="{9F4E6593-E59E-124D-85AE-1FA1BE750147}" name="2021" dataDxfId="222"/>
    <tableColumn id="5" xr3:uid="{E5384302-550C-7146-9F57-104A2C8EA9F8}" name="2022" dataDxfId="221"/>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EF03D205-D695-4D4F-94D3-B624E3C6C631}" name="Table52" displayName="Table52" ref="N14:S16" totalsRowShown="0" headerRowDxfId="265" dataDxfId="264">
  <tableColumns count="6">
    <tableColumn id="1" xr3:uid="{CFCF9E1B-A90B-4E6A-8269-B372D5C86929}" name="Operating Profit Margin" dataDxfId="246"/>
    <tableColumn id="2" xr3:uid="{EC48546A-9A56-4716-A1EF-7D77CFDA814B}" name="2018" dataDxfId="245"/>
    <tableColumn id="3" xr3:uid="{5D54FD57-2D7D-43B3-83E1-B25F7F0A0E0F}" name="2019" dataDxfId="244"/>
    <tableColumn id="4" xr3:uid="{2679E973-5772-42DD-A092-9E9792B34A92}" name="2020" dataDxfId="243"/>
    <tableColumn id="5" xr3:uid="{EE2306DF-8AFE-4EDF-894D-F203BE3835E5}" name="2021" dataDxfId="242"/>
    <tableColumn id="6" xr3:uid="{CB70A02E-A29A-48E7-A00E-02432ADFAB39}" name="2022" dataDxfId="241"/>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1317F1E-75EF-4834-9637-82C331363FF2}" name="Table55" displayName="Table55" ref="N53:O56" totalsRowShown="0" headerRowDxfId="263" dataDxfId="262">
  <tableColumns count="2">
    <tableColumn id="1" xr3:uid="{6F43DCE6-008F-421C-A91A-1B432E33735E}" name="Revenue share from Digital Publishing" dataDxfId="220"/>
    <tableColumn id="2" xr3:uid="{1F76E169-78EC-48DF-B33A-DA5AA2EC26FC}" name="2021-2022" dataDxfId="219"/>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DCA0D0D2-5141-47AB-BDA5-8C265BE1A61E}" name="Table56" displayName="Table56" ref="N45:S47" totalsRowShown="0" headerRowDxfId="261" dataDxfId="260">
  <tableColumns count="6">
    <tableColumn id="1" xr3:uid="{C0BF180A-FFCA-4830-BCCD-397E5F0C98A3}" name="E-Books industry" dataDxfId="218"/>
    <tableColumn id="2" xr3:uid="{6E65CD72-DCF2-4570-87CE-2B8F15A798EE}" name="2018" dataDxfId="217"/>
    <tableColumn id="3" xr3:uid="{23693327-AA18-4BBA-BBA1-B40FF13588AD}" name="2019" dataDxfId="216"/>
    <tableColumn id="4" xr3:uid="{A238BEC5-5C4D-4A73-A46B-A261B39DD6F1}" name="2020" dataDxfId="215"/>
    <tableColumn id="5" xr3:uid="{FABAAC98-1CA7-4971-B018-AADB8C17F43B}" name="2021" dataDxfId="214"/>
    <tableColumn id="6" xr3:uid="{AF35885A-3CAD-482E-9BC2-3515F2D5B9A8}" name="2022" dataDxfId="213"/>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3A839AB5-9385-436C-8C0C-52AD6A077D79}" name="Table57" displayName="Table57" ref="N49:S51" totalsRowShown="0" headerRowDxfId="259" dataDxfId="258">
  <tableColumns count="6">
    <tableColumn id="1" xr3:uid="{BA42F93B-6986-47A9-A440-7BE16328A47C}" name="Print Book Industry" dataDxfId="212"/>
    <tableColumn id="2" xr3:uid="{8CE761F6-5413-4A4A-821D-DB5B949498D7}" name="2018" dataDxfId="211"/>
    <tableColumn id="3" xr3:uid="{71320532-CC08-4DF3-8BBD-6704B305F202}" name="2019" dataDxfId="210"/>
    <tableColumn id="4" xr3:uid="{F945797C-67E5-4152-BD88-7F9D7A12C87E}" name="2020" dataDxfId="209"/>
    <tableColumn id="5" xr3:uid="{1D8CFB47-0854-4B69-8EB6-54E2363BD0E6}" name="2021" dataDxfId="208"/>
    <tableColumn id="6" xr3:uid="{45F298DD-CE57-40E4-BBD3-40E0D93D67B2}" name="2022" dataDxfId="207"/>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98DA0D2C-D2EF-4D94-BDDB-A02D43D934D1}" name="Table53" displayName="Table53" ref="A23:C27" totalsRowShown="0">
  <autoFilter ref="A23:C27" xr:uid="{98DA0D2C-D2EF-4D94-BDDB-A02D43D934D1}"/>
  <tableColumns count="3">
    <tableColumn id="1" xr3:uid="{F7603AC2-D29F-40BD-900E-83CC333978D7}" name="Interim Income Statement" dataDxfId="395"/>
    <tableColumn id="2" xr3:uid="{E3399612-B070-4DD4-B67D-C1E1868B4343}" name="Aug-22" dataDxfId="394"/>
    <tableColumn id="3" xr3:uid="{7255FE21-4C7D-4D57-96CD-7F1DFEF5085D}" name="Aug-23" dataDxfId="39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8C331DB-3C77-4A72-85FA-FA668D15E084}" name="Table274__Page_178" displayName="Table274__Page_178" ref="J1:J21" tableType="queryTable" totalsRowShown="0" headerRowDxfId="405" dataDxfId="404">
  <autoFilter ref="J1:J21" xr:uid="{08C331DB-3C77-4A72-85FA-FA668D15E084}"/>
  <tableColumns count="1">
    <tableColumn id="3" xr3:uid="{ADA12D68-143A-4C5F-AD5F-4F2B582DE40B}" uniqueName="3" name="2022" queryTableFieldId="3" dataDxfId="403"/>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D409603-BD16-D447-B456-07B5DF023AAC}" name="Table51" displayName="Table51" ref="H29:M37" totalsRowShown="0" headerRowDxfId="199" dataDxfId="198" tableBorderDxfId="206">
  <tableColumns count="6">
    <tableColumn id="1" xr3:uid="{74EDF3EC-DD16-FE41-A542-4F187AA00BB2}" name="Capital Expenditure" dataDxfId="205"/>
    <tableColumn id="2" xr3:uid="{3698F40E-35FE-E547-A65C-491C8A067E5F}" name="2018 " dataDxfId="204"/>
    <tableColumn id="3" xr3:uid="{1B53B7B0-CFD7-D34C-A21E-3BCCF56AEACD}" name="2019 " dataDxfId="203"/>
    <tableColumn id="4" xr3:uid="{A1F51AC9-4B67-4E47-9ED4-3C9F35A66F4F}" name="2020 " dataDxfId="202"/>
    <tableColumn id="5" xr3:uid="{CB1753BE-8472-3444-9EAD-875EEDDC20B5}" name="2021 " dataDxfId="201"/>
    <tableColumn id="6" xr3:uid="{D4208202-A23A-AC43-B8B1-15D28D780FC2}" name="2022 " dataDxfId="200"/>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AA8C200F-A3DB-4F19-8D64-4AAECC504286}" name="Table49" displayName="Table49" ref="A69:F74" totalsRowShown="0" headerRowDxfId="191" dataDxfId="190" dataCellStyle="Percent">
  <autoFilter ref="A69:F74" xr:uid="{AA8C200F-A3DB-4F19-8D64-4AAECC504286}"/>
  <tableColumns count="6">
    <tableColumn id="1" xr3:uid="{C27DA228-C13D-4C34-9A4E-94107F3F2C4E}" name="CASH FALL" dataDxfId="197"/>
    <tableColumn id="2" xr3:uid="{3E1824DB-6FC0-4E9A-904A-E33153100850}" name="2018 " dataDxfId="196" dataCellStyle="Percent"/>
    <tableColumn id="3" xr3:uid="{69C8926F-F4CB-4C58-BC5B-3ABEEF993F6B}" name="2019 " dataDxfId="195" dataCellStyle="Percent"/>
    <tableColumn id="4" xr3:uid="{2AEE0221-1CAA-4885-A139-4BC9C655BF00}" name="2020 " dataDxfId="194" dataCellStyle="Percent"/>
    <tableColumn id="5" xr3:uid="{8020E977-EAD1-4540-83A6-34C5C15D3895}" name="2021 " dataDxfId="193" dataCellStyle="Percent"/>
    <tableColumn id="6" xr3:uid="{770E4923-22ED-4B25-85B6-A0701B298D80}" name="2022 " dataDxfId="192" dataCellStyle="Percent"/>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F9DDC2EE-1BC9-4FB1-886E-77CA23D8FD8C}" name="Table54" displayName="Table54" ref="O38:T42" totalsRowShown="0" headerRowDxfId="189" dataDxfId="188">
  <tableColumns count="6">
    <tableColumn id="1" xr3:uid="{EB195570-BFD6-4E2D-A682-63CC5E0F720E}" name="Current Ratio" dataDxfId="187"/>
    <tableColumn id="2" xr3:uid="{9AD65BE8-84AF-4586-AAF3-847068CDD807}" name="2018" dataDxfId="186"/>
    <tableColumn id="3" xr3:uid="{B5D736B7-75DD-4D0C-8C47-AFA2C0EFDA44}" name="2019" dataDxfId="185"/>
    <tableColumn id="4" xr3:uid="{F6C88D41-EB5C-407E-A105-3AF98FD40BCF}" name="2020" dataDxfId="184"/>
    <tableColumn id="5" xr3:uid="{589E1BCC-7AD8-4D21-93AB-B0C1F9A30764}" name="2021" dataDxfId="183"/>
    <tableColumn id="6" xr3:uid="{7FC0AEA5-B6BA-4037-B4F2-B9012B0E9FAA}" name="2022" dataDxfId="182"/>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514780-5218-4B26-9394-CEF54FD9FCC9}" name="Table10" displayName="Table10" ref="A3:K11" totalsRowShown="0" headerRowDxfId="97" dataDxfId="98">
  <tableColumns count="11">
    <tableColumn id="1" xr3:uid="{07428CD4-AE5A-4A02-A9BD-9207C5D9AD0B}" name="Revenue" dataDxfId="109"/>
    <tableColumn id="2" xr3:uid="{3F9AC9F5-3EEF-459C-B529-8BA0ED72A061}" name="2018" dataDxfId="108"/>
    <tableColumn id="7" xr3:uid="{0F8AD05D-F770-42AE-B6CE-88404D9FDF90}" name="Column2" dataDxfId="107"/>
    <tableColumn id="3" xr3:uid="{3DA74AE8-6337-4812-BFC0-3B05EAE9D97C}" name="2019" dataDxfId="106"/>
    <tableColumn id="8" xr3:uid="{E7871EE9-9B93-423C-8551-07F96354239E}" name="Column3" dataDxfId="105"/>
    <tableColumn id="4" xr3:uid="{F94C3F1A-9912-43F7-BA62-862B6DF2B97D}" name="2020" dataDxfId="104"/>
    <tableColumn id="9" xr3:uid="{B5B4871C-53BF-481C-B436-37A0A6538668}" name="Column4" dataDxfId="103"/>
    <tableColumn id="5" xr3:uid="{AFE174B0-ED8F-4E5F-84FB-77A2E6900192}" name="2021" dataDxfId="102"/>
    <tableColumn id="10" xr3:uid="{89576905-33B1-4A4F-AA90-7EF0364B1EDF}" name="Column5" dataDxfId="101"/>
    <tableColumn id="6" xr3:uid="{04C8327E-453F-47C9-852A-3771ADD764DE}" name="2022" dataDxfId="100"/>
    <tableColumn id="11" xr3:uid="{48BD5117-FA2F-49BC-967B-05AB7D4EB212}" name="Column6" dataDxfId="99"/>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E2702C3-4738-4110-A9C2-097D95F322E8}" name="Table26" displayName="Table26" ref="A64:E71" totalsRowShown="0" headerRowDxfId="181" dataDxfId="180">
  <tableColumns count="5">
    <tableColumn id="1" xr3:uid="{3B03FB58-B830-4B82-9AFC-1D85645D31F1}" name="Revenue" dataDxfId="37"/>
    <tableColumn id="2" xr3:uid="{C26759AF-77C6-4306-884F-8F8B5A0401BE}" name="18-19" dataDxfId="36">
      <calculatedColumnFormula>(D4/B4)-1</calculatedColumnFormula>
    </tableColumn>
    <tableColumn id="3" xr3:uid="{43D057D8-727C-4F71-93DA-0473FD2E7784}" name="19-20" dataDxfId="35">
      <calculatedColumnFormula>(F4/D4)-1</calculatedColumnFormula>
    </tableColumn>
    <tableColumn id="4" xr3:uid="{8B5F5AB8-47B0-438D-B141-19B247D076FD}" name="20-21" dataDxfId="34">
      <calculatedColumnFormula>(H4/F4)-1</calculatedColumnFormula>
    </tableColumn>
    <tableColumn id="5" xr3:uid="{B344B48E-65AB-42E5-8D19-4102FF2E2A06}" name="21-22" dataDxfId="33">
      <calculatedColumnFormula>(J4/H4)-1</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99F2DE5-7B59-447F-81F2-B61F62EF19AE}" name="Table31" displayName="Table31" ref="A73:E80" totalsRowShown="0" headerRowDxfId="179" dataDxfId="178">
  <tableColumns count="5">
    <tableColumn id="1" xr3:uid="{C1FEECA4-08AF-4993-8106-3D63856851A3}" name="Gross Profit" dataDxfId="32"/>
    <tableColumn id="2" xr3:uid="{A1310B8B-5640-4DC7-8C67-127043200740}" name="18-19" dataDxfId="31"/>
    <tableColumn id="3" xr3:uid="{91F4FC9B-276B-4872-9EC2-5358088E1FDD}" name="19-20" dataDxfId="30"/>
    <tableColumn id="4" xr3:uid="{851530F3-7F83-4C59-BE0A-FA0DB28A92C8}" name="20-21" dataDxfId="29"/>
    <tableColumn id="5" xr3:uid="{9506BD7E-03CB-4185-99F0-8FD9FBC4AAB6}" name="21-22" dataDxfId="28"/>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5668F9F-D669-49EF-8653-EA94D844F245}" name="Table32" displayName="Table32" ref="A82:E90" totalsRowShown="0" headerRowDxfId="177" dataDxfId="176">
  <tableColumns count="5">
    <tableColumn id="1" xr3:uid="{DE9A521C-417B-435C-AB5D-8513F10485B2}" name="Operating Profit" dataDxfId="27"/>
    <tableColumn id="2" xr3:uid="{783C4BB1-C645-41A1-B059-E3F647FA03D6}" name="18-19" dataDxfId="26"/>
    <tableColumn id="3" xr3:uid="{6939B68D-9755-4986-AD97-C03D5E7E726D}" name="19-20" dataDxfId="25"/>
    <tableColumn id="4" xr3:uid="{996026EB-6D9D-4735-A17F-091D4485463A}" name="20-21" dataDxfId="24"/>
    <tableColumn id="5" xr3:uid="{1950C514-521E-4CEF-9405-E25FFACC1889}" name="21-22" dataDxfId="23"/>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E93BEEB-D2B6-4148-B4C2-5DA7A9C1ECC8}" name="Table33" displayName="Table33" ref="A92:E100" totalsRowShown="0" headerRowDxfId="175" dataDxfId="174">
  <tableColumns count="5">
    <tableColumn id="1" xr3:uid="{1E77B129-FCFE-4817-BBEC-2666387C9D49}" name="Net Profit" dataDxfId="22"/>
    <tableColumn id="2" xr3:uid="{F587E192-2F22-483C-B0CD-C750E0A19FD4}" name="18-19" dataDxfId="21"/>
    <tableColumn id="3" xr3:uid="{17A46666-2C8C-4403-B1E3-E4BD652F4F15}" name="19-20" dataDxfId="20"/>
    <tableColumn id="4" xr3:uid="{37269DE3-625D-49E9-84A4-7D242277C224}" name="20-21" dataDxfId="19"/>
    <tableColumn id="5" xr3:uid="{FB4E5AF6-22A0-48DA-9932-0BA69819D584}" name="21-22" dataDxfId="18"/>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D034669-1D75-4A03-902A-963658CA1D19}" name="Table35" displayName="Table35" ref="A103:E108" totalsRowShown="0" headerRowDxfId="173" dataDxfId="172" tableBorderDxfId="17">
  <tableColumns count="5">
    <tableColumn id="1" xr3:uid="{D7E87CF6-C666-4E3C-B1CE-9265CE41AFFB}" name="Revenue " dataDxfId="16"/>
    <tableColumn id="2" xr3:uid="{514C0137-16E4-48AC-A06F-55CBB5586C64}" name="2019" dataDxfId="15">
      <calculatedColumnFormula>(D46/B46)-1</calculatedColumnFormula>
    </tableColumn>
    <tableColumn id="3" xr3:uid="{1A57A4AC-220E-41C5-9AC7-16757961165C}" name="2020" dataDxfId="14">
      <calculatedColumnFormula>(F46/D46)-1</calculatedColumnFormula>
    </tableColumn>
    <tableColumn id="4" xr3:uid="{00E98E3C-5235-4F31-86AA-E5635F66F915}" name="2021" dataDxfId="13">
      <calculatedColumnFormula>(H46/F46)-1</calculatedColumnFormula>
    </tableColumn>
    <tableColumn id="5" xr3:uid="{A716CADC-A4F6-4CC9-9BF9-13B88B405983}" name="2022" dataDxfId="12">
      <calculatedColumnFormula>(J46/H46)-1</calculatedColumnFormula>
    </tableColumn>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F90014F1-01B1-422D-99AB-0E0B8BAC6988}" name="Table37" displayName="Table37" ref="A111:E115" totalsRowShown="0" headerRowDxfId="171" dataDxfId="170" tableBorderDxfId="11">
  <tableColumns count="5">
    <tableColumn id="1" xr3:uid="{49D8F590-0981-458C-BFD0-83F4269E8E66}" name="Revenue " dataDxfId="10"/>
    <tableColumn id="2" xr3:uid="{6161BB2E-45DD-478B-B835-66CF61AD5CCC}" name="18-19" dataDxfId="9"/>
    <tableColumn id="3" xr3:uid="{06B5D8B8-A5FB-4899-9C9F-1F780DC0C6DA}" name="19-20" dataDxfId="8"/>
    <tableColumn id="4" xr3:uid="{0AB4B2F8-17B3-4B25-B5D7-87ACBD7761E9}" name="20-21" dataDxfId="7"/>
    <tableColumn id="5" xr3:uid="{936CAD25-2914-458C-BCC9-1EEEE3307C95}" name="21-22" dataDxfId="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0ECB12C-D2BC-4A42-8336-F573E1E9D59B}" name="Table371__Page_146" displayName="Table371__Page_146" ref="D1:D36" tableType="queryTable" totalsRowShown="0">
  <autoFilter ref="D1:D36" xr:uid="{30ECB12C-D2BC-4A42-8336-F573E1E9D59B}"/>
  <tableColumns count="1">
    <tableColumn id="3" xr3:uid="{3661FA26-77A8-4F6F-871B-155AF29ECBCB}" uniqueName="3" name="2020" queryTableFieldId="3" dataDxfId="402"/>
  </tableColumns>
  <tableStyleInfo name="TableStyleMedium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2AB10A7-737F-44F3-891A-5E48DB7FAB25}" name="Table38" displayName="Table38" ref="M3:R11" totalsRowShown="0" headerRowDxfId="169" dataDxfId="168">
  <tableColumns count="6">
    <tableColumn id="1" xr3:uid="{E1DFBC31-CF05-4D01-A260-82BA3BE4EC23}" name="Revenue" dataDxfId="75"/>
    <tableColumn id="2" xr3:uid="{50FE8AF5-4810-468A-B2C8-CF6757F44EDC}" name="2018" dataDxfId="74"/>
    <tableColumn id="3" xr3:uid="{97113014-6096-4CB2-95EE-333A02706577}" name="2019" dataDxfId="73"/>
    <tableColumn id="4" xr3:uid="{95CBBD04-ED9B-424F-8760-600B7282BE30}" name="2020" dataDxfId="72"/>
    <tableColumn id="5" xr3:uid="{74CBA62A-0FA7-4DDD-B52C-838B76382434}" name="2021" dataDxfId="71"/>
    <tableColumn id="6" xr3:uid="{F2C67E18-8A6B-4D44-BD50-2375721C67A8}" name="2022" dataDxfId="70"/>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EAA04B1-FD75-4F12-B837-A57EFBCF2407}" name="Table39" displayName="Table39" ref="M13:R21" totalsRowShown="0" headerRowDxfId="167" dataDxfId="166">
  <tableColumns count="6">
    <tableColumn id="1" xr3:uid="{9FD16707-800F-4DFE-A3F4-6E8CD6615101}" name="Gross Profit" dataDxfId="69"/>
    <tableColumn id="2" xr3:uid="{335F861D-183D-4DC2-9339-2297E29C9637}" name="2018" dataDxfId="68"/>
    <tableColumn id="3" xr3:uid="{1B8A2FC8-82C8-4329-B9B6-AAB4C6E9E5FC}" name="2019" dataDxfId="67"/>
    <tableColumn id="4" xr3:uid="{B706CBAA-F61D-473B-9E4F-3DAD73756AEA}" name="2020" dataDxfId="66"/>
    <tableColumn id="5" xr3:uid="{6DE83FE9-83BC-42A1-B1F0-181FDECA1A86}" name="2021" dataDxfId="65"/>
    <tableColumn id="6" xr3:uid="{08933989-0BF0-428F-B944-9A0C9D8ED9B0}" name="2022" dataDxfId="64"/>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BFA2BD1-501B-4A3D-8E1A-29AC9E52C3A5}" name="Table40" displayName="Table40" ref="M23:R32" totalsRowShown="0" headerRowDxfId="165" dataDxfId="164">
  <tableColumns count="6">
    <tableColumn id="1" xr3:uid="{C51992DB-9DC5-4E31-9FAC-8C736B8C2A17}" name="Operating Profit" dataDxfId="63"/>
    <tableColumn id="2" xr3:uid="{4D2D20CE-7008-452B-80BB-25F9F345F97D}" name="2018" dataDxfId="62"/>
    <tableColumn id="3" xr3:uid="{513A425C-7EBE-46C2-904C-35D44FFCFC27}" name="2019" dataDxfId="61"/>
    <tableColumn id="4" xr3:uid="{34AA3044-AC23-4363-B531-887513C38126}" name="2020" dataDxfId="60"/>
    <tableColumn id="5" xr3:uid="{502F2C40-A07E-4D95-8A28-DBDCD072FB28}" name="2021" dataDxfId="59"/>
    <tableColumn id="6" xr3:uid="{78865B68-2D99-4D7B-A9F9-4AA3B13566E8}" name="2022" dataDxfId="58"/>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CC8FC995-449E-41A7-B59D-164D3627F836}" name="Table41" displayName="Table41" ref="M34:R43" totalsRowShown="0" headerRowDxfId="76" dataDxfId="96" tableBorderDxfId="93">
  <tableColumns count="6">
    <tableColumn id="1" xr3:uid="{30A3A21A-8F50-47D1-869A-AFDF1083E85C}" name="Net Profit" dataDxfId="57"/>
    <tableColumn id="2" xr3:uid="{E37F7A41-CFF6-4EC4-9717-361DA8CC2AE8}" name="2018" dataDxfId="56" dataCellStyle="Percent"/>
    <tableColumn id="3" xr3:uid="{0AF3E8FC-D34B-43FA-BFF7-311753283395}" name="2019" dataDxfId="55" dataCellStyle="Percent"/>
    <tableColumn id="4" xr3:uid="{850D20B7-19FE-4A4F-B1BA-25A8D1BF3870}" name="2020" dataDxfId="54" dataCellStyle="Percent"/>
    <tableColumn id="5" xr3:uid="{A47F22E8-3B4F-4938-9B4E-0AF0AB48BF89}" name="2021" dataDxfId="53" dataCellStyle="Percent"/>
    <tableColumn id="6" xr3:uid="{025569D0-A397-49C2-92E3-CF1AC23E720C}" name="2022" dataDxfId="52" dataCellStyle="Percent"/>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DF670A56-5792-499A-8A8D-96A5227E0EC0}" name="Table43" displayName="Table43" ref="M46:R51" totalsRowShown="0" headerRowDxfId="85" dataDxfId="95" tableBorderDxfId="92">
  <tableColumns count="6">
    <tableColumn id="1" xr3:uid="{D5CBA57A-DC23-46D0-8AAC-9B90C94DE311}" name="Revenue " dataDxfId="91"/>
    <tableColumn id="2" xr3:uid="{A22A3B8B-26EF-4FE2-99BB-C921FBDAF9F9}" name="2018" dataDxfId="90" dataCellStyle="Percent"/>
    <tableColumn id="3" xr3:uid="{76EEDBAB-1677-454A-AD4B-672142AFB628}" name="2019" dataDxfId="89" dataCellStyle="Percent"/>
    <tableColumn id="4" xr3:uid="{60281965-924D-4991-A248-23FE83F4AB53}" name="2020" dataDxfId="88" dataCellStyle="Percent"/>
    <tableColumn id="5" xr3:uid="{57870FE8-2E84-44F0-9FC8-ACB26B1630E8}" name="2021" dataDxfId="87" dataCellStyle="Percent"/>
    <tableColumn id="6" xr3:uid="{7B2E4D44-5FC5-4E8F-A0DD-9B1E974B10DF}" name="2022" dataDxfId="86" dataCellStyle="Percent"/>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7F9C53DE-21F0-4B57-919D-2F84CE1A1258}" name="Table44" displayName="Table44" ref="M54:R60" totalsRowShown="0" headerRowDxfId="84" dataDxfId="94" tableBorderDxfId="83">
  <tableColumns count="6">
    <tableColumn id="1" xr3:uid="{871831D3-A4E9-4B06-B292-0E9252F29AAE}" name="Revenue " dataDxfId="82"/>
    <tableColumn id="2" xr3:uid="{94EE4CDF-C920-44F1-B545-2BF173A868A3}" name="2018" dataDxfId="81" dataCellStyle="Percent"/>
    <tableColumn id="3" xr3:uid="{D6795271-9835-4232-BCB0-2819F3B1CAA0}" name="2019" dataDxfId="80" dataCellStyle="Percent"/>
    <tableColumn id="4" xr3:uid="{63D66BE7-C63F-462E-A3F5-0DD0A0E05620}" name="2020" dataDxfId="79" dataCellStyle="Percent"/>
    <tableColumn id="5" xr3:uid="{F30362FB-5623-4022-883C-299EAF640059}" name="2021" dataDxfId="78" dataCellStyle="Percent"/>
    <tableColumn id="6" xr3:uid="{4B9B39B7-FC07-4156-B7AD-59D887075295}" name="2022" dataDxfId="77"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92D44725-3348-C448-8C63-174D6376265B}" name="Table47" displayName="Table47" ref="G64:L69" totalsRowShown="0" headerRowDxfId="51" dataDxfId="50">
  <tableColumns count="6">
    <tableColumn id="1" xr3:uid="{45BDD166-E19D-D34E-8EBF-F91864D0DA52}" name="Revenue" dataDxfId="49"/>
    <tableColumn id="2" xr3:uid="{639D3DB1-3900-354C-900E-C5F612E13091}" name="2018" dataDxfId="48" dataCellStyle="Percent"/>
    <tableColumn id="3" xr3:uid="{1B9D2DCF-4367-1741-AB33-D18111D251D5}" name="2019" dataDxfId="47" dataCellStyle="Percent"/>
    <tableColumn id="4" xr3:uid="{5EF836FC-26DC-B742-BEA9-FC2EFA7FEE14}" name="2020" dataDxfId="46" dataCellStyle="Percent"/>
    <tableColumn id="5" xr3:uid="{CEB5DE7B-06CC-4D45-B228-BBD0ACE8F60D}" name="2021" dataDxfId="45" dataCellStyle="Percent"/>
    <tableColumn id="6" xr3:uid="{D1D7CA53-0482-1C46-903A-98A3F6A44EFE}" name="2022" dataDxfId="44" dataCellStyle="Percent"/>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707FFB8-6901-B34B-A9F2-354048A8AE54}" name="Table48" displayName="Table48" ref="G71:L74" totalsRowShown="0" headerRowDxfId="163" dataDxfId="162">
  <tableColumns count="6">
    <tableColumn id="1" xr3:uid="{7B75D138-8B09-7C4F-9656-F11CEEC7B8EA}" name="Revenue" dataDxfId="43"/>
    <tableColumn id="2" xr3:uid="{0C299F75-CA58-B243-A44D-385535B8581C}" name="2018" dataDxfId="42"/>
    <tableColumn id="3" xr3:uid="{E4A5D566-77BD-4246-A8A2-B524636F69D6}" name="2019" dataDxfId="41"/>
    <tableColumn id="4" xr3:uid="{0A28BB80-04E3-884F-8F66-7C5FDEBF0EBA}" name="2020" dataDxfId="40"/>
    <tableColumn id="5" xr3:uid="{7F2A7241-320C-5B4F-A742-2C2B224FC4E7}" name="2021" dataDxfId="39"/>
    <tableColumn id="6" xr3:uid="{35B48C14-362B-9040-AF25-F919DF26FFF5}" name="2022" dataDxfId="38"/>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C9EEE7F9-6001-D943-9E96-8F399891612B}" name="Table50" displayName="Table50" ref="G79:K86" totalsRowShown="0" headerRowDxfId="161" dataDxfId="160" tableBorderDxfId="5">
  <tableColumns count="5">
    <tableColumn id="1" xr3:uid="{A7DDB824-83C6-B143-B464-9DFE8C9504C3}" name="Revenue" dataDxfId="4"/>
    <tableColumn id="2" xr3:uid="{2C9C477B-8C6A-754E-A7E8-ACE72E366651}" name="2019" dataDxfId="3"/>
    <tableColumn id="3" xr3:uid="{14C7F86A-D043-9946-8B9A-483596662930}" name="2020" dataDxfId="2"/>
    <tableColumn id="4" xr3:uid="{EE086100-48A1-7C4C-8D40-E117FA9C2B5C}" name="2021" dataDxfId="1"/>
    <tableColumn id="5" xr3:uid="{2AD21453-0642-3A4B-9E47-E530AC1BF24E}" name="2022" dataDxfId="0"/>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C239349F-9ECE-45A2-844B-8CA244B79799}" name="Table58" displayName="Table58" ref="A123:H127" totalsRowShown="0" headerRowDxfId="141" dataDxfId="140" headerRowCellStyle="Style 1" dataCellStyle="Style 1">
  <tableColumns count="8">
    <tableColumn id="1" xr3:uid="{4941A062-9E64-4A0E-8E64-79C0FA7BB88C}" name="2018" dataDxfId="149" dataCellStyle="Style 1"/>
    <tableColumn id="2" xr3:uid="{5BB5ECF8-68E1-4D34-B8AC-8F849F8A20E8}" name="Children's Trade" dataDxfId="148" dataCellStyle="Style 1"/>
    <tableColumn id="3" xr3:uid="{A6B9A728-759A-42C4-AC2E-D08B75C4ED89}" name="Adult Trade" dataDxfId="147" dataCellStyle="Style 1"/>
    <tableColumn id="4" xr3:uid="{7D995856-4197-4815-AA21-95D412A91A49}" name="Consumer" dataDxfId="146" dataCellStyle="Style 1"/>
    <tableColumn id="5" xr3:uid="{F3DF382F-F3F6-4381-A976-22D65CB99504}" name="AcademIc &amp; Professional" dataDxfId="145" dataCellStyle="Style 1"/>
    <tableColumn id="6" xr3:uid="{7E7D1BB9-0301-42B2-868E-F180EF2EE2E8}" name="Special Interest" dataDxfId="144" dataCellStyle="Style 1"/>
    <tableColumn id="7" xr3:uid="{500BAD4E-11DB-49C6-B336-F75BA8EEBB4E}" name="Non- Consumer" dataDxfId="143" dataCellStyle="Style 1"/>
    <tableColumn id="8" xr3:uid="{8C3C5795-2F26-4D9F-8692-673274B7915F}" name="Total" dataDxfId="142" dataCellStyle="Style 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963C1B1-C26C-4417-A3B3-01462312A5FD}" name="Table428__Page_161" displayName="Table428__Page_161" ref="E1:E36" tableType="queryTable" totalsRowShown="0">
  <autoFilter ref="E1:E36" xr:uid="{0963C1B1-C26C-4417-A3B3-01462312A5FD}"/>
  <tableColumns count="1">
    <tableColumn id="3" xr3:uid="{0AE0FE56-4623-40C3-91F3-519A1B28BF39}" uniqueName="3" name="2021" queryTableFieldId="3" dataDxfId="401"/>
  </tableColumns>
  <tableStyleInfo name="TableStyleMedium7"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4F6EB13F-8983-4484-A453-E3072BF5CC25}" name="Table59" displayName="Table59" ref="A130:H134" totalsRowShown="0" headerRowDxfId="150" dataDxfId="151">
  <tableColumns count="8">
    <tableColumn id="1" xr3:uid="{E8CD95F0-CE77-411D-9294-D720640D6F2C}" name="2019" dataDxfId="159"/>
    <tableColumn id="2" xr3:uid="{D1E12B49-16EC-4714-9822-A0FB6556450E}" name="Children's Trade" dataDxfId="158"/>
    <tableColumn id="3" xr3:uid="{2FED5C52-4486-40F9-A52A-068FC2E103C7}" name="Adult Trade" dataDxfId="157"/>
    <tableColumn id="4" xr3:uid="{EEE47E9D-CD22-4EA4-8355-773431FFE4A8}" name="Consumer" dataDxfId="156"/>
    <tableColumn id="5" xr3:uid="{0AAB28C0-D34A-4972-B96E-3EF69D493C4C}" name="Academic &amp; Professional" dataDxfId="155"/>
    <tableColumn id="6" xr3:uid="{B1217880-C30E-4EB6-ACD3-849E3F270166}" name="Special Interest" dataDxfId="154"/>
    <tableColumn id="7" xr3:uid="{E2445AB0-DE71-4A14-ACF2-AC69C00120C4}" name="Non- Consumer" dataDxfId="153"/>
    <tableColumn id="8" xr3:uid="{DDA09426-AF2C-4C02-A13C-E99407E3E4C7}" name="Total" dataDxfId="152"/>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C076487-3E42-423C-80F8-652B7E45CB37}" name="Table60" displayName="Table60" ref="A136:H140" totalsRowShown="0" headerRowDxfId="130" dataDxfId="131">
  <tableColumns count="8">
    <tableColumn id="1" xr3:uid="{E029C127-C9EA-4BA2-B6EA-138F276750ED}" name="2020" dataDxfId="139"/>
    <tableColumn id="2" xr3:uid="{A0DD99BF-510D-4E96-AB43-37C1AFE3258D}" name="Children's Trade" dataDxfId="138"/>
    <tableColumn id="3" xr3:uid="{E204EE35-9402-43AD-B54B-DCED82883200}" name="Adult Trade" dataDxfId="137"/>
    <tableColumn id="4" xr3:uid="{6BFB9165-4F49-459A-B24D-69C202FD8B9B}" name="Consumer" dataDxfId="136"/>
    <tableColumn id="5" xr3:uid="{16F6D570-0156-40CE-A053-06D4881551DF}" name="Academic &amp; Professional" dataDxfId="135"/>
    <tableColumn id="6" xr3:uid="{B193413B-E526-4966-ABC3-E3AF4F3ACADB}" name="Special Interest" dataDxfId="134"/>
    <tableColumn id="7" xr3:uid="{CC0DA0B3-ADA8-4E0F-BCFB-40678FC136ED}" name="Non- Consumer" dataDxfId="133"/>
    <tableColumn id="8" xr3:uid="{024A1C7E-C1A0-48CF-9C5A-3146A218A6D6}" name="Total" dataDxfId="132"/>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D0A5F982-6D21-46F6-8285-867DD3149F60}" name="Table61" displayName="Table61" ref="A142:H146" totalsRowShown="0" headerRowDxfId="120" dataDxfId="121">
  <tableColumns count="8">
    <tableColumn id="1" xr3:uid="{DBAF12D3-4C91-4E1C-B02D-B7505C2EB308}" name="2021" dataDxfId="129"/>
    <tableColumn id="2" xr3:uid="{44BCA771-5C5A-4F4D-ACCF-C00D97EBCB62}" name="Children's Trade" dataDxfId="128"/>
    <tableColumn id="3" xr3:uid="{99B8185A-F481-492A-B65A-C311271ADA44}" name="Adult Trade" dataDxfId="127"/>
    <tableColumn id="4" xr3:uid="{CF698232-C8FF-449E-A40F-3985CE2CAD5E}" name="Consumer E'OOO" dataDxfId="126"/>
    <tableColumn id="5" xr3:uid="{075F3219-2B34-45F4-9979-B1C059F7F185}" name="Academic &amp; Professional" dataDxfId="125"/>
    <tableColumn id="6" xr3:uid="{66492A61-F1D9-4F43-85C5-9A1469AF0265}" name="Special Interest " dataDxfId="124"/>
    <tableColumn id="7" xr3:uid="{87EA9CE1-8541-4040-A6FD-3409D6F75AAE}" name="Non- Consumer" dataDxfId="123"/>
    <tableColumn id="8" xr3:uid="{C4272DC8-52ED-4DC9-ACE6-46D812A641FB}" name="Total" dataDxfId="122"/>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48127270-AB8D-44A1-86F1-5F91CADFDE86}" name="Table62" displayName="Table62" ref="A148:H153" totalsRowShown="0" headerRowDxfId="110" dataDxfId="111">
  <tableColumns count="8">
    <tableColumn id="1" xr3:uid="{EDC406A6-6E84-4874-AF25-0BBCDD48F395}" name="2022" dataDxfId="119"/>
    <tableColumn id="2" xr3:uid="{AA144274-8634-4DB8-951A-CE8CEA6FE6D2}" name="Children's Trade E'OOO" dataDxfId="118"/>
    <tableColumn id="3" xr3:uid="{4BF760C7-4285-417A-B71C-BA503EA7567F}" name="Adult Trade E'OOO" dataDxfId="117"/>
    <tableColumn id="4" xr3:uid="{80D04190-B1E7-42AA-9DD3-44C21BEC1B64}" name="Consumer E'OOO" dataDxfId="116"/>
    <tableColumn id="5" xr3:uid="{C73FF5E2-8245-4B5E-BA82-76A8DECC3E61}" name="Academic &amp; Professional E'OOO" dataDxfId="115"/>
    <tableColumn id="6" xr3:uid="{6830E2E0-1154-4EE3-AD73-A6D6CE9370F3}" name="Special Interest E'OOO" dataDxfId="114"/>
    <tableColumn id="7" xr3:uid="{3EDEEE81-7400-4501-8284-631AB2423A66}" name="Non- Consumer E'OOO" dataDxfId="113"/>
    <tableColumn id="8" xr3:uid="{2226F6F2-40F2-4889-9481-01D38855A1F4}" name="Total E'OOO" dataDxfId="112"/>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DB69CE-AEE5-4E89-8384-35CB47BF1558}" name="Table338__Page_137" displayName="Table338__Page_137" ref="A1:I26" tableType="queryTable" totalsRowShown="0">
  <autoFilter ref="A1:I26" xr:uid="{FEDB69CE-AEE5-4E89-8384-35CB47BF1558}"/>
  <tableColumns count="9">
    <tableColumn id="1" xr3:uid="{DA2367AA-43C1-44D4-8D4A-0286440A8BFB}" uniqueName="1" name="Column1" queryTableFieldId="1" dataDxfId="392"/>
    <tableColumn id="2" xr3:uid="{810685E6-9D22-496B-940C-CBAD93A4193F}" uniqueName="2" name="Column2" queryTableFieldId="2" dataDxfId="391"/>
    <tableColumn id="3" xr3:uid="{918CE456-75D4-4066-937C-B91400ED2CA2}" uniqueName="3" name="Column3" queryTableFieldId="3" dataDxfId="390"/>
    <tableColumn id="4" xr3:uid="{03F09B63-039A-401A-838C-9EE5C4ECF7A1}" uniqueName="4" name="Column4" queryTableFieldId="4" dataDxfId="389"/>
    <tableColumn id="5" xr3:uid="{5A02D08C-AC31-4A0B-B85E-13221E7A25DE}" uniqueName="5" name="Column5" queryTableFieldId="5" dataDxfId="388"/>
    <tableColumn id="6" xr3:uid="{E1F00E2F-3D02-43B0-ACE5-92647E28BAEE}" uniqueName="6" name="Column6" queryTableFieldId="6" dataDxfId="387"/>
    <tableColumn id="7" xr3:uid="{488DF2CF-2FE1-4761-91F4-D5CBC5C18B50}" uniqueName="7" name="Column7" queryTableFieldId="7" dataDxfId="386"/>
    <tableColumn id="8" xr3:uid="{2BE70179-7048-4AB4-9870-E8AFB3F5C3F6}" uniqueName="8" name="Column8" queryTableFieldId="8" dataDxfId="385"/>
    <tableColumn id="9" xr3:uid="{21178BF1-51DE-435B-93C9-F24B9C31260A}" uniqueName="9" name="Column9" queryTableFieldId="9" dataDxfId="384"/>
  </tableColumns>
  <tableStyleInfo name="TableStyleMedium7"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BEBDAFD-D4CA-4519-8F6F-1FFDE14B062D}" name="Table340__Page_138" displayName="Table340__Page_138" ref="A28:C37" tableType="queryTable" totalsRowShown="0">
  <autoFilter ref="A28:C37" xr:uid="{9BEBDAFD-D4CA-4519-8F6F-1FFDE14B062D}"/>
  <tableColumns count="3">
    <tableColumn id="1" xr3:uid="{EA9B6E93-F034-4A28-A941-D8439BE5505A}" uniqueName="1" name="Column1" queryTableFieldId="1" dataDxfId="383"/>
    <tableColumn id="2" xr3:uid="{B6AE4759-9519-4C91-A360-805A3788B56A}" uniqueName="2" name="Column2" queryTableFieldId="2" dataDxfId="382"/>
    <tableColumn id="3" xr3:uid="{6E5FA826-35A3-4580-AA14-2F9B7003A063}" uniqueName="3" name="Column3" queryTableFieldId="3" dataDxfId="381"/>
  </tableColumns>
  <tableStyleInfo name="TableStyleMedium7"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7FB5F2C-64C5-448B-8DEF-ECA618BE3ED6}" name="Table341__Page_139" displayName="Table341__Page_139" ref="A39:F68" tableType="queryTable" totalsRowShown="0">
  <autoFilter ref="A39:F68" xr:uid="{B7FB5F2C-64C5-448B-8DEF-ECA618BE3ED6}"/>
  <tableColumns count="6">
    <tableColumn id="1" xr3:uid="{46819449-B718-4143-956B-A0595975F9D3}" uniqueName="1" name="Column1" queryTableFieldId="1" dataDxfId="380"/>
    <tableColumn id="2" xr3:uid="{0FEA33CA-429C-49DB-86F8-076ACC36BC3B}" uniqueName="2" name="United Kingdom £’000" queryTableFieldId="2"/>
    <tableColumn id="3" xr3:uid="{6784E663-A8D6-438F-8FA6-C460CD73540A}" uniqueName="3" name="North America £’000" queryTableFieldId="3" dataDxfId="379"/>
    <tableColumn id="4" xr3:uid="{97504A75-11A2-448E-AED4-9B227927A2A9}" uniqueName="4" name="Australia £’000" queryTableFieldId="4" dataDxfId="378"/>
    <tableColumn id="5" xr3:uid="{CD957662-1507-459D-8C51-F3AA72B479D2}" uniqueName="5" name="India £’000" queryTableFieldId="5" dataDxfId="377"/>
    <tableColumn id="6" xr3:uid="{8DE5CB33-1B52-4842-B9F0-2F9DAA39DC65}" uniqueName="6" name="Total £’000" queryTableFieldId="6" dataDxfId="376"/>
  </tableColumns>
  <tableStyleInfo name="TableStyleMedium7"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897170-CB28-4C5A-83D0-2FC4361890DB}" name="Table342__Page_139" displayName="Table342__Page_139" ref="A70:H84" tableType="queryTable" totalsRowShown="0">
  <autoFilter ref="A70:H84" xr:uid="{38897170-CB28-4C5A-83D0-2FC4361890DB}"/>
  <tableColumns count="8">
    <tableColumn id="1" xr3:uid="{B7EB5D55-17B1-4CC5-AC53-CEDBAFEA7D88}" uniqueName="1" name="Column1" queryTableFieldId="1" dataDxfId="375"/>
    <tableColumn id="2" xr3:uid="{3ED821DD-CFB1-487F-8A26-08DB48326F90}" uniqueName="2" name="Column2" queryTableFieldId="2" dataDxfId="374"/>
    <tableColumn id="3" xr3:uid="{7894A81D-9C9C-4D7C-8148-BE85BC3D27FF}" uniqueName="3" name="Column3" queryTableFieldId="3" dataDxfId="373"/>
    <tableColumn id="4" xr3:uid="{B60DB7D3-F620-4295-87E8-C84B94C7DCF6}" uniqueName="4" name="Column4" queryTableFieldId="4" dataDxfId="372"/>
    <tableColumn id="5" xr3:uid="{6FF59063-BA69-4E32-8820-C58A4DD3FAF2}" uniqueName="5" name="Column5" queryTableFieldId="5" dataDxfId="371"/>
    <tableColumn id="6" xr3:uid="{5DA32225-8083-473A-A266-4F46EDFCBDEF}" uniqueName="6" name="Column6" queryTableFieldId="6" dataDxfId="370"/>
    <tableColumn id="7" xr3:uid="{B348E420-B5AB-4BFD-AD7B-ED5EC97265A7}" uniqueName="7" name="Column7" queryTableFieldId="7" dataDxfId="369"/>
    <tableColumn id="8" xr3:uid="{F5178704-C65D-41FF-8031-B72D788CDD07}" uniqueName="8" name="Column8" queryTableFieldId="8" dataDxfId="368"/>
  </tableColumns>
  <tableStyleInfo name="TableStyleMedium7"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38D8DA8-5D2B-45CF-A589-1C68287C2632}" name="Table339__Page_138" displayName="Table339__Page_138" ref="K1:S26" tableType="queryTable" totalsRowShown="0">
  <autoFilter ref="K1:S26" xr:uid="{438D8DA8-5D2B-45CF-A589-1C68287C2632}"/>
  <tableColumns count="9">
    <tableColumn id="1" xr3:uid="{6F165F00-0CDA-4A48-80CB-37F6D4A323A5}" uniqueName="1" name="Column1" queryTableFieldId="1" dataDxfId="367"/>
    <tableColumn id="2" xr3:uid="{3B5A9EF5-4768-4A62-9578-6ECCE62D059E}" uniqueName="2" name="Column2" queryTableFieldId="2" dataDxfId="366"/>
    <tableColumn id="3" xr3:uid="{45E89506-5FE1-4761-9425-706EE48BEDDA}" uniqueName="3" name="Column3" queryTableFieldId="3" dataDxfId="365"/>
    <tableColumn id="4" xr3:uid="{96D00B5E-05BE-4E77-AEEB-A7B4BF799169}" uniqueName="4" name="Column4" queryTableFieldId="4" dataDxfId="364"/>
    <tableColumn id="5" xr3:uid="{A68CFBCE-DDEA-46EC-AEC2-C3598FF46FAB}" uniqueName="5" name="Column5" queryTableFieldId="5" dataDxfId="363"/>
    <tableColumn id="6" xr3:uid="{55DFA2B1-B30C-4503-9F1B-35C73283A923}" uniqueName="6" name="Column6" queryTableFieldId="6" dataDxfId="362"/>
    <tableColumn id="7" xr3:uid="{34F84A7E-090B-410A-A2CC-18DA95D2DDED}" uniqueName="7" name="Column7" queryTableFieldId="7" dataDxfId="361"/>
    <tableColumn id="8" xr3:uid="{35DB4C00-10D0-4136-9E05-95A379522727}" uniqueName="8" name="Column8" queryTableFieldId="8" dataDxfId="360"/>
    <tableColumn id="9" xr3:uid="{07D5E561-E8D6-4086-AFE5-43FCACF48833}" uniqueName="9" name="Column9" queryTableFieldId="9" dataDxfId="359"/>
  </tableColumns>
  <tableStyleInfo name="TableStyleMedium7"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C912EF5-423F-4F4D-A6DB-1C0A39206285}" name="Table382__Page_157" displayName="Table382__Page_157" ref="A1:I28" tableType="queryTable" totalsRowShown="0">
  <autoFilter ref="A1:I28" xr:uid="{5C912EF5-423F-4F4D-A6DB-1C0A39206285}"/>
  <tableColumns count="9">
    <tableColumn id="1" xr3:uid="{C5E9C247-51CD-402E-95CE-E2E50288E403}" uniqueName="1" name="Column1" queryTableFieldId="1" dataDxfId="358"/>
    <tableColumn id="2" xr3:uid="{EA8D92BB-D59A-4BA2-B308-DF88D1AB74F6}" uniqueName="2" name="Column2" queryTableFieldId="2" dataDxfId="357"/>
    <tableColumn id="3" xr3:uid="{5A1C6724-E97E-490D-A1A0-E39B766EFA45}" uniqueName="3" name="Column3" queryTableFieldId="3" dataDxfId="356"/>
    <tableColumn id="4" xr3:uid="{87FE93FC-31D3-4B7E-BFE1-A60A747D41D4}" uniqueName="4" name="Column4" queryTableFieldId="4" dataDxfId="355"/>
    <tableColumn id="5" xr3:uid="{57C2CA83-6993-41C0-9D85-9832A4ECC7D2}" uniqueName="5" name="Column5" queryTableFieldId="5" dataDxfId="354"/>
    <tableColumn id="6" xr3:uid="{9C54054E-1344-4CC5-900B-4190C1EC1872}" uniqueName="6" name="Column6" queryTableFieldId="6" dataDxfId="353"/>
    <tableColumn id="7" xr3:uid="{8112AB47-6CE5-44D2-974E-20C3B8D0D69A}" uniqueName="7" name="Column7" queryTableFieldId="7" dataDxfId="352"/>
    <tableColumn id="8" xr3:uid="{10028F2E-B0E3-4927-8BBD-600FDEDB1FB1}" uniqueName="8" name="Column8" queryTableFieldId="8" dataDxfId="351"/>
    <tableColumn id="9" xr3:uid="{6AA706E9-7C93-4023-8DD7-6E12ED39DAD0}" uniqueName="9" name="Column9" queryTableFieldId="9" dataDxfId="35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B75AB5C-10F0-4C6B-B3B1-C2FFEE985AB4}" name="Table276__Page_180" displayName="Table276__Page_180" ref="F1:F36" tableType="queryTable" totalsRowShown="0">
  <autoFilter ref="F1:F36" xr:uid="{EB75AB5C-10F0-4C6B-B3B1-C2FFEE985AB4}"/>
  <tableColumns count="1">
    <tableColumn id="3" xr3:uid="{51C7D1DF-3C40-4A37-8C5B-47944FEA3405}" uniqueName="3" name="2022" queryTableFieldId="3" dataDxfId="400"/>
  </tableColumns>
  <tableStyleInfo name="TableStyleMedium7"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91B6925-4FED-4F88-85BC-6668AEA49F03}" name="Table384__Page_158" displayName="Table384__Page_158" ref="A30:F32" tableType="queryTable" totalsRowShown="0">
  <autoFilter ref="A30:F32" xr:uid="{E91B6925-4FED-4F88-85BC-6668AEA49F03}"/>
  <tableColumns count="6">
    <tableColumn id="1" xr3:uid="{1A588E76-B53E-48EA-A90F-5CB669D83780}" uniqueName="1" name="Column1" queryTableFieldId="1" dataDxfId="349"/>
    <tableColumn id="2" xr3:uid="{B86C8154-2B9D-4085-98D7-B68FB9E1F1CD}" uniqueName="2" name="United Kingdom £’000" queryTableFieldId="2"/>
    <tableColumn id="3" xr3:uid="{EB815001-297D-41BC-9AEC-D7CFBB6AE007}" uniqueName="3" name="North America £’000" queryTableFieldId="3"/>
    <tableColumn id="4" xr3:uid="{2A355288-8B48-44C8-B3B4-39DF0F4A71B1}" uniqueName="4" name="Australia £’000" queryTableFieldId="4"/>
    <tableColumn id="5" xr3:uid="{F5E2A49D-0ED9-437F-9C4F-CA3935977B92}" uniqueName="5" name="India £’000" queryTableFieldId="5"/>
    <tableColumn id="6" xr3:uid="{E414ADB5-47BE-40EF-8C12-6D0368E60675}" uniqueName="6" name="Total £’000" queryTableFieldId="6"/>
  </tableColumns>
  <tableStyleInfo name="TableStyleMedium7"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74EEA86-E6F4-4C9B-BB0E-345ACEFFC215}" name="Table385__Page_159" displayName="Table385__Page_159" ref="A34:C38" tableType="queryTable" totalsRowShown="0">
  <autoFilter ref="A34:C38" xr:uid="{074EEA86-E6F4-4C9B-BB0E-345ACEFFC215}"/>
  <tableColumns count="3">
    <tableColumn id="1" xr3:uid="{3334E316-F44F-4586-B749-39A3590E7F36}" uniqueName="1" name="Column1" queryTableFieldId="1" dataDxfId="348"/>
    <tableColumn id="2" xr3:uid="{05C61BD9-DD3C-41DC-B347-32FB4F0730CF}" uniqueName="2" name="Year ended 28 February 2021 £’000" queryTableFieldId="2"/>
    <tableColumn id="3" xr3:uid="{05D08F55-033B-436E-8981-DAFB8F2ACF54}" uniqueName="3" name="Year ended 29 February 2020 £’000" queryTableFieldId="3"/>
  </tableColumns>
  <tableStyleInfo name="TableStyleMedium7"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B3ABCF9-9D51-4149-A438-4F9E44E2CCF8}" name="Table386__Page_159" displayName="Table386__Page_159" ref="A40:H50" tableType="queryTable" totalsRowShown="0">
  <autoFilter ref="A40:H50" xr:uid="{BB3ABCF9-9D51-4149-A438-4F9E44E2CCF8}"/>
  <tableColumns count="8">
    <tableColumn id="1" xr3:uid="{99515412-FAB3-4D7D-93BD-3915BDE72F58}" uniqueName="1" name="Column1" queryTableFieldId="1" dataDxfId="347"/>
    <tableColumn id="2" xr3:uid="{05F6AA59-0CA0-45E3-9D78-518809A13E53}" uniqueName="2" name="Column2" queryTableFieldId="2" dataDxfId="346"/>
    <tableColumn id="3" xr3:uid="{AFAA9691-02C7-4AAE-8C83-6DAC992BAF94}" uniqueName="3" name="Column3" queryTableFieldId="3" dataDxfId="345"/>
    <tableColumn id="4" xr3:uid="{915B5791-98C5-4CC2-B00D-9B73D9AA3C9D}" uniqueName="4" name="Column4" queryTableFieldId="4" dataDxfId="344"/>
    <tableColumn id="5" xr3:uid="{2C77F13F-BB36-4B4F-ABE7-A8609F9E861E}" uniqueName="5" name="Column5" queryTableFieldId="5" dataDxfId="343"/>
    <tableColumn id="6" xr3:uid="{A7565E8E-0CA8-4BBF-9810-A65555D27B02}" uniqueName="6" name="Column6" queryTableFieldId="6" dataDxfId="342"/>
    <tableColumn id="7" xr3:uid="{B637CD84-6976-4C9E-B89E-2A3A236D963A}" uniqueName="7" name="Column7" queryTableFieldId="7" dataDxfId="341"/>
    <tableColumn id="8" xr3:uid="{4C1261D4-5A30-432A-8CC2-8B68E1CB0DFF}" uniqueName="8" name="Column8" queryTableFieldId="8" dataDxfId="340"/>
  </tableColumns>
  <tableStyleInfo name="TableStyleMedium7"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381D585-25B9-4E57-9B60-4AF51149C277}" name="Table440__Page_172" displayName="Table440__Page_172" ref="A1:I34" tableType="queryTable" totalsRowShown="0">
  <autoFilter ref="A1:I34" xr:uid="{6381D585-25B9-4E57-9B60-4AF51149C277}"/>
  <tableColumns count="9">
    <tableColumn id="1" xr3:uid="{DE422CDB-4E58-4338-9BD2-3FAF63AE7C8A}" uniqueName="1" name="Column1" queryTableFieldId="1" dataDxfId="339"/>
    <tableColumn id="2" xr3:uid="{328024E3-4248-49A7-9647-7992EC36CA2E}" uniqueName="2" name="Column2" queryTableFieldId="2" dataDxfId="338"/>
    <tableColumn id="3" xr3:uid="{6B776427-A982-4893-88B1-4A91C3D9E8D3}" uniqueName="3" name="Column3" queryTableFieldId="3" dataDxfId="337"/>
    <tableColumn id="4" xr3:uid="{0F7BA9A5-0103-4410-8B70-BA7F5623F271}" uniqueName="4" name="Column4" queryTableFieldId="4" dataDxfId="336"/>
    <tableColumn id="5" xr3:uid="{ED57E2C7-714C-4945-8364-C37F1D1ACE12}" uniqueName="5" name="Column5" queryTableFieldId="5" dataDxfId="335"/>
    <tableColumn id="6" xr3:uid="{78292024-C14A-4195-BE83-FF4F2BDEF5B7}" uniqueName="6" name="Column6" queryTableFieldId="6" dataDxfId="334"/>
    <tableColumn id="7" xr3:uid="{86B4711B-BE31-4530-9FFC-FD8010576AB1}" uniqueName="7" name="Column7" queryTableFieldId="7" dataDxfId="333"/>
    <tableColumn id="8" xr3:uid="{892C919D-4068-4756-A26E-8913FDF7F401}" uniqueName="8" name="Column8" queryTableFieldId="8" dataDxfId="332"/>
    <tableColumn id="9" xr3:uid="{5AD824E6-67A7-4C31-B6F0-1A0C0D40ED20}" uniqueName="9" name="Column9" queryTableFieldId="9" dataDxfId="331"/>
  </tableColumns>
  <tableStyleInfo name="TableStyleMedium7"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58A085-DE94-4889-A8E4-0E7B28CE0A39}" name="Table442__Page_174" displayName="Table442__Page_174" ref="A36:C45" tableType="queryTable" totalsRowShown="0">
  <autoFilter ref="A36:C45" xr:uid="{E058A085-DE94-4889-A8E4-0E7B28CE0A39}"/>
  <tableColumns count="3">
    <tableColumn id="1" xr3:uid="{F807499C-BA3C-4FAF-9091-E45F4969CBBA}" uniqueName="1" name="Column1" queryTableFieldId="1" dataDxfId="330"/>
    <tableColumn id="2" xr3:uid="{194BB06B-7BEF-46F6-9255-24ADF1546D0A}" uniqueName="2" name="Column2" queryTableFieldId="2" dataDxfId="329"/>
    <tableColumn id="3" xr3:uid="{C7812EB2-F846-4FA9-9C9D-2C2E501ADFB3}" uniqueName="3" name="Column3" queryTableFieldId="3" dataDxfId="328"/>
  </tableColumns>
  <tableStyleInfo name="TableStyleMedium7"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C904263-36A3-4097-B8DB-073FD3CB7CA6}" name="Table443__Page_174" displayName="Table443__Page_174" ref="A47:F52" tableType="queryTable" totalsRowShown="0">
  <autoFilter ref="A47:F52" xr:uid="{CC904263-36A3-4097-B8DB-073FD3CB7CA6}"/>
  <tableColumns count="6">
    <tableColumn id="1" xr3:uid="{A80EF2D5-6B04-47F0-8F9E-BB12E871074E}" uniqueName="1" name="Column1" queryTableFieldId="1" dataDxfId="327"/>
    <tableColumn id="2" xr3:uid="{F9968A6E-99F2-40BF-805D-99A6811D497D}" uniqueName="2" name="Column2" queryTableFieldId="2" dataDxfId="326"/>
    <tableColumn id="3" xr3:uid="{FB8CCF6C-7C34-41FB-B77A-7D363E17AC55}" uniqueName="3" name="Column3" queryTableFieldId="3" dataDxfId="325"/>
    <tableColumn id="4" xr3:uid="{8B906380-9C2A-42BA-A330-71253B0336F0}" uniqueName="4" name="Column4" queryTableFieldId="4" dataDxfId="324"/>
    <tableColumn id="5" xr3:uid="{48E53106-25AB-45AD-AF22-B963CF3FFA51}" uniqueName="5" name="Column5" queryTableFieldId="5" dataDxfId="323"/>
    <tableColumn id="6" xr3:uid="{B503B014-A9B4-47DE-A311-0317F19C5BBF}" uniqueName="6" name="Column6" queryTableFieldId="6" dataDxfId="322"/>
  </tableColumns>
  <tableStyleInfo name="TableStyleMedium7"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8DA6C32-0562-4378-B5F7-70CEAB596FC8}" name="Table444__Page_174" displayName="Table444__Page_174" ref="A54:C62" tableType="queryTable" totalsRowShown="0">
  <autoFilter ref="A54:C62" xr:uid="{28DA6C32-0562-4378-B5F7-70CEAB596FC8}"/>
  <tableColumns count="3">
    <tableColumn id="1" xr3:uid="{B7F13CCF-446E-4E84-89B5-82690F93EEA3}" uniqueName="1" name="Column1" queryTableFieldId="1" dataDxfId="321"/>
    <tableColumn id="2" xr3:uid="{2757C841-5CF9-4960-9DD9-05E75E3FF910}" uniqueName="2" name="Column2" queryTableFieldId="2" dataDxfId="320"/>
    <tableColumn id="3" xr3:uid="{082FEA09-BA7E-4EC0-93A4-03AC473427FD}" uniqueName="3" name="Column3" queryTableFieldId="3" dataDxfId="319"/>
  </tableColumns>
  <tableStyleInfo name="TableStyleMedium7"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2732DF83-DC4B-40CA-9F33-36FBCDCAD793}" name="Table445__Page_174" displayName="Table445__Page_174" ref="A64:H78" tableType="queryTable" totalsRowShown="0">
  <autoFilter ref="A64:H78" xr:uid="{2732DF83-DC4B-40CA-9F33-36FBCDCAD793}"/>
  <tableColumns count="8">
    <tableColumn id="1" xr3:uid="{4D08347A-323E-49BF-B58C-67AB209684F6}" uniqueName="1" name="Column1" queryTableFieldId="1" dataDxfId="318"/>
    <tableColumn id="2" xr3:uid="{E91ED2E1-F74E-450E-BCE7-9CF809A7ECF6}" uniqueName="2" name="Column2" queryTableFieldId="2" dataDxfId="317"/>
    <tableColumn id="3" xr3:uid="{561D384E-6E22-46DF-8409-6BE9303C1DBF}" uniqueName="3" name="Column3" queryTableFieldId="3" dataDxfId="316"/>
    <tableColumn id="4" xr3:uid="{709EA0C1-0BA9-490B-9CC1-40BFC70783B6}" uniqueName="4" name="Column4" queryTableFieldId="4" dataDxfId="315"/>
    <tableColumn id="5" xr3:uid="{BE312564-5AA5-450C-946D-02BA8485598B}" uniqueName="5" name="Column5" queryTableFieldId="5" dataDxfId="314"/>
    <tableColumn id="6" xr3:uid="{EA48A6F9-A344-44BF-9536-AF2E075C6CC8}" uniqueName="6" name="Column6" queryTableFieldId="6" dataDxfId="313"/>
    <tableColumn id="7" xr3:uid="{038145B7-1810-4DAB-992A-AA7970FA275B}" uniqueName="7" name="Column7" queryTableFieldId="7" dataDxfId="312"/>
    <tableColumn id="8" xr3:uid="{F43FE3F0-2A2A-4218-9A81-094603C0A6C9}" uniqueName="8" name="Column8" queryTableFieldId="8" dataDxfId="311"/>
  </tableColumns>
  <tableStyleInfo name="TableStyleMedium7"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393E2D8-2979-4D4A-A93E-A5B8AA08EB9B}" name="Table286__Page_193" displayName="Table286__Page_193" ref="A1:I35" tableType="queryTable" totalsRowShown="0">
  <autoFilter ref="A1:I35" xr:uid="{0393E2D8-2979-4D4A-A93E-A5B8AA08EB9B}"/>
  <tableColumns count="9">
    <tableColumn id="1" xr3:uid="{7130814E-A239-4489-A2D5-C6BD9B786850}" uniqueName="1" name="Column1" queryTableFieldId="1" dataDxfId="310"/>
    <tableColumn id="2" xr3:uid="{AC3951C4-6B98-425F-86C0-1397B282A4E7}" uniqueName="2" name="Column2" queryTableFieldId="2" dataDxfId="309"/>
    <tableColumn id="3" xr3:uid="{D402BB59-DE30-4A49-B6DC-D2BE0A13415D}" uniqueName="3" name="Column3" queryTableFieldId="3" dataDxfId="308"/>
    <tableColumn id="4" xr3:uid="{09B34D81-5940-4FF5-9335-B342E40F2BCD}" uniqueName="4" name="Column4" queryTableFieldId="4" dataDxfId="307"/>
    <tableColumn id="5" xr3:uid="{C578027F-7B76-4E60-B8D4-72DA4A82A4CB}" uniqueName="5" name="Column5" queryTableFieldId="5" dataDxfId="306"/>
    <tableColumn id="6" xr3:uid="{7A34E012-C7E0-41B1-A171-0079A39B7BDB}" uniqueName="6" name="Column6" queryTableFieldId="6" dataDxfId="305"/>
    <tableColumn id="7" xr3:uid="{525FEB8D-462F-4B4C-924E-3F770E73A658}" uniqueName="7" name="Column7" queryTableFieldId="7" dataDxfId="304"/>
    <tableColumn id="8" xr3:uid="{759F9C22-BAAE-478C-9074-D26FBE5866A4}" uniqueName="8" name="Column8" queryTableFieldId="8" dataDxfId="303"/>
    <tableColumn id="9" xr3:uid="{D379B973-0ADC-4E9F-A490-83A9B9CADD0A}" uniqueName="9" name="Column9" queryTableFieldId="9" dataDxfId="302"/>
  </tableColumns>
  <tableStyleInfo name="TableStyleMedium7"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D2371CC-5EE4-41C0-BC5C-58B293FB2B3F}" name="Table288__Page_194" displayName="Table288__Page_194" ref="A37:C46" tableType="queryTable" totalsRowShown="0">
  <autoFilter ref="A37:C46" xr:uid="{ED2371CC-5EE4-41C0-BC5C-58B293FB2B3F}"/>
  <tableColumns count="3">
    <tableColumn id="1" xr3:uid="{07005580-F1B2-45A3-816A-0ECAEB2BB4DD}" uniqueName="1" name="Column1" queryTableFieldId="1" dataDxfId="301"/>
    <tableColumn id="2" xr3:uid="{73CFE74B-619B-4A8E-B03C-F0E9A63731D7}" uniqueName="2" name="Column2" queryTableFieldId="2" dataDxfId="300"/>
    <tableColumn id="3" xr3:uid="{C0235A80-A2A8-4455-A86E-E7AEF9A7F33B}" uniqueName="3" name="Column3" queryTableFieldId="3" dataDxfId="29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20F7BF-4043-48A4-B1F5-967363EBE34B}" name="Table326__Page_126" displayName="Table326__Page_126" ref="A1:C44" tableType="queryTable" totalsRowShown="0">
  <autoFilter ref="A1:C44" xr:uid="{8220F7BF-4043-48A4-B1F5-967363EBE34B}"/>
  <tableColumns count="3">
    <tableColumn id="1" xr3:uid="{C69DE07A-F7F5-4F6F-8BDA-7ECD45D93075}" uniqueName="1" name="Column1" queryTableFieldId="1" dataDxfId="399"/>
    <tableColumn id="4" xr3:uid="{7B8BF478-A544-4DC5-9855-4658FD50EAEA}" uniqueName="4" name="2018" queryTableFieldId="4" dataDxfId="398"/>
    <tableColumn id="5" xr3:uid="{A2D16415-66EF-462F-94A8-9DAF57CAEA4E}" uniqueName="5" name="2019" queryTableFieldId="5" dataDxfId="397"/>
  </tableColumns>
  <tableStyleInfo name="TableStyleMedium7"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DA456F3-B94E-4E5F-86B3-D62E023A2126}" name="Table289__Page_195" displayName="Table289__Page_195" ref="A48:F75" tableType="queryTable" totalsRowShown="0">
  <autoFilter ref="A48:F75" xr:uid="{4DA456F3-B94E-4E5F-86B3-D62E023A2126}"/>
  <tableColumns count="6">
    <tableColumn id="1" xr3:uid="{11205CBE-D494-43C9-B63C-3B468D9E8820}" uniqueName="1" name="Destination" queryTableFieldId="1" dataDxfId="298"/>
    <tableColumn id="2" xr3:uid="{798888F7-72EC-43D5-811A-A8620F364620}" uniqueName="2" name="United Kingdom £’000" queryTableFieldId="2"/>
    <tableColumn id="3" xr3:uid="{304C9AD1-D500-4DFD-8FCE-2BF53CA48F2F}" uniqueName="3" name="North America £’000" queryTableFieldId="3" dataDxfId="297"/>
    <tableColumn id="4" xr3:uid="{06429858-7C27-440D-A807-D168AD58B7B0}" uniqueName="4" name="Australia £’000" queryTableFieldId="4" dataDxfId="296"/>
    <tableColumn id="5" xr3:uid="{61FED6ED-9435-4A3B-A3AF-FEA42D875863}" uniqueName="5" name="India £’000" queryTableFieldId="5" dataDxfId="295"/>
    <tableColumn id="6" xr3:uid="{B7925DF4-D9D0-493E-810A-70259BF2D31A}" uniqueName="6" name="Total £’000" queryTableFieldId="6" dataDxfId="294"/>
  </tableColumns>
  <tableStyleInfo name="TableStyleMedium7"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88A8AA7-32DD-4790-A215-31F678A2C4EC}" name="Table290__Page_195_196" displayName="Table290__Page_195_196" ref="A77:H93" tableType="queryTable" totalsRowShown="0">
  <autoFilter ref="A77:H93" xr:uid="{488A8AA7-32DD-4790-A215-31F678A2C4EC}"/>
  <tableColumns count="8">
    <tableColumn id="1" xr3:uid="{13F583FB-2921-475A-B847-A97537D2E6A6}" uniqueName="1" name="Column1" queryTableFieldId="1" dataDxfId="293"/>
    <tableColumn id="2" xr3:uid="{957D73A7-2A1D-4B76-98EF-9AC536C4F1A5}" uniqueName="2" name="Column2" queryTableFieldId="2" dataDxfId="292"/>
    <tableColumn id="3" xr3:uid="{97089399-B725-40FA-AFAC-0FA46F582943}" uniqueName="3" name="Column3" queryTableFieldId="3" dataDxfId="291"/>
    <tableColumn id="4" xr3:uid="{032E2669-BAD7-459B-9694-A854399C36C4}" uniqueName="4" name="Column4" queryTableFieldId="4" dataDxfId="290"/>
    <tableColumn id="5" xr3:uid="{13DB6515-95C7-4045-806D-45270245D7B0}" uniqueName="5" name="Column5" queryTableFieldId="5" dataDxfId="289"/>
    <tableColumn id="6" xr3:uid="{99A0318D-FF13-4302-A8EA-D99A091E9651}" uniqueName="6" name="Column6" queryTableFieldId="6" dataDxfId="288"/>
    <tableColumn id="7" xr3:uid="{B7026905-DCB2-4AF6-BA39-2DE119BAB129}" uniqueName="7" name="Column7" queryTableFieldId="7" dataDxfId="287"/>
    <tableColumn id="8" xr3:uid="{126C3802-842B-40D9-B2AE-4FCCF13845D5}" uniqueName="8" name="Column8" queryTableFieldId="8" dataDxfId="286"/>
  </tableColumns>
  <tableStyleInfo name="TableStyleMedium7"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F37455-4D50-4A91-9EDB-58467CFAFDAC}" name="Table1017" displayName="Table1017" ref="A2:F10" totalsRowShown="0" headerRowDxfId="285">
  <autoFilter ref="A2:F10" xr:uid="{8B514780-5218-4B26-9394-CEF54FD9FCC9}"/>
  <tableColumns count="6">
    <tableColumn id="1" xr3:uid="{A70817AD-9C27-457C-9953-EE29D795A787}" name="Revenue"/>
    <tableColumn id="2" xr3:uid="{2D371070-9E80-475A-9AC1-04C5C2E61240}" name="2018" dataDxfId="284"/>
    <tableColumn id="3" xr3:uid="{70618445-7303-4765-B53E-7673BFE2C0B5}" name="2019" dataDxfId="283"/>
    <tableColumn id="4" xr3:uid="{8242F936-A3BB-4509-B9A3-EE4F1E67746E}" name="2020" dataDxfId="282"/>
    <tableColumn id="5" xr3:uid="{CCE18779-E76F-4455-8CED-06C7689A3FB4}" name="2021" dataDxfId="281"/>
    <tableColumn id="6" xr3:uid="{DD034EA4-96EC-47F8-AC0D-0BF841A16B87}" name="2022" dataDxfId="28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9E46EA-E9E8-4F9D-8EB5-6B9CC7F7EEEE}" name="Table430__Page_163" displayName="Table430__Page_163" ref="E1:E44" tableType="queryTable" totalsRowShown="0">
  <autoFilter ref="E1:E44" xr:uid="{F89E46EA-E9E8-4F9D-8EB5-6B9CC7F7EEEE}"/>
  <tableColumns count="1">
    <tableColumn id="3" xr3:uid="{A21A77B9-20C9-4661-8549-9E95866537E3}" uniqueName="3" name="2021" queryTableFieldId="3" dataDxfId="39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D0D03A-BB41-5D43-998D-D493B5EE3973}" name="Table2" displayName="Table2" ref="N9:S12" totalsRowShown="0" headerRowDxfId="279" dataDxfId="278">
  <tableColumns count="6">
    <tableColumn id="1" xr3:uid="{6589A8BD-06E2-B34A-9217-30027CE79B8B}" name="Margin of sales" dataDxfId="257"/>
    <tableColumn id="2" xr3:uid="{DB5E7DDB-C212-8E45-B299-CE301CA6D9BE}" name="2018" dataDxfId="256"/>
    <tableColumn id="3" xr3:uid="{49776DD5-1E4D-4744-A5AB-C723EC7CFAE3}" name="2019" dataDxfId="255"/>
    <tableColumn id="4" xr3:uid="{297724E0-1F47-9945-B3DD-64BEE2714D84}" name="2020" dataDxfId="254"/>
    <tableColumn id="5" xr3:uid="{5E7F00FF-D039-B043-9707-AD1226BCDAE4}" name="2021" dataDxfId="253"/>
    <tableColumn id="6" xr3:uid="{54B73774-7887-5C46-89B7-C95354857CDB}" name="2022" dataDxfId="252"/>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7108D4-D1B1-794E-8654-838E47519D99}" name="Table8" displayName="Table8" ref="N3:R7" totalsRowShown="0" headerRowDxfId="277" dataDxfId="276" dataCellStyle="Normal">
  <tableColumns count="5">
    <tableColumn id="1" xr3:uid="{8441A657-8500-FF4E-B3A6-C162CEBA7C4B}" name="Sales Growth" dataDxfId="251" dataCellStyle="Normal"/>
    <tableColumn id="2" xr3:uid="{302E12D3-8FC4-8043-9062-C49B4CAB2BF4}" name="2019" dataDxfId="250" dataCellStyle="Percent"/>
    <tableColumn id="3" xr3:uid="{100D5567-B0A8-BB4E-8002-99F214A657D6}" name="2020" dataDxfId="249" dataCellStyle="Percent"/>
    <tableColumn id="4" xr3:uid="{E6662C33-EB2D-AD45-9892-5CA8F681CF26}" name="2021" dataDxfId="248" dataCellStyle="Percent"/>
    <tableColumn id="5" xr3:uid="{FCE2BCDA-C671-A44D-9229-2389051D8B08}" name="2022" dataDxfId="247" dataCellStyle="Percent"/>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 dT="2023-12-28T15:19:43.73" personId="{88D2230F-5B8A-4BA7-9C10-17B5E8963ACA}" id="{EF3CB7A3-1582-4105-AC6A-DE6067192CC0}">
    <text>Highlighted items charged to operating profit comprise significant non-cash charges and major one-off initiatives It includes legal fee, Restructuring fee and COVID onerous cost</text>
  </threadedComment>
</ThreadedComments>
</file>

<file path=xl/threadedComments/threadedComment2.xml><?xml version="1.0" encoding="utf-8"?>
<ThreadedComments xmlns="http://schemas.microsoft.com/office/spreadsheetml/2018/threadedcomments" xmlns:x="http://schemas.openxmlformats.org/spreadsheetml/2006/main">
  <threadedComment ref="B11" dT="2024-01-03T14:55:28.55" personId="{88D2230F-5B8A-4BA7-9C10-17B5E8963ACA}" id="{D90AD5B7-88A7-487F-B152-E1D17AD1F270}">
    <text>Highlighted items charged to operating profit comprise significant non-cash charges and major one-off initiatives which are highlighted in the income statement because, in the opinion of the Directors, separate disclosure is helpful in understanding the underlying performance and future profitability of the business.</text>
  </threadedComment>
  <threadedComment ref="N19" dT="2023-12-31T13:56:09.09" personId="{88D2230F-5B8A-4BA7-9C10-17B5E8963ACA}" id="{968B20BA-BBC7-504C-92EB-69467C6258E6}">
    <text xml:space="preserve">Source: ibis world
</text>
  </threadedComment>
</ThreadedComments>
</file>

<file path=xl/threadedComments/threadedComment3.xml><?xml version="1.0" encoding="utf-8"?>
<ThreadedComments xmlns="http://schemas.microsoft.com/office/spreadsheetml/2018/threadedcomments" xmlns:x="http://schemas.openxmlformats.org/spreadsheetml/2006/main">
  <threadedComment ref="A33" dT="2024-01-02T01:48:04.75" personId="{88D2230F-5B8A-4BA7-9C10-17B5E8963ACA}" id="{20B6040F-8411-2C42-884A-00A2335A2608}">
    <text>The Employee Benefit Trust (“EBT”) is an independent discretionary trust established to acquire issued shares of the Company to satisfy any of the share-based incentive schemes (see note 23) and plans of the Company. All employees of the Group are potential beneficiaries of the EBT</text>
  </threadedComment>
  <threadedComment ref="A51" dT="2024-01-02T01:48:04.75" personId="{88D2230F-5B8A-4BA7-9C10-17B5E8963ACA}" id="{84FC49BB-7916-4406-9A76-0094DF13BEFA}">
    <text>The Employee Benefit Trust (“EBT”) is an independent discretionary trust established to acquire issued shares of the Company to satisfy any of the share-based incentive schemes (see note 23) and plans of the Company. All employees of the Group are potential beneficiaries of the EBT</text>
  </threadedComment>
</ThreadedComments>
</file>

<file path=xl/threadedComments/threadedComment4.xml><?xml version="1.0" encoding="utf-8"?>
<ThreadedComments xmlns="http://schemas.microsoft.com/office/spreadsheetml/2018/threadedcomments" xmlns:x="http://schemas.openxmlformats.org/spreadsheetml/2006/main">
  <threadedComment ref="O2" dT="2024-01-03T19:25:55.18" personId="{88D2230F-5B8A-4BA7-9C10-17B5E8963ACA}" id="{4845EFF2-0660-4927-9131-9E1710729E23}">
    <text>SOURCE: https://orbis-r1.bvdinfo.com/version-20231204-2-0/Orbis/1/Companies/report/Index?backLabel=Back%20to%20Global%20ratios&amp;refreshTopPos=0&amp;format=_standard&amp;BookSection=DETAILEDFORMAT&amp;uniqueId=GBSC027389_U&amp;back=true&amp;sl=1704309105566</text>
    <extLst>
      <x:ext xmlns:xltc2="http://schemas.microsoft.com/office/spreadsheetml/2020/threadedcomments2" uri="{F7C98A9C-CBB3-438F-8F68-D28B6AF4A901}">
        <xltc2:checksum>3386657599</xltc2:checksum>
        <xltc2:hyperlink startIndex="8" length="227" url="https://orbis-r1.bvdinfo.com/version-20231204-2-0/Orbis/1/Companies/report/Index?backLabel=Back%20to%20Global%20ratios&amp;refreshTopPos=0&amp;format=_standard&amp;BookSection=DETAILEDFORMAT&amp;uniqueId=GBSC027389_U&amp;back=true&amp;sl=1704309105566"/>
      </x:ext>
    </extLst>
  </threadedComment>
  <threadedComment ref="O32" dT="2024-01-03T19:25:55.18" personId="{88D2230F-5B8A-4BA7-9C10-17B5E8963ACA}" id="{C2A37F84-F3EB-40D6-9AD1-F57553E281B8}">
    <text>SOURCE: https://orbis-r1.bvdinfo.com/version-20231204-2-0/Orbis/1/Companies/report/Index?backLabel=Back%20to%20Global%20ratios&amp;refreshTopPos=0&amp;format=_standard&amp;BookSection=DETAILEDFORMAT&amp;uniqueId=GBSC027389_U&amp;back=true&amp;sl=1704309105566</text>
    <extLst>
      <x:ext xmlns:xltc2="http://schemas.microsoft.com/office/spreadsheetml/2020/threadedcomments2" uri="{F7C98A9C-CBB3-438F-8F68-D28B6AF4A901}">
        <xltc2:checksum>3386657599</xltc2:checksum>
        <xltc2:hyperlink startIndex="8" length="227" url="https://orbis-r1.bvdinfo.com/version-20231204-2-0/Orbis/1/Companies/report/Index?backLabel=Back%20to%20Global%20ratios&amp;refreshTopPos=0&amp;format=_standard&amp;BookSection=DETAILEDFORMAT&amp;uniqueId=GBSC027389_U&amp;back=true&amp;sl=1704309105566"/>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29.xml"/><Relationship Id="rId13" Type="http://schemas.openxmlformats.org/officeDocument/2006/relationships/table" Target="../tables/table34.xml"/><Relationship Id="rId18" Type="http://schemas.openxmlformats.org/officeDocument/2006/relationships/table" Target="../tables/table39.xml"/><Relationship Id="rId3" Type="http://schemas.openxmlformats.org/officeDocument/2006/relationships/table" Target="../tables/table24.xml"/><Relationship Id="rId21" Type="http://schemas.openxmlformats.org/officeDocument/2006/relationships/table" Target="../tables/table42.xml"/><Relationship Id="rId7" Type="http://schemas.openxmlformats.org/officeDocument/2006/relationships/table" Target="../tables/table28.xml"/><Relationship Id="rId12" Type="http://schemas.openxmlformats.org/officeDocument/2006/relationships/table" Target="../tables/table33.xml"/><Relationship Id="rId17" Type="http://schemas.openxmlformats.org/officeDocument/2006/relationships/table" Target="../tables/table38.xml"/><Relationship Id="rId2" Type="http://schemas.openxmlformats.org/officeDocument/2006/relationships/table" Target="../tables/table23.xml"/><Relationship Id="rId16" Type="http://schemas.openxmlformats.org/officeDocument/2006/relationships/table" Target="../tables/table37.xml"/><Relationship Id="rId20" Type="http://schemas.openxmlformats.org/officeDocument/2006/relationships/table" Target="../tables/table41.xml"/><Relationship Id="rId1" Type="http://schemas.openxmlformats.org/officeDocument/2006/relationships/printerSettings" Target="../printerSettings/printerSettings7.bin"/><Relationship Id="rId6" Type="http://schemas.openxmlformats.org/officeDocument/2006/relationships/table" Target="../tables/table27.xml"/><Relationship Id="rId11" Type="http://schemas.openxmlformats.org/officeDocument/2006/relationships/table" Target="../tables/table32.xml"/><Relationship Id="rId5" Type="http://schemas.openxmlformats.org/officeDocument/2006/relationships/table" Target="../tables/table26.xml"/><Relationship Id="rId15" Type="http://schemas.openxmlformats.org/officeDocument/2006/relationships/table" Target="../tables/table36.xml"/><Relationship Id="rId10" Type="http://schemas.openxmlformats.org/officeDocument/2006/relationships/table" Target="../tables/table31.xml"/><Relationship Id="rId19" Type="http://schemas.openxmlformats.org/officeDocument/2006/relationships/table" Target="../tables/table40.xml"/><Relationship Id="rId4" Type="http://schemas.openxmlformats.org/officeDocument/2006/relationships/table" Target="../tables/table25.xml"/><Relationship Id="rId9" Type="http://schemas.openxmlformats.org/officeDocument/2006/relationships/table" Target="../tables/table30.xml"/><Relationship Id="rId14" Type="http://schemas.openxmlformats.org/officeDocument/2006/relationships/table" Target="../tables/table35.xml"/><Relationship Id="rId22" Type="http://schemas.openxmlformats.org/officeDocument/2006/relationships/table" Target="../tables/table4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table" Target="../tables/table45.xml"/><Relationship Id="rId1" Type="http://schemas.openxmlformats.org/officeDocument/2006/relationships/table" Target="../tables/table44.xml"/><Relationship Id="rId5" Type="http://schemas.openxmlformats.org/officeDocument/2006/relationships/table" Target="../tables/table48.xml"/><Relationship Id="rId4" Type="http://schemas.openxmlformats.org/officeDocument/2006/relationships/table" Target="../tables/table4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table" Target="../tables/table50.xml"/><Relationship Id="rId1" Type="http://schemas.openxmlformats.org/officeDocument/2006/relationships/table" Target="../tables/table49.xml"/><Relationship Id="rId4" Type="http://schemas.openxmlformats.org/officeDocument/2006/relationships/table" Target="../tables/table52.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table" Target="../tables/table54.xml"/><Relationship Id="rId1" Type="http://schemas.openxmlformats.org/officeDocument/2006/relationships/table" Target="../tables/table53.xml"/><Relationship Id="rId5" Type="http://schemas.openxmlformats.org/officeDocument/2006/relationships/table" Target="../tables/table57.xml"/><Relationship Id="rId4" Type="http://schemas.openxmlformats.org/officeDocument/2006/relationships/table" Target="../tables/table56.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0.xml"/><Relationship Id="rId2" Type="http://schemas.openxmlformats.org/officeDocument/2006/relationships/table" Target="../tables/table59.xml"/><Relationship Id="rId1" Type="http://schemas.openxmlformats.org/officeDocument/2006/relationships/table" Target="../tables/table58.xml"/><Relationship Id="rId4" Type="http://schemas.openxmlformats.org/officeDocument/2006/relationships/table" Target="../tables/table6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3.xml"/><Relationship Id="rId13" Type="http://schemas.openxmlformats.org/officeDocument/2006/relationships/table" Target="../tables/table18.xml"/><Relationship Id="rId3" Type="http://schemas.openxmlformats.org/officeDocument/2006/relationships/table" Target="../tables/table8.xml"/><Relationship Id="rId7" Type="http://schemas.openxmlformats.org/officeDocument/2006/relationships/table" Target="../tables/table12.xml"/><Relationship Id="rId12"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table" Target="../tables/table11.xml"/><Relationship Id="rId11" Type="http://schemas.openxmlformats.org/officeDocument/2006/relationships/table" Target="../tables/table16.xml"/><Relationship Id="rId5" Type="http://schemas.openxmlformats.org/officeDocument/2006/relationships/table" Target="../tables/table10.xml"/><Relationship Id="rId15" Type="http://schemas.microsoft.com/office/2017/10/relationships/threadedComment" Target="../threadedComments/threadedComment2.xml"/><Relationship Id="rId10" Type="http://schemas.openxmlformats.org/officeDocument/2006/relationships/table" Target="../tables/table15.xml"/><Relationship Id="rId4" Type="http://schemas.openxmlformats.org/officeDocument/2006/relationships/table" Target="../tables/table9.xml"/><Relationship Id="rId9" Type="http://schemas.openxmlformats.org/officeDocument/2006/relationships/table" Target="../tables/table14.xml"/><Relationship Id="rId1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7" Type="http://schemas.microsoft.com/office/2017/10/relationships/threadedComment" Target="../threadedComments/threadedComment3.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mments" Target="../comments3.xml"/><Relationship Id="rId5" Type="http://schemas.openxmlformats.org/officeDocument/2006/relationships/table" Target="../tables/table21.xml"/><Relationship Id="rId4"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7" Type="http://schemas.microsoft.com/office/2017/10/relationships/threadedComment" Target="../threadedComments/threadedComment4.xml"/><Relationship Id="rId2" Type="http://schemas.openxmlformats.org/officeDocument/2006/relationships/printerSettings" Target="../printerSettings/printerSettings6.bin"/><Relationship Id="rId1" Type="http://schemas.openxmlformats.org/officeDocument/2006/relationships/hyperlink" Target="https://www.wallstreetprep.com/knowledge/cash-conversion-cycle-ccc/" TargetMode="External"/><Relationship Id="rId6" Type="http://schemas.openxmlformats.org/officeDocument/2006/relationships/comments" Target="../comments4.xml"/><Relationship Id="rId5" Type="http://schemas.openxmlformats.org/officeDocument/2006/relationships/table" Target="../tables/table22.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9B9BF-E31F-40B0-BAD5-04574E291E0D}">
  <dimension ref="A1:J21"/>
  <sheetViews>
    <sheetView workbookViewId="0"/>
  </sheetViews>
  <sheetFormatPr defaultColWidth="8.85546875" defaultRowHeight="15" x14ac:dyDescent="0.25"/>
  <cols>
    <col min="1" max="1" width="53.28515625" bestFit="1" customWidth="1"/>
    <col min="2" max="2" width="11.140625" bestFit="1" customWidth="1"/>
    <col min="3" max="3" width="11.140625" customWidth="1"/>
    <col min="4" max="4" width="11.28515625" bestFit="1" customWidth="1"/>
    <col min="5" max="5" width="11.28515625" customWidth="1"/>
    <col min="6" max="6" width="8" bestFit="1" customWidth="1"/>
    <col min="7" max="7" width="8" customWidth="1"/>
    <col min="8" max="8" width="11.42578125" bestFit="1" customWidth="1"/>
    <col min="9" max="9" width="11.42578125" customWidth="1"/>
    <col min="10" max="10" width="11.28515625" bestFit="1" customWidth="1"/>
  </cols>
  <sheetData>
    <row r="1" spans="1:10" x14ac:dyDescent="0.25">
      <c r="A1" s="4" t="s">
        <v>0</v>
      </c>
      <c r="B1" s="4" t="s">
        <v>1</v>
      </c>
      <c r="C1" s="4" t="s">
        <v>2</v>
      </c>
      <c r="D1" s="4" t="s">
        <v>3</v>
      </c>
      <c r="E1" s="4" t="s">
        <v>4</v>
      </c>
      <c r="F1" s="4" t="s">
        <v>5</v>
      </c>
      <c r="G1" s="4" t="s">
        <v>6</v>
      </c>
      <c r="H1" s="4" t="s">
        <v>7</v>
      </c>
      <c r="I1" s="4"/>
      <c r="J1" s="4" t="s">
        <v>8</v>
      </c>
    </row>
    <row r="2" spans="1:10" x14ac:dyDescent="0.25">
      <c r="A2" s="5"/>
      <c r="B2" s="5" t="s">
        <v>9</v>
      </c>
      <c r="C2" s="5"/>
      <c r="D2" s="5" t="s">
        <v>9</v>
      </c>
      <c r="E2" s="5"/>
      <c r="F2" s="5" t="s">
        <v>9</v>
      </c>
      <c r="G2" s="5"/>
      <c r="H2" s="5" t="s">
        <v>9</v>
      </c>
      <c r="I2" s="5"/>
      <c r="J2" s="5" t="s">
        <v>9</v>
      </c>
    </row>
    <row r="3" spans="1:10" x14ac:dyDescent="0.25">
      <c r="A3" s="5" t="s">
        <v>10</v>
      </c>
      <c r="B3" s="5" t="s">
        <v>11</v>
      </c>
      <c r="C3" s="5"/>
      <c r="D3" s="5" t="s">
        <v>12</v>
      </c>
      <c r="E3" s="5"/>
      <c r="F3" s="5" t="s">
        <v>13</v>
      </c>
      <c r="G3" s="5"/>
      <c r="H3" s="5" t="s">
        <v>14</v>
      </c>
      <c r="I3" s="5"/>
      <c r="J3" s="5" t="s">
        <v>15</v>
      </c>
    </row>
    <row r="4" spans="1:10" x14ac:dyDescent="0.25">
      <c r="A4" s="5" t="s">
        <v>16</v>
      </c>
      <c r="B4" s="5" t="s">
        <v>17</v>
      </c>
      <c r="C4" s="5"/>
      <c r="D4" s="5" t="s">
        <v>18</v>
      </c>
      <c r="E4" s="5"/>
      <c r="F4" s="5" t="s">
        <v>19</v>
      </c>
      <c r="G4" s="5"/>
      <c r="H4" s="5" t="s">
        <v>20</v>
      </c>
      <c r="I4" s="5"/>
      <c r="J4" s="5" t="s">
        <v>21</v>
      </c>
    </row>
    <row r="5" spans="1:10" x14ac:dyDescent="0.25">
      <c r="A5" s="5" t="s">
        <v>22</v>
      </c>
      <c r="B5" s="5" t="s">
        <v>23</v>
      </c>
      <c r="C5" s="5"/>
      <c r="D5" s="5" t="s">
        <v>24</v>
      </c>
      <c r="E5" s="5"/>
      <c r="F5" s="5" t="s">
        <v>25</v>
      </c>
      <c r="G5" s="5"/>
      <c r="H5" s="5" t="s">
        <v>26</v>
      </c>
      <c r="I5" s="5"/>
      <c r="J5" s="5" t="s">
        <v>27</v>
      </c>
    </row>
    <row r="6" spans="1:10" x14ac:dyDescent="0.25">
      <c r="A6" s="5" t="s">
        <v>28</v>
      </c>
      <c r="B6" s="5" t="s">
        <v>29</v>
      </c>
      <c r="C6" s="5"/>
      <c r="D6" s="5" t="s">
        <v>30</v>
      </c>
      <c r="E6" s="5"/>
      <c r="F6" s="5" t="s">
        <v>31</v>
      </c>
      <c r="G6" s="5"/>
      <c r="H6" s="5" t="s">
        <v>32</v>
      </c>
      <c r="I6" s="5"/>
      <c r="J6" s="5" t="s">
        <v>33</v>
      </c>
    </row>
    <row r="7" spans="1:10" x14ac:dyDescent="0.25">
      <c r="A7" s="5" t="s">
        <v>34</v>
      </c>
      <c r="B7" s="5" t="s">
        <v>35</v>
      </c>
      <c r="C7" s="5"/>
      <c r="D7" s="5" t="s">
        <v>36</v>
      </c>
      <c r="E7" s="5"/>
      <c r="F7" s="5" t="s">
        <v>37</v>
      </c>
      <c r="G7" s="5"/>
      <c r="H7" s="5" t="s">
        <v>38</v>
      </c>
      <c r="I7" s="5"/>
      <c r="J7" s="5" t="s">
        <v>39</v>
      </c>
    </row>
    <row r="8" spans="1:10" x14ac:dyDescent="0.25">
      <c r="A8" s="5" t="s">
        <v>40</v>
      </c>
      <c r="B8" s="5"/>
      <c r="C8" s="5"/>
      <c r="D8" s="5"/>
      <c r="E8" s="5"/>
      <c r="F8" s="5" t="s">
        <v>41</v>
      </c>
      <c r="G8" s="5"/>
      <c r="H8" s="5" t="s">
        <v>42</v>
      </c>
      <c r="I8" s="5"/>
      <c r="J8" s="5" t="s">
        <v>43</v>
      </c>
    </row>
    <row r="9" spans="1:10" x14ac:dyDescent="0.25">
      <c r="A9" s="5" t="s">
        <v>44</v>
      </c>
      <c r="B9" s="5" t="s">
        <v>45</v>
      </c>
      <c r="C9" s="5"/>
      <c r="D9" s="5" t="s">
        <v>46</v>
      </c>
      <c r="E9" s="5"/>
      <c r="F9" s="5" t="s">
        <v>47</v>
      </c>
      <c r="G9" s="5"/>
      <c r="H9" s="5" t="s">
        <v>48</v>
      </c>
      <c r="I9" s="5"/>
      <c r="J9" s="5" t="s">
        <v>49</v>
      </c>
    </row>
    <row r="10" spans="1:10" x14ac:dyDescent="0.25">
      <c r="A10" s="5" t="s">
        <v>50</v>
      </c>
      <c r="B10" s="5" t="s">
        <v>51</v>
      </c>
      <c r="C10" s="5"/>
      <c r="D10" s="5" t="s">
        <v>52</v>
      </c>
      <c r="E10" s="5"/>
      <c r="F10" s="5" t="s">
        <v>53</v>
      </c>
      <c r="G10" s="5"/>
      <c r="H10" s="5" t="s">
        <v>54</v>
      </c>
      <c r="I10" s="5"/>
      <c r="J10" s="5" t="s">
        <v>55</v>
      </c>
    </row>
    <row r="11" spans="1:10" x14ac:dyDescent="0.25">
      <c r="A11" s="5" t="s">
        <v>56</v>
      </c>
      <c r="B11" s="5" t="s">
        <v>57</v>
      </c>
      <c r="C11" s="5"/>
      <c r="D11" s="5" t="s">
        <v>58</v>
      </c>
      <c r="E11" s="5"/>
      <c r="F11" s="5" t="s">
        <v>59</v>
      </c>
      <c r="G11" s="5"/>
      <c r="H11" s="5" t="s">
        <v>60</v>
      </c>
      <c r="I11" s="5"/>
      <c r="J11" s="5" t="s">
        <v>61</v>
      </c>
    </row>
    <row r="12" spans="1:10" x14ac:dyDescent="0.25">
      <c r="A12" s="5" t="s">
        <v>62</v>
      </c>
      <c r="B12" s="5" t="s">
        <v>63</v>
      </c>
      <c r="C12" s="5"/>
      <c r="D12" s="5" t="s">
        <v>64</v>
      </c>
      <c r="E12" s="5"/>
      <c r="F12" s="5" t="s">
        <v>65</v>
      </c>
      <c r="G12" s="5"/>
      <c r="H12" s="5" t="s">
        <v>66</v>
      </c>
      <c r="I12" s="5"/>
      <c r="J12" s="5" t="s">
        <v>64</v>
      </c>
    </row>
    <row r="13" spans="1:10" x14ac:dyDescent="0.25">
      <c r="A13" s="5" t="s">
        <v>67</v>
      </c>
      <c r="B13" s="5" t="s">
        <v>68</v>
      </c>
      <c r="C13" s="5"/>
      <c r="D13" s="5" t="s">
        <v>69</v>
      </c>
      <c r="E13" s="5"/>
      <c r="F13" s="5" t="s">
        <v>70</v>
      </c>
      <c r="G13" s="5"/>
      <c r="H13" s="5" t="s">
        <v>71</v>
      </c>
      <c r="I13" s="5"/>
      <c r="J13" s="5" t="s">
        <v>72</v>
      </c>
    </row>
    <row r="14" spans="1:10" x14ac:dyDescent="0.25">
      <c r="A14" s="5" t="s">
        <v>73</v>
      </c>
      <c r="B14" s="5" t="s">
        <v>74</v>
      </c>
      <c r="C14" s="5"/>
      <c r="D14" s="5" t="s">
        <v>75</v>
      </c>
      <c r="E14" s="5"/>
      <c r="F14" s="5" t="s">
        <v>76</v>
      </c>
      <c r="G14" s="5"/>
      <c r="H14" s="5" t="s">
        <v>77</v>
      </c>
      <c r="I14" s="5"/>
      <c r="J14" s="5" t="s">
        <v>78</v>
      </c>
    </row>
    <row r="15" spans="1:10" x14ac:dyDescent="0.25">
      <c r="A15" s="5" t="s">
        <v>50</v>
      </c>
      <c r="B15" s="5" t="s">
        <v>51</v>
      </c>
      <c r="C15" s="5"/>
      <c r="D15" s="5" t="s">
        <v>52</v>
      </c>
      <c r="E15" s="5"/>
      <c r="F15" s="5" t="s">
        <v>53</v>
      </c>
      <c r="G15" s="5"/>
      <c r="H15" s="5" t="s">
        <v>54</v>
      </c>
      <c r="I15" s="5"/>
      <c r="J15" s="5" t="s">
        <v>55</v>
      </c>
    </row>
    <row r="16" spans="1:10" x14ac:dyDescent="0.25">
      <c r="A16" s="5" t="s">
        <v>79</v>
      </c>
      <c r="B16" s="5" t="s">
        <v>80</v>
      </c>
      <c r="C16" s="5"/>
      <c r="D16" s="5" t="s">
        <v>81</v>
      </c>
      <c r="E16" s="5"/>
      <c r="F16" s="5" t="s">
        <v>82</v>
      </c>
      <c r="G16" s="5"/>
      <c r="H16" s="5" t="s">
        <v>83</v>
      </c>
      <c r="I16" s="5"/>
      <c r="J16" s="5" t="s">
        <v>84</v>
      </c>
    </row>
    <row r="17" spans="1:10" x14ac:dyDescent="0.25">
      <c r="A17" s="5" t="s">
        <v>85</v>
      </c>
      <c r="B17" s="5" t="s">
        <v>86</v>
      </c>
      <c r="C17" s="5"/>
      <c r="D17" s="5" t="s">
        <v>87</v>
      </c>
      <c r="E17" s="5"/>
      <c r="F17" s="5" t="s">
        <v>88</v>
      </c>
      <c r="G17" s="5"/>
      <c r="H17" s="5" t="s">
        <v>89</v>
      </c>
      <c r="I17" s="5"/>
      <c r="J17" s="5" t="s">
        <v>90</v>
      </c>
    </row>
    <row r="18" spans="1:10" x14ac:dyDescent="0.25">
      <c r="A18" s="5" t="s">
        <v>91</v>
      </c>
      <c r="B18" s="5" t="s">
        <v>92</v>
      </c>
      <c r="C18" s="5"/>
      <c r="D18" s="5" t="s">
        <v>93</v>
      </c>
      <c r="E18" s="5"/>
      <c r="F18" s="5" t="s">
        <v>94</v>
      </c>
      <c r="G18" s="5"/>
      <c r="H18" s="5" t="s">
        <v>95</v>
      </c>
      <c r="I18" s="5"/>
      <c r="J18" s="5" t="s">
        <v>96</v>
      </c>
    </row>
    <row r="19" spans="1:10" x14ac:dyDescent="0.25">
      <c r="A19" s="5" t="s">
        <v>97</v>
      </c>
      <c r="B19" s="5"/>
      <c r="C19" s="5"/>
      <c r="D19" s="5"/>
      <c r="E19" s="5"/>
      <c r="F19" s="5"/>
      <c r="G19" s="5"/>
      <c r="H19" s="5"/>
      <c r="I19" s="5"/>
      <c r="J19" s="5"/>
    </row>
    <row r="20" spans="1:10" x14ac:dyDescent="0.25">
      <c r="A20" s="5" t="s">
        <v>98</v>
      </c>
      <c r="B20" s="5" t="s">
        <v>99</v>
      </c>
      <c r="C20" s="5"/>
      <c r="D20" s="5" t="s">
        <v>100</v>
      </c>
      <c r="E20" s="5"/>
      <c r="F20" s="5" t="s">
        <v>101</v>
      </c>
      <c r="G20" s="5"/>
      <c r="H20" s="5" t="s">
        <v>102</v>
      </c>
      <c r="I20" s="5"/>
      <c r="J20" s="5" t="s">
        <v>103</v>
      </c>
    </row>
    <row r="21" spans="1:10" x14ac:dyDescent="0.25">
      <c r="A21" s="5" t="s">
        <v>104</v>
      </c>
      <c r="B21" s="5" t="s">
        <v>105</v>
      </c>
      <c r="C21" s="5"/>
      <c r="D21" s="5" t="s">
        <v>106</v>
      </c>
      <c r="E21" s="5"/>
      <c r="F21" s="5" t="s">
        <v>107</v>
      </c>
      <c r="G21" s="5"/>
      <c r="H21" s="5" t="s">
        <v>108</v>
      </c>
      <c r="I21" s="5"/>
      <c r="J21" s="5" t="s">
        <v>109</v>
      </c>
    </row>
  </sheetData>
  <phoneticPr fontId="3" type="noConversion"/>
  <pageMargins left="0.7" right="0.7" top="0.75" bottom="0.75" header="0.3" footer="0.3"/>
  <pageSetup paperSize="9" orientation="portrait" horizontalDpi="0" verticalDpi="0"/>
  <legacy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0BBF8-B7CA-4355-B7EC-36894B056C86}">
  <dimension ref="A1:C33"/>
  <sheetViews>
    <sheetView workbookViewId="0">
      <selection activeCell="B1" sqref="B1:B1048576"/>
    </sheetView>
  </sheetViews>
  <sheetFormatPr defaultRowHeight="15" x14ac:dyDescent="0.25"/>
  <cols>
    <col min="1" max="1" width="30" bestFit="1" customWidth="1"/>
    <col min="2" max="3" width="19" customWidth="1"/>
  </cols>
  <sheetData>
    <row r="1" spans="1:3" x14ac:dyDescent="0.25">
      <c r="B1" s="25">
        <v>45535</v>
      </c>
      <c r="C1" s="25">
        <v>45535</v>
      </c>
    </row>
    <row r="2" spans="1:3" x14ac:dyDescent="0.25">
      <c r="B2">
        <v>2022</v>
      </c>
      <c r="C2">
        <v>2023</v>
      </c>
    </row>
    <row r="3" spans="1:3" x14ac:dyDescent="0.25">
      <c r="B3" t="s">
        <v>1360</v>
      </c>
      <c r="C3" t="s">
        <v>1360</v>
      </c>
    </row>
    <row r="4" spans="1:3" x14ac:dyDescent="0.25">
      <c r="A4" t="s">
        <v>1368</v>
      </c>
      <c r="B4" s="6">
        <v>48868</v>
      </c>
      <c r="C4" s="6">
        <v>48259</v>
      </c>
    </row>
    <row r="5" spans="1:3" x14ac:dyDescent="0.25">
      <c r="A5" t="s">
        <v>118</v>
      </c>
      <c r="B5" s="6">
        <v>40329</v>
      </c>
      <c r="C5" s="6">
        <v>35105</v>
      </c>
    </row>
    <row r="6" spans="1:3" x14ac:dyDescent="0.25">
      <c r="A6" t="s">
        <v>124</v>
      </c>
      <c r="B6">
        <v>161</v>
      </c>
    </row>
    <row r="7" spans="1:3" x14ac:dyDescent="0.25">
      <c r="A7" t="s">
        <v>130</v>
      </c>
      <c r="B7" s="6">
        <v>2562</v>
      </c>
      <c r="C7" s="6">
        <v>2190</v>
      </c>
    </row>
    <row r="8" spans="1:3" x14ac:dyDescent="0.25">
      <c r="A8" t="s">
        <v>136</v>
      </c>
      <c r="B8" s="6">
        <v>10022</v>
      </c>
      <c r="C8" s="6">
        <v>8371</v>
      </c>
    </row>
    <row r="9" spans="1:3" x14ac:dyDescent="0.25">
      <c r="A9" t="s">
        <v>141</v>
      </c>
      <c r="B9" s="6">
        <v>8953</v>
      </c>
      <c r="C9" s="6">
        <v>11188</v>
      </c>
    </row>
    <row r="10" spans="1:3" x14ac:dyDescent="0.25">
      <c r="A10" t="s">
        <v>147</v>
      </c>
      <c r="B10" s="6">
        <v>1008</v>
      </c>
      <c r="C10">
        <v>833</v>
      </c>
    </row>
    <row r="11" spans="1:3" x14ac:dyDescent="0.25">
      <c r="A11" s="26" t="s">
        <v>153</v>
      </c>
      <c r="B11" s="27">
        <v>111903</v>
      </c>
      <c r="C11" s="27">
        <v>105946</v>
      </c>
    </row>
    <row r="12" spans="1:3" x14ac:dyDescent="0.25">
      <c r="A12" t="s">
        <v>1369</v>
      </c>
      <c r="B12" s="6">
        <v>44324</v>
      </c>
      <c r="C12">
        <v>40385</v>
      </c>
    </row>
    <row r="13" spans="1:3" x14ac:dyDescent="0.25">
      <c r="A13" t="s">
        <v>147</v>
      </c>
      <c r="B13" s="6">
        <v>114921</v>
      </c>
      <c r="C13" s="6">
        <v>121660</v>
      </c>
    </row>
    <row r="14" spans="1:3" x14ac:dyDescent="0.25">
      <c r="A14" t="s">
        <v>170</v>
      </c>
      <c r="B14">
        <v>41.451000000000001</v>
      </c>
      <c r="C14" s="6">
        <v>39109</v>
      </c>
    </row>
    <row r="15" spans="1:3" x14ac:dyDescent="0.25">
      <c r="A15" s="26" t="s">
        <v>176</v>
      </c>
      <c r="B15" s="27">
        <v>200696</v>
      </c>
      <c r="C15" s="27">
        <v>201154</v>
      </c>
    </row>
    <row r="16" spans="1:3" x14ac:dyDescent="0.25">
      <c r="A16" s="26" t="s">
        <v>182</v>
      </c>
      <c r="B16" s="27">
        <v>312599</v>
      </c>
      <c r="C16" s="26">
        <v>307100</v>
      </c>
    </row>
    <row r="17" spans="1:3" x14ac:dyDescent="0.25">
      <c r="A17" t="s">
        <v>1370</v>
      </c>
      <c r="B17" s="6">
        <v>3830</v>
      </c>
      <c r="C17" s="6">
        <v>3411</v>
      </c>
    </row>
    <row r="18" spans="1:3" x14ac:dyDescent="0.25">
      <c r="A18" t="s">
        <v>199</v>
      </c>
      <c r="B18" s="6">
        <v>9191</v>
      </c>
      <c r="C18" s="6">
        <v>7434</v>
      </c>
    </row>
    <row r="19" spans="1:3" x14ac:dyDescent="0.25">
      <c r="A19" t="s">
        <v>204</v>
      </c>
      <c r="B19">
        <v>318</v>
      </c>
      <c r="C19">
        <v>348</v>
      </c>
    </row>
    <row r="20" spans="1:3" x14ac:dyDescent="0.25">
      <c r="A20" s="26" t="s">
        <v>210</v>
      </c>
      <c r="B20" s="27">
        <v>13339</v>
      </c>
      <c r="C20" s="27">
        <v>11193</v>
      </c>
    </row>
    <row r="21" spans="1:3" x14ac:dyDescent="0.25">
      <c r="A21" t="s">
        <v>216</v>
      </c>
      <c r="B21" s="6">
        <v>112797</v>
      </c>
      <c r="C21" s="6">
        <v>108326</v>
      </c>
    </row>
    <row r="22" spans="1:3" x14ac:dyDescent="0.25">
      <c r="A22" t="s">
        <v>199</v>
      </c>
      <c r="B22" s="6">
        <v>2388</v>
      </c>
      <c r="C22" s="6">
        <v>2373</v>
      </c>
    </row>
    <row r="23" spans="1:3" x14ac:dyDescent="0.25">
      <c r="A23" t="s">
        <v>226</v>
      </c>
      <c r="B23">
        <v>999</v>
      </c>
      <c r="C23">
        <v>902</v>
      </c>
    </row>
    <row r="24" spans="1:3" x14ac:dyDescent="0.25">
      <c r="A24" t="s">
        <v>204</v>
      </c>
      <c r="B24">
        <v>982</v>
      </c>
      <c r="C24">
        <v>851</v>
      </c>
    </row>
    <row r="25" spans="1:3" x14ac:dyDescent="0.25">
      <c r="A25" s="26" t="s">
        <v>1371</v>
      </c>
      <c r="B25" s="27">
        <v>117166</v>
      </c>
      <c r="C25" s="27">
        <v>112452</v>
      </c>
    </row>
    <row r="26" spans="1:3" x14ac:dyDescent="0.25">
      <c r="A26" s="26" t="s">
        <v>242</v>
      </c>
      <c r="B26" s="27">
        <v>130505</v>
      </c>
      <c r="C26" s="27">
        <v>123645</v>
      </c>
    </row>
    <row r="27" spans="1:3" x14ac:dyDescent="0.25">
      <c r="A27" t="s">
        <v>248</v>
      </c>
      <c r="B27">
        <v>182.09399999999999</v>
      </c>
      <c r="C27" s="6">
        <v>183455</v>
      </c>
    </row>
    <row r="28" spans="1:3" x14ac:dyDescent="0.25">
      <c r="A28" t="s">
        <v>1372</v>
      </c>
      <c r="B28" s="6">
        <v>1020</v>
      </c>
      <c r="C28" s="6">
        <v>1020</v>
      </c>
    </row>
    <row r="29" spans="1:3" x14ac:dyDescent="0.25">
      <c r="A29" t="s">
        <v>258</v>
      </c>
      <c r="B29">
        <v>47.319000000000003</v>
      </c>
      <c r="C29" s="6">
        <v>47319</v>
      </c>
    </row>
    <row r="30" spans="1:3" x14ac:dyDescent="0.25">
      <c r="A30" t="s">
        <v>261</v>
      </c>
      <c r="B30" s="6">
        <v>18397</v>
      </c>
      <c r="C30">
        <v>10455</v>
      </c>
    </row>
    <row r="31" spans="1:3" x14ac:dyDescent="0.25">
      <c r="A31" t="s">
        <v>267</v>
      </c>
      <c r="B31" s="6">
        <v>11064</v>
      </c>
      <c r="C31" s="6">
        <v>9942</v>
      </c>
    </row>
    <row r="32" spans="1:3" x14ac:dyDescent="0.25">
      <c r="A32" t="s">
        <v>273</v>
      </c>
      <c r="B32" s="6">
        <v>104294</v>
      </c>
      <c r="C32" s="6">
        <v>114719</v>
      </c>
    </row>
    <row r="33" spans="1:3" x14ac:dyDescent="0.25">
      <c r="A33" s="26" t="s">
        <v>1373</v>
      </c>
      <c r="B33" s="27">
        <v>182094</v>
      </c>
      <c r="C33" s="27">
        <v>183455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D843-845A-CF40-92E1-C1E01213FEB5}">
  <dimension ref="A1:S154"/>
  <sheetViews>
    <sheetView zoomScaleNormal="100" workbookViewId="0"/>
  </sheetViews>
  <sheetFormatPr defaultColWidth="11.42578125" defaultRowHeight="15" x14ac:dyDescent="0.25"/>
  <cols>
    <col min="1" max="1" width="36.42578125" style="32" bestFit="1" customWidth="1"/>
    <col min="2" max="2" width="12.5703125" style="32" customWidth="1"/>
    <col min="3" max="3" width="11.85546875" style="186" customWidth="1"/>
    <col min="4" max="4" width="11" style="32" customWidth="1"/>
    <col min="5" max="5" width="12.5703125" style="186" customWidth="1"/>
    <col min="6" max="6" width="10.42578125" style="32" customWidth="1"/>
    <col min="7" max="7" width="19.5703125" style="186" customWidth="1"/>
    <col min="8" max="8" width="10.7109375" style="32" customWidth="1"/>
    <col min="9" max="9" width="13.42578125" style="186" customWidth="1"/>
    <col min="10" max="10" width="15.140625" style="32" customWidth="1"/>
    <col min="11" max="12" width="15.28515625" style="186" customWidth="1"/>
    <col min="13" max="13" width="32.140625" style="32" customWidth="1"/>
    <col min="14" max="14" width="10.7109375" style="32" customWidth="1"/>
    <col min="15" max="16384" width="11.42578125" style="32"/>
  </cols>
  <sheetData>
    <row r="1" spans="1:18" ht="18.75" x14ac:dyDescent="0.3">
      <c r="A1" s="248" t="s">
        <v>1429</v>
      </c>
      <c r="M1" s="34" t="s">
        <v>511</v>
      </c>
    </row>
    <row r="2" spans="1:18" ht="15.95" customHeight="1" x14ac:dyDescent="0.25">
      <c r="A2" s="34" t="s">
        <v>512</v>
      </c>
      <c r="M2" s="34" t="s">
        <v>512</v>
      </c>
    </row>
    <row r="3" spans="1:18" x14ac:dyDescent="0.25">
      <c r="A3" s="32" t="s">
        <v>10</v>
      </c>
      <c r="B3" s="32" t="s">
        <v>1</v>
      </c>
      <c r="C3" s="32" t="s">
        <v>555</v>
      </c>
      <c r="D3" s="32" t="s">
        <v>3</v>
      </c>
      <c r="E3" s="32" t="s">
        <v>556</v>
      </c>
      <c r="F3" s="32" t="s">
        <v>5</v>
      </c>
      <c r="G3" s="32" t="s">
        <v>557</v>
      </c>
      <c r="H3" s="32" t="s">
        <v>7</v>
      </c>
      <c r="I3" s="32" t="s">
        <v>558</v>
      </c>
      <c r="J3" s="32" t="s">
        <v>8</v>
      </c>
      <c r="K3" s="32" t="s">
        <v>559</v>
      </c>
      <c r="L3" s="21"/>
      <c r="M3" s="43" t="s">
        <v>10</v>
      </c>
      <c r="N3" s="204" t="s">
        <v>1</v>
      </c>
      <c r="O3" s="204" t="s">
        <v>3</v>
      </c>
      <c r="P3" s="204" t="s">
        <v>5</v>
      </c>
      <c r="Q3" s="204" t="s">
        <v>7</v>
      </c>
      <c r="R3" s="205" t="s">
        <v>8</v>
      </c>
    </row>
    <row r="4" spans="1:18" x14ac:dyDescent="0.25">
      <c r="A4" s="32" t="s">
        <v>513</v>
      </c>
      <c r="B4" s="32">
        <v>65800</v>
      </c>
      <c r="C4" s="32">
        <v>0.40447752936765041</v>
      </c>
      <c r="D4" s="32">
        <v>59354</v>
      </c>
      <c r="E4" s="32">
        <v>0.36464502494286488</v>
      </c>
      <c r="F4" s="32">
        <v>74599</v>
      </c>
      <c r="G4" s="32">
        <v>0.40294162129461586</v>
      </c>
      <c r="H4" s="32">
        <v>93039</v>
      </c>
      <c r="I4" s="32">
        <v>0.4043240189474599</v>
      </c>
      <c r="J4" s="32">
        <v>108897</v>
      </c>
      <c r="K4" s="32">
        <v>0.41232932730535932</v>
      </c>
      <c r="M4" s="206" t="s">
        <v>513</v>
      </c>
      <c r="N4" s="39">
        <v>0.40447752936765041</v>
      </c>
      <c r="O4" s="39">
        <v>0.36464502494286488</v>
      </c>
      <c r="P4" s="39">
        <v>0.40294162129461586</v>
      </c>
      <c r="Q4" s="49">
        <v>0.4043240189474599</v>
      </c>
      <c r="R4" s="46">
        <v>0.41232932730535932</v>
      </c>
    </row>
    <row r="5" spans="1:18" x14ac:dyDescent="0.25">
      <c r="A5" s="32" t="s">
        <v>514</v>
      </c>
      <c r="B5" s="32">
        <v>33454</v>
      </c>
      <c r="C5" s="32">
        <v>0.2056442441864039</v>
      </c>
      <c r="D5" s="32">
        <v>37416</v>
      </c>
      <c r="E5" s="32">
        <v>0.22986754478657262</v>
      </c>
      <c r="F5" s="32">
        <v>43761</v>
      </c>
      <c r="G5" s="32">
        <v>0.23637218045112782</v>
      </c>
      <c r="H5" s="32">
        <v>55157</v>
      </c>
      <c r="I5" s="32">
        <v>0.23969840511059928</v>
      </c>
      <c r="J5" s="32">
        <v>57796</v>
      </c>
      <c r="K5" s="32">
        <v>0.21883969072555301</v>
      </c>
      <c r="M5" s="206" t="s">
        <v>514</v>
      </c>
      <c r="N5" s="39">
        <v>0.2056442441864039</v>
      </c>
      <c r="O5" s="39">
        <v>0.22986754478657262</v>
      </c>
      <c r="P5" s="39">
        <v>0.23637218045112782</v>
      </c>
      <c r="Q5" s="39">
        <v>0.23969840511059928</v>
      </c>
      <c r="R5" s="46">
        <v>0.21883969072555301</v>
      </c>
    </row>
    <row r="6" spans="1:18" x14ac:dyDescent="0.25">
      <c r="A6" s="32" t="s">
        <v>515</v>
      </c>
      <c r="B6" s="32">
        <v>99254</v>
      </c>
      <c r="C6" s="32">
        <v>0.61012177355405428</v>
      </c>
      <c r="D6" s="32">
        <v>96770</v>
      </c>
      <c r="E6" s="32">
        <v>0.59451256972943745</v>
      </c>
      <c r="F6" s="32">
        <v>118360</v>
      </c>
      <c r="G6" s="32">
        <v>0.6393138017457437</v>
      </c>
      <c r="H6" s="32">
        <v>148196</v>
      </c>
      <c r="I6" s="32">
        <v>0.64402242405805921</v>
      </c>
      <c r="J6" s="32">
        <v>166693</v>
      </c>
      <c r="K6" s="32">
        <v>0.6311690180309123</v>
      </c>
      <c r="M6" s="206" t="s">
        <v>515</v>
      </c>
      <c r="N6" s="39">
        <v>0.61012177355405428</v>
      </c>
      <c r="O6" s="39">
        <v>0.59451256972943745</v>
      </c>
      <c r="P6" s="39">
        <v>0.6393138017457437</v>
      </c>
      <c r="Q6" s="39">
        <v>0.64402242405805921</v>
      </c>
      <c r="R6" s="46">
        <v>0.6311690180309123</v>
      </c>
    </row>
    <row r="7" spans="1:18" x14ac:dyDescent="0.25">
      <c r="A7" s="32" t="s">
        <v>516</v>
      </c>
      <c r="B7" s="32">
        <v>41245</v>
      </c>
      <c r="C7" s="32">
        <v>0.25353610484450972</v>
      </c>
      <c r="D7" s="32">
        <v>43123</v>
      </c>
      <c r="E7" s="32">
        <v>0.26492885754306639</v>
      </c>
      <c r="F7" s="32">
        <v>44307</v>
      </c>
      <c r="G7" s="32">
        <v>0.23932136375421312</v>
      </c>
      <c r="H7" s="32">
        <v>59328</v>
      </c>
      <c r="I7" s="32">
        <v>0.25782451870844381</v>
      </c>
      <c r="J7" s="32">
        <v>75749</v>
      </c>
      <c r="K7" s="32">
        <v>0.28681721456104081</v>
      </c>
      <c r="M7" s="206" t="s">
        <v>516</v>
      </c>
      <c r="N7" s="39">
        <v>0.25353610484450972</v>
      </c>
      <c r="O7" s="39">
        <v>0.26492885754306639</v>
      </c>
      <c r="P7" s="39">
        <v>0.23932136375421312</v>
      </c>
      <c r="Q7" s="39">
        <v>0.25782451870844381</v>
      </c>
      <c r="R7" s="46">
        <v>0.28681721456104081</v>
      </c>
    </row>
    <row r="8" spans="1:18" x14ac:dyDescent="0.25">
      <c r="A8" s="32" t="s">
        <v>517</v>
      </c>
      <c r="B8" s="32">
        <v>21156</v>
      </c>
      <c r="C8" s="32">
        <v>0.13004751688908833</v>
      </c>
      <c r="D8" s="32">
        <v>22879</v>
      </c>
      <c r="E8" s="32">
        <v>0.14055857272749614</v>
      </c>
      <c r="F8" s="32">
        <v>22469</v>
      </c>
      <c r="G8" s="32">
        <v>0.12136483450004321</v>
      </c>
      <c r="H8" s="32">
        <v>22586</v>
      </c>
      <c r="I8" s="32">
        <v>9.8153057233497029E-2</v>
      </c>
      <c r="J8" s="32">
        <v>21660</v>
      </c>
      <c r="K8" s="32">
        <v>8.2013767408046889E-2</v>
      </c>
      <c r="M8" s="206" t="s">
        <v>517</v>
      </c>
      <c r="N8" s="39">
        <v>0.13004751688908833</v>
      </c>
      <c r="O8" s="39">
        <v>0.14055857272749614</v>
      </c>
      <c r="P8" s="39">
        <v>0.12136483450004321</v>
      </c>
      <c r="Q8" s="39">
        <v>9.8153057233497029E-2</v>
      </c>
      <c r="R8" s="46">
        <v>8.2013767408046889E-2</v>
      </c>
    </row>
    <row r="9" spans="1:18" x14ac:dyDescent="0.25">
      <c r="A9" s="32" t="s">
        <v>518</v>
      </c>
      <c r="B9" s="32">
        <v>1024</v>
      </c>
      <c r="C9" s="32">
        <v>6.2946047123476293E-3</v>
      </c>
      <c r="E9" s="32">
        <v>0</v>
      </c>
      <c r="G9" s="32">
        <v>0</v>
      </c>
      <c r="I9" s="32">
        <v>0</v>
      </c>
      <c r="K9" s="32">
        <v>0</v>
      </c>
      <c r="M9" s="206" t="s">
        <v>518</v>
      </c>
      <c r="N9" s="39">
        <v>6.2946047123476293E-3</v>
      </c>
      <c r="O9" s="39">
        <v>0</v>
      </c>
      <c r="P9" s="39">
        <v>0</v>
      </c>
      <c r="Q9" s="39">
        <v>0</v>
      </c>
      <c r="R9" s="46">
        <v>0</v>
      </c>
    </row>
    <row r="10" spans="1:18" x14ac:dyDescent="0.25">
      <c r="A10" s="32" t="s">
        <v>519</v>
      </c>
      <c r="B10" s="32">
        <v>63425</v>
      </c>
      <c r="C10" s="32">
        <v>0.38987822644594572</v>
      </c>
      <c r="D10" s="32">
        <v>66002</v>
      </c>
      <c r="E10" s="32">
        <v>0.4054874302705625</v>
      </c>
      <c r="F10" s="32">
        <v>66776</v>
      </c>
      <c r="G10" s="32">
        <v>0.36068619825425635</v>
      </c>
      <c r="H10" s="32">
        <v>81914</v>
      </c>
      <c r="I10" s="32">
        <v>0.35597757594194079</v>
      </c>
      <c r="J10" s="32">
        <v>97409</v>
      </c>
      <c r="K10" s="32">
        <v>0.3688309819690877</v>
      </c>
      <c r="M10" s="206" t="s">
        <v>519</v>
      </c>
      <c r="N10" s="39">
        <v>0.38987822644594572</v>
      </c>
      <c r="O10" s="39">
        <v>0.4054874302705625</v>
      </c>
      <c r="P10" s="39">
        <v>0.36068619825425635</v>
      </c>
      <c r="Q10" s="39">
        <v>0.35597757594194079</v>
      </c>
      <c r="R10" s="46">
        <v>0.3688309819690877</v>
      </c>
    </row>
    <row r="11" spans="1:18" x14ac:dyDescent="0.25">
      <c r="A11" s="32" t="s">
        <v>520</v>
      </c>
      <c r="B11" s="32">
        <v>162679</v>
      </c>
      <c r="C11" s="32">
        <v>1</v>
      </c>
      <c r="D11" s="32">
        <v>162772</v>
      </c>
      <c r="E11" s="32">
        <v>1</v>
      </c>
      <c r="F11" s="32">
        <v>185136</v>
      </c>
      <c r="G11" s="32">
        <v>1</v>
      </c>
      <c r="H11" s="32">
        <v>230110</v>
      </c>
      <c r="I11" s="32">
        <v>1</v>
      </c>
      <c r="J11" s="32">
        <v>264102</v>
      </c>
      <c r="K11" s="32">
        <v>1</v>
      </c>
      <c r="M11" s="206" t="s">
        <v>520</v>
      </c>
      <c r="N11" s="39">
        <v>1</v>
      </c>
      <c r="O11" s="39">
        <v>1</v>
      </c>
      <c r="P11" s="39">
        <v>1</v>
      </c>
      <c r="Q11" s="39">
        <v>1</v>
      </c>
      <c r="R11" s="46">
        <v>1</v>
      </c>
    </row>
    <row r="12" spans="1:18" x14ac:dyDescent="0.25">
      <c r="M12" s="206"/>
      <c r="N12" s="37"/>
      <c r="O12" s="37"/>
      <c r="P12" s="37"/>
      <c r="Q12" s="37"/>
      <c r="R12" s="207"/>
    </row>
    <row r="13" spans="1:18" x14ac:dyDescent="0.25">
      <c r="A13" s="34" t="s">
        <v>521</v>
      </c>
      <c r="B13" s="34">
        <v>2018</v>
      </c>
      <c r="C13" s="203"/>
      <c r="D13" s="34">
        <v>2019</v>
      </c>
      <c r="E13" s="203"/>
      <c r="F13" s="34">
        <v>2020</v>
      </c>
      <c r="G13" s="203"/>
      <c r="H13" s="34">
        <v>2021</v>
      </c>
      <c r="I13" s="203"/>
      <c r="J13" s="34">
        <v>2022</v>
      </c>
      <c r="K13" s="203"/>
      <c r="M13" s="44" t="s">
        <v>521</v>
      </c>
      <c r="N13" s="36" t="s">
        <v>1</v>
      </c>
      <c r="O13" s="36" t="s">
        <v>3</v>
      </c>
      <c r="P13" s="36" t="s">
        <v>5</v>
      </c>
      <c r="Q13" s="36" t="s">
        <v>7</v>
      </c>
      <c r="R13" s="208" t="s">
        <v>8</v>
      </c>
    </row>
    <row r="14" spans="1:18" x14ac:dyDescent="0.25">
      <c r="A14" s="211" t="s">
        <v>513</v>
      </c>
      <c r="B14" s="212">
        <v>33129</v>
      </c>
      <c r="C14" s="213">
        <f>B14/$B$11</f>
        <v>0.20364644483922326</v>
      </c>
      <c r="D14" s="212">
        <v>28514</v>
      </c>
      <c r="E14" s="213">
        <f>D14/$D$11</f>
        <v>0.17517754896419532</v>
      </c>
      <c r="F14" s="212">
        <v>37471</v>
      </c>
      <c r="G14" s="213">
        <f>F14/$F$11</f>
        <v>0.20239715668481548</v>
      </c>
      <c r="H14" s="212">
        <v>46280</v>
      </c>
      <c r="I14" s="213">
        <f>H14/$H$11</f>
        <v>0.20112120290295946</v>
      </c>
      <c r="J14" s="212">
        <v>52692</v>
      </c>
      <c r="K14" s="214">
        <f>J14/$J$11</f>
        <v>0.19951382420428471</v>
      </c>
      <c r="M14" s="206" t="s">
        <v>513</v>
      </c>
      <c r="N14" s="209">
        <v>0.20364644483922326</v>
      </c>
      <c r="O14" s="209">
        <v>0.17517754896419532</v>
      </c>
      <c r="P14" s="209">
        <v>0.20239715668481548</v>
      </c>
      <c r="Q14" s="209">
        <v>0.20112120290295946</v>
      </c>
      <c r="R14" s="210">
        <v>0.19951382420428471</v>
      </c>
    </row>
    <row r="15" spans="1:18" x14ac:dyDescent="0.25">
      <c r="A15" s="206" t="s">
        <v>514</v>
      </c>
      <c r="B15" s="40">
        <v>16517</v>
      </c>
      <c r="C15" s="209">
        <f t="shared" ref="C15:C60" si="0">B15/$B$11</f>
        <v>0.10153123636117753</v>
      </c>
      <c r="D15" s="40">
        <v>17789</v>
      </c>
      <c r="E15" s="209">
        <f t="shared" ref="E15:E60" si="1">D15/$D$11</f>
        <v>0.10928783820313076</v>
      </c>
      <c r="F15" s="40">
        <v>22949</v>
      </c>
      <c r="G15" s="209">
        <f t="shared" ref="G15:G60" si="2">F15/$F$11</f>
        <v>0.12395752311814018</v>
      </c>
      <c r="H15" s="40">
        <v>26051</v>
      </c>
      <c r="I15" s="209">
        <f t="shared" ref="I15:I60" si="3">H15/$H$11</f>
        <v>0.11321107296510365</v>
      </c>
      <c r="J15" s="40">
        <v>27323</v>
      </c>
      <c r="K15" s="210">
        <f t="shared" ref="K15:K60" si="4">J15/$J$11</f>
        <v>0.10345624039196977</v>
      </c>
      <c r="M15" s="206" t="s">
        <v>514</v>
      </c>
      <c r="N15" s="209">
        <v>0.10153123636117753</v>
      </c>
      <c r="O15" s="209">
        <v>0.10928783820313076</v>
      </c>
      <c r="P15" s="209">
        <v>0.12395752311814018</v>
      </c>
      <c r="Q15" s="209">
        <v>0.11321107296510365</v>
      </c>
      <c r="R15" s="210">
        <v>0.10345624039196977</v>
      </c>
    </row>
    <row r="16" spans="1:18" x14ac:dyDescent="0.25">
      <c r="A16" s="206" t="s">
        <v>515</v>
      </c>
      <c r="B16" s="40">
        <v>49646</v>
      </c>
      <c r="C16" s="209">
        <f t="shared" si="0"/>
        <v>0.30517768120040079</v>
      </c>
      <c r="D16" s="40">
        <v>46303</v>
      </c>
      <c r="E16" s="209">
        <f t="shared" si="1"/>
        <v>0.28446538716732606</v>
      </c>
      <c r="F16" s="40">
        <v>60420</v>
      </c>
      <c r="G16" s="209">
        <f t="shared" si="2"/>
        <v>0.32635467980295568</v>
      </c>
      <c r="H16" s="40">
        <v>72331</v>
      </c>
      <c r="I16" s="209">
        <f t="shared" si="3"/>
        <v>0.31433227586806312</v>
      </c>
      <c r="J16" s="40">
        <v>80015</v>
      </c>
      <c r="K16" s="210">
        <f t="shared" si="4"/>
        <v>0.30297006459625447</v>
      </c>
      <c r="M16" s="206" t="s">
        <v>515</v>
      </c>
      <c r="N16" s="209">
        <v>0.30517768120040079</v>
      </c>
      <c r="O16" s="209">
        <v>0.28446538716732606</v>
      </c>
      <c r="P16" s="209">
        <v>0.32635467980295568</v>
      </c>
      <c r="Q16" s="209">
        <v>0.31433227586806312</v>
      </c>
      <c r="R16" s="210">
        <v>0.30297006459625447</v>
      </c>
    </row>
    <row r="17" spans="1:18" x14ac:dyDescent="0.25">
      <c r="A17" s="206" t="s">
        <v>516</v>
      </c>
      <c r="B17" s="40">
        <v>26488</v>
      </c>
      <c r="C17" s="209">
        <f t="shared" si="0"/>
        <v>0.16282372033267969</v>
      </c>
      <c r="D17" s="40">
        <v>29517</v>
      </c>
      <c r="E17" s="209">
        <f t="shared" si="1"/>
        <v>0.18133954242744452</v>
      </c>
      <c r="F17" s="40">
        <v>27540</v>
      </c>
      <c r="G17" s="209">
        <f t="shared" si="2"/>
        <v>0.14875550946331345</v>
      </c>
      <c r="H17" s="40">
        <v>38383</v>
      </c>
      <c r="I17" s="209">
        <f t="shared" si="3"/>
        <v>0.16680283342749119</v>
      </c>
      <c r="J17" s="40">
        <v>53171</v>
      </c>
      <c r="K17" s="210">
        <f t="shared" si="4"/>
        <v>0.20132751739858085</v>
      </c>
      <c r="M17" s="206" t="s">
        <v>516</v>
      </c>
      <c r="N17" s="209">
        <v>0.16282372033267969</v>
      </c>
      <c r="O17" s="209">
        <v>0.18133954242744452</v>
      </c>
      <c r="P17" s="209">
        <v>0.14875550946331345</v>
      </c>
      <c r="Q17" s="209">
        <v>0.16680283342749119</v>
      </c>
      <c r="R17" s="210">
        <v>0.20132751739858085</v>
      </c>
    </row>
    <row r="18" spans="1:18" x14ac:dyDescent="0.25">
      <c r="A18" s="206" t="s">
        <v>517</v>
      </c>
      <c r="B18" s="40">
        <v>10922</v>
      </c>
      <c r="C18" s="209">
        <f t="shared" si="0"/>
        <v>6.7138352215098451E-2</v>
      </c>
      <c r="D18" s="40">
        <v>11974</v>
      </c>
      <c r="E18" s="209">
        <f t="shared" si="1"/>
        <v>7.3563020666945172E-2</v>
      </c>
      <c r="F18" s="40">
        <v>11643</v>
      </c>
      <c r="G18" s="209">
        <f t="shared" si="2"/>
        <v>6.2888903292714543E-2</v>
      </c>
      <c r="H18" s="40">
        <v>11448</v>
      </c>
      <c r="I18" s="209">
        <f t="shared" si="3"/>
        <v>4.9750119508061359E-2</v>
      </c>
      <c r="J18" s="40">
        <v>11725</v>
      </c>
      <c r="K18" s="210">
        <f t="shared" si="4"/>
        <v>4.4395725893783461E-2</v>
      </c>
      <c r="M18" s="206" t="s">
        <v>517</v>
      </c>
      <c r="N18" s="209">
        <v>6.7138352215098451E-2</v>
      </c>
      <c r="O18" s="209">
        <v>7.3563020666945172E-2</v>
      </c>
      <c r="P18" s="209">
        <v>6.2888903292714543E-2</v>
      </c>
      <c r="Q18" s="209">
        <v>4.9750119508061359E-2</v>
      </c>
      <c r="R18" s="210">
        <v>4.4395725893783461E-2</v>
      </c>
    </row>
    <row r="19" spans="1:18" x14ac:dyDescent="0.25">
      <c r="A19" s="206" t="s">
        <v>518</v>
      </c>
      <c r="B19" s="37">
        <v>701</v>
      </c>
      <c r="C19" s="209">
        <f t="shared" si="0"/>
        <v>4.3090995149957893E-3</v>
      </c>
      <c r="D19" s="37"/>
      <c r="E19" s="209">
        <f t="shared" si="1"/>
        <v>0</v>
      </c>
      <c r="F19" s="37"/>
      <c r="G19" s="209">
        <f t="shared" si="2"/>
        <v>0</v>
      </c>
      <c r="H19" s="37"/>
      <c r="I19" s="209">
        <f t="shared" si="3"/>
        <v>0</v>
      </c>
      <c r="J19" s="37"/>
      <c r="K19" s="210">
        <f t="shared" si="4"/>
        <v>0</v>
      </c>
      <c r="M19" s="206" t="s">
        <v>518</v>
      </c>
      <c r="N19" s="209">
        <v>4.3090995149957893E-3</v>
      </c>
      <c r="O19" s="209">
        <v>0</v>
      </c>
      <c r="P19" s="209">
        <v>0</v>
      </c>
      <c r="Q19" s="209">
        <v>0</v>
      </c>
      <c r="R19" s="210">
        <v>0</v>
      </c>
    </row>
    <row r="20" spans="1:18" x14ac:dyDescent="0.25">
      <c r="A20" s="206" t="s">
        <v>522</v>
      </c>
      <c r="B20" s="40">
        <v>38111</v>
      </c>
      <c r="C20" s="209">
        <f t="shared" si="0"/>
        <v>0.23427117206277392</v>
      </c>
      <c r="D20" s="40">
        <v>41491</v>
      </c>
      <c r="E20" s="209">
        <f t="shared" si="1"/>
        <v>0.25490256309438969</v>
      </c>
      <c r="F20" s="40">
        <v>39183</v>
      </c>
      <c r="G20" s="209">
        <f t="shared" si="2"/>
        <v>0.21164441275602799</v>
      </c>
      <c r="H20" s="40">
        <v>49831</v>
      </c>
      <c r="I20" s="209">
        <f t="shared" si="3"/>
        <v>0.21655295293555257</v>
      </c>
      <c r="J20" s="40">
        <v>64896</v>
      </c>
      <c r="K20" s="210">
        <f t="shared" si="4"/>
        <v>0.24572324329236431</v>
      </c>
      <c r="M20" s="206" t="s">
        <v>522</v>
      </c>
      <c r="N20" s="209">
        <v>0.23427117206277392</v>
      </c>
      <c r="O20" s="209">
        <v>0.25490256309438969</v>
      </c>
      <c r="P20" s="209">
        <v>0.21164441275602799</v>
      </c>
      <c r="Q20" s="209">
        <v>0.21655295293555257</v>
      </c>
      <c r="R20" s="210">
        <v>0.24572324329236431</v>
      </c>
    </row>
    <row r="21" spans="1:18" x14ac:dyDescent="0.25">
      <c r="A21" s="42" t="s">
        <v>520</v>
      </c>
      <c r="B21" s="215">
        <v>87757</v>
      </c>
      <c r="C21" s="216">
        <f t="shared" si="0"/>
        <v>0.53944885326317471</v>
      </c>
      <c r="D21" s="215">
        <v>87794</v>
      </c>
      <c r="E21" s="216">
        <f t="shared" si="1"/>
        <v>0.5393679502617158</v>
      </c>
      <c r="F21" s="215">
        <v>99603</v>
      </c>
      <c r="G21" s="216">
        <f t="shared" si="2"/>
        <v>0.5379990925589837</v>
      </c>
      <c r="H21" s="215">
        <v>122162</v>
      </c>
      <c r="I21" s="216">
        <f t="shared" si="3"/>
        <v>0.53088522880361566</v>
      </c>
      <c r="J21" s="215">
        <v>144911</v>
      </c>
      <c r="K21" s="217">
        <f t="shared" si="4"/>
        <v>0.54869330788861881</v>
      </c>
      <c r="M21" s="206" t="s">
        <v>520</v>
      </c>
      <c r="N21" s="209">
        <v>0.53944885326317471</v>
      </c>
      <c r="O21" s="209">
        <v>0.5393679502617158</v>
      </c>
      <c r="P21" s="209">
        <v>0.5379990925589837</v>
      </c>
      <c r="Q21" s="209">
        <v>0.53088522880361566</v>
      </c>
      <c r="R21" s="210">
        <v>0.54869330788861881</v>
      </c>
    </row>
    <row r="22" spans="1:18" x14ac:dyDescent="0.25">
      <c r="B22" s="33"/>
      <c r="D22" s="33"/>
      <c r="F22" s="33"/>
      <c r="H22" s="33"/>
      <c r="J22" s="33"/>
      <c r="M22" s="206"/>
      <c r="N22" s="37"/>
      <c r="O22" s="37"/>
      <c r="P22" s="37"/>
      <c r="Q22" s="37"/>
      <c r="R22" s="207"/>
    </row>
    <row r="23" spans="1:18" x14ac:dyDescent="0.25">
      <c r="A23" s="34" t="s">
        <v>523</v>
      </c>
      <c r="B23" s="34">
        <v>2018</v>
      </c>
      <c r="C23" s="203"/>
      <c r="D23" s="34">
        <v>2019</v>
      </c>
      <c r="E23" s="203"/>
      <c r="F23" s="34">
        <v>2020</v>
      </c>
      <c r="G23" s="203"/>
      <c r="H23" s="34">
        <v>2021</v>
      </c>
      <c r="I23" s="203"/>
      <c r="J23" s="34">
        <v>2022</v>
      </c>
      <c r="K23" s="203"/>
      <c r="M23" s="44" t="s">
        <v>523</v>
      </c>
      <c r="N23" s="36" t="s">
        <v>1</v>
      </c>
      <c r="O23" s="36" t="s">
        <v>3</v>
      </c>
      <c r="P23" s="36" t="s">
        <v>5</v>
      </c>
      <c r="Q23" s="36" t="s">
        <v>7</v>
      </c>
      <c r="R23" s="208" t="s">
        <v>8</v>
      </c>
    </row>
    <row r="24" spans="1:18" x14ac:dyDescent="0.25">
      <c r="A24" s="211" t="s">
        <v>513</v>
      </c>
      <c r="B24" s="212">
        <v>9784</v>
      </c>
      <c r="C24" s="213">
        <f t="shared" si="0"/>
        <v>6.0142980962508988E-2</v>
      </c>
      <c r="D24" s="212">
        <v>7400</v>
      </c>
      <c r="E24" s="213">
        <f t="shared" si="1"/>
        <v>4.5462364534440816E-2</v>
      </c>
      <c r="F24" s="212">
        <v>10542</v>
      </c>
      <c r="G24" s="213">
        <f t="shared" si="2"/>
        <v>5.6941923774954627E-2</v>
      </c>
      <c r="H24" s="212">
        <v>15962</v>
      </c>
      <c r="I24" s="213">
        <f t="shared" si="3"/>
        <v>6.9366824562165919E-2</v>
      </c>
      <c r="J24" s="212">
        <v>17313</v>
      </c>
      <c r="K24" s="214">
        <f t="shared" si="4"/>
        <v>6.5554217688620312E-2</v>
      </c>
      <c r="M24" s="206" t="s">
        <v>513</v>
      </c>
      <c r="N24" s="209">
        <v>6.0142980962508988E-2</v>
      </c>
      <c r="O24" s="209">
        <v>4.5462364534440816E-2</v>
      </c>
      <c r="P24" s="209">
        <v>5.6941923774954627E-2</v>
      </c>
      <c r="Q24" s="209">
        <v>6.9366824562165919E-2</v>
      </c>
      <c r="R24" s="210">
        <v>6.5554217688620312E-2</v>
      </c>
    </row>
    <row r="25" spans="1:18" x14ac:dyDescent="0.25">
      <c r="A25" s="206" t="s">
        <v>514</v>
      </c>
      <c r="B25" s="37">
        <v>873</v>
      </c>
      <c r="C25" s="209">
        <f t="shared" si="0"/>
        <v>5.3663964002729301E-3</v>
      </c>
      <c r="D25" s="40">
        <v>1649</v>
      </c>
      <c r="E25" s="209">
        <f t="shared" si="1"/>
        <v>1.0130735015850392E-2</v>
      </c>
      <c r="F25" s="40">
        <v>3948</v>
      </c>
      <c r="G25" s="209">
        <f t="shared" si="2"/>
        <v>2.132486388384755E-2</v>
      </c>
      <c r="H25" s="40">
        <v>1776</v>
      </c>
      <c r="I25" s="209">
        <f t="shared" si="3"/>
        <v>7.7180478901394982E-3</v>
      </c>
      <c r="J25" s="37">
        <v>681</v>
      </c>
      <c r="K25" s="210">
        <f t="shared" si="4"/>
        <v>2.5785491969011975E-3</v>
      </c>
      <c r="M25" s="206" t="s">
        <v>514</v>
      </c>
      <c r="N25" s="209">
        <v>5.3663964002729301E-3</v>
      </c>
      <c r="O25" s="209">
        <v>1.0130735015850392E-2</v>
      </c>
      <c r="P25" s="209">
        <v>2.132486388384755E-2</v>
      </c>
      <c r="Q25" s="209">
        <v>7.7180478901394982E-3</v>
      </c>
      <c r="R25" s="210">
        <v>2.5785491969011975E-3</v>
      </c>
    </row>
    <row r="26" spans="1:18" x14ac:dyDescent="0.25">
      <c r="A26" s="206" t="s">
        <v>515</v>
      </c>
      <c r="B26" s="40">
        <v>10657</v>
      </c>
      <c r="C26" s="209">
        <f t="shared" si="0"/>
        <v>6.5509377362781923E-2</v>
      </c>
      <c r="D26" s="40">
        <v>9049</v>
      </c>
      <c r="E26" s="209">
        <f t="shared" si="1"/>
        <v>5.5593099550291201E-2</v>
      </c>
      <c r="F26" s="40">
        <v>14490</v>
      </c>
      <c r="G26" s="209">
        <f t="shared" si="2"/>
        <v>7.8266787658802184E-2</v>
      </c>
      <c r="H26" s="40">
        <v>17738</v>
      </c>
      <c r="I26" s="209">
        <f t="shared" si="3"/>
        <v>7.7084872452305414E-2</v>
      </c>
      <c r="J26" s="40">
        <v>17994</v>
      </c>
      <c r="K26" s="210">
        <f t="shared" si="4"/>
        <v>6.8132766885521501E-2</v>
      </c>
      <c r="M26" s="206" t="s">
        <v>515</v>
      </c>
      <c r="N26" s="209">
        <v>6.5509377362781923E-2</v>
      </c>
      <c r="O26" s="209">
        <v>5.5593099550291201E-2</v>
      </c>
      <c r="P26" s="209">
        <v>7.8266787658802184E-2</v>
      </c>
      <c r="Q26" s="209">
        <v>7.7084872452305414E-2</v>
      </c>
      <c r="R26" s="210">
        <v>6.8132766885521501E-2</v>
      </c>
    </row>
    <row r="27" spans="1:18" x14ac:dyDescent="0.25">
      <c r="A27" s="206" t="s">
        <v>516</v>
      </c>
      <c r="B27" s="40">
        <v>1649</v>
      </c>
      <c r="C27" s="209">
        <f t="shared" si="0"/>
        <v>1.0136526533848868E-2</v>
      </c>
      <c r="D27" s="40">
        <v>3402</v>
      </c>
      <c r="E27" s="209">
        <f t="shared" si="1"/>
        <v>2.0900400560292926E-2</v>
      </c>
      <c r="F27" s="40">
        <v>2790</v>
      </c>
      <c r="G27" s="209">
        <f t="shared" si="2"/>
        <v>1.5070002592688618E-2</v>
      </c>
      <c r="H27" s="40">
        <v>6792</v>
      </c>
      <c r="I27" s="209">
        <f t="shared" si="3"/>
        <v>2.9516318282560513E-2</v>
      </c>
      <c r="J27" s="40">
        <v>7851</v>
      </c>
      <c r="K27" s="210">
        <f t="shared" si="4"/>
        <v>2.9727150873526138E-2</v>
      </c>
      <c r="M27" s="206" t="s">
        <v>516</v>
      </c>
      <c r="N27" s="209">
        <v>1.0136526533848868E-2</v>
      </c>
      <c r="O27" s="209">
        <v>2.0900400560292926E-2</v>
      </c>
      <c r="P27" s="209">
        <v>1.5070002592688618E-2</v>
      </c>
      <c r="Q27" s="209">
        <v>2.9516318282560513E-2</v>
      </c>
      <c r="R27" s="210">
        <v>2.9727150873526138E-2</v>
      </c>
    </row>
    <row r="28" spans="1:18" x14ac:dyDescent="0.25">
      <c r="A28" s="206" t="s">
        <v>517</v>
      </c>
      <c r="B28" s="37">
        <v>504</v>
      </c>
      <c r="C28" s="209">
        <f t="shared" si="0"/>
        <v>3.098125756858599E-3</v>
      </c>
      <c r="D28" s="40">
        <v>1760</v>
      </c>
      <c r="E28" s="209">
        <f t="shared" si="1"/>
        <v>1.0812670483867004E-2</v>
      </c>
      <c r="F28" s="37">
        <v>958</v>
      </c>
      <c r="G28" s="209">
        <f t="shared" si="2"/>
        <v>5.1745743669518625E-3</v>
      </c>
      <c r="H28" s="37">
        <v>-136</v>
      </c>
      <c r="I28" s="209">
        <f t="shared" si="3"/>
        <v>-5.9102168528095259E-4</v>
      </c>
      <c r="J28" s="37">
        <v>443</v>
      </c>
      <c r="K28" s="210">
        <f t="shared" si="4"/>
        <v>1.6773822235348463E-3</v>
      </c>
      <c r="M28" s="206" t="s">
        <v>517</v>
      </c>
      <c r="N28" s="209">
        <v>3.098125756858599E-3</v>
      </c>
      <c r="O28" s="209">
        <v>1.0812670483867004E-2</v>
      </c>
      <c r="P28" s="209">
        <v>5.1745743669518625E-3</v>
      </c>
      <c r="Q28" s="209">
        <v>-5.9102168528095259E-4</v>
      </c>
      <c r="R28" s="210">
        <v>1.6773822235348463E-3</v>
      </c>
    </row>
    <row r="29" spans="1:18" x14ac:dyDescent="0.25">
      <c r="A29" s="206" t="s">
        <v>518</v>
      </c>
      <c r="B29" s="37">
        <v>-230</v>
      </c>
      <c r="C29" s="209">
        <f t="shared" si="0"/>
        <v>-1.4138272303124558E-3</v>
      </c>
      <c r="D29" s="37"/>
      <c r="E29" s="209"/>
      <c r="F29" s="37"/>
      <c r="G29" s="209"/>
      <c r="H29" s="37"/>
      <c r="I29" s="209"/>
      <c r="J29" s="37"/>
      <c r="K29" s="210"/>
      <c r="M29" s="206" t="s">
        <v>518</v>
      </c>
      <c r="N29" s="209">
        <v>-1.4138272303124558E-3</v>
      </c>
      <c r="O29" s="209"/>
      <c r="P29" s="209"/>
      <c r="Q29" s="209"/>
      <c r="R29" s="210"/>
    </row>
    <row r="30" spans="1:18" x14ac:dyDescent="0.25">
      <c r="A30" s="206" t="s">
        <v>519</v>
      </c>
      <c r="B30" s="40">
        <v>1923</v>
      </c>
      <c r="C30" s="209">
        <f t="shared" si="0"/>
        <v>1.182082506039501E-2</v>
      </c>
      <c r="D30" s="40">
        <v>5162</v>
      </c>
      <c r="E30" s="209">
        <f t="shared" si="1"/>
        <v>3.1713071044159928E-2</v>
      </c>
      <c r="F30" s="40">
        <v>3748</v>
      </c>
      <c r="G30" s="209">
        <f t="shared" si="2"/>
        <v>2.0244576959640482E-2</v>
      </c>
      <c r="H30" s="40">
        <v>6656</v>
      </c>
      <c r="I30" s="209">
        <f t="shared" si="3"/>
        <v>2.8925296597279562E-2</v>
      </c>
      <c r="J30" s="40">
        <v>8294</v>
      </c>
      <c r="K30" s="210">
        <f t="shared" si="4"/>
        <v>3.1404533097060983E-2</v>
      </c>
      <c r="M30" s="206" t="s">
        <v>519</v>
      </c>
      <c r="N30" s="209">
        <v>1.182082506039501E-2</v>
      </c>
      <c r="O30" s="209">
        <v>3.1713071044159928E-2</v>
      </c>
      <c r="P30" s="209">
        <v>2.0244576959640482E-2</v>
      </c>
      <c r="Q30" s="209">
        <v>2.8925296597279562E-2</v>
      </c>
      <c r="R30" s="210">
        <v>3.1404533097060983E-2</v>
      </c>
    </row>
    <row r="31" spans="1:18" x14ac:dyDescent="0.25">
      <c r="A31" s="206" t="s">
        <v>524</v>
      </c>
      <c r="B31" s="37">
        <v>-611</v>
      </c>
      <c r="C31" s="209">
        <f t="shared" si="0"/>
        <v>-3.7558627726996109E-3</v>
      </c>
      <c r="D31" s="37">
        <v>-739</v>
      </c>
      <c r="E31" s="209">
        <f t="shared" si="1"/>
        <v>-4.5400928906691573E-3</v>
      </c>
      <c r="F31" s="37">
        <v>-405</v>
      </c>
      <c r="G31" s="209">
        <f t="shared" si="2"/>
        <v>-2.1875810215193155E-3</v>
      </c>
      <c r="H31" s="40">
        <v>-1832</v>
      </c>
      <c r="I31" s="209">
        <f t="shared" si="3"/>
        <v>-7.9614097605493032E-3</v>
      </c>
      <c r="J31" s="37">
        <v>-685</v>
      </c>
      <c r="K31" s="210">
        <f t="shared" si="4"/>
        <v>-2.593694860319119E-3</v>
      </c>
      <c r="M31" s="206" t="s">
        <v>524</v>
      </c>
      <c r="N31" s="209">
        <v>-3.7558627726996109E-3</v>
      </c>
      <c r="O31" s="209">
        <v>-4.5400928906691573E-3</v>
      </c>
      <c r="P31" s="209">
        <v>-2.1875810215193155E-3</v>
      </c>
      <c r="Q31" s="209">
        <v>-7.9614097605493032E-3</v>
      </c>
      <c r="R31" s="210">
        <v>-2.593694860319119E-3</v>
      </c>
    </row>
    <row r="32" spans="1:18" x14ac:dyDescent="0.25">
      <c r="A32" s="42" t="s">
        <v>520</v>
      </c>
      <c r="B32" s="215">
        <v>11969</v>
      </c>
      <c r="C32" s="216">
        <f t="shared" si="0"/>
        <v>7.3574339650477327E-2</v>
      </c>
      <c r="D32" s="215">
        <v>13472</v>
      </c>
      <c r="E32" s="216">
        <f t="shared" si="1"/>
        <v>8.2766077703781971E-2</v>
      </c>
      <c r="F32" s="215">
        <v>17833</v>
      </c>
      <c r="G32" s="216">
        <f t="shared" si="2"/>
        <v>9.632378359692334E-2</v>
      </c>
      <c r="H32" s="215">
        <v>22562</v>
      </c>
      <c r="I32" s="216">
        <f t="shared" si="3"/>
        <v>9.8048759289035683E-2</v>
      </c>
      <c r="J32" s="215">
        <v>25603</v>
      </c>
      <c r="K32" s="217">
        <f t="shared" si="4"/>
        <v>9.6943605122263368E-2</v>
      </c>
      <c r="M32" s="206" t="s">
        <v>520</v>
      </c>
      <c r="N32" s="209">
        <v>7.3574339650477327E-2</v>
      </c>
      <c r="O32" s="209">
        <v>8.2766077703781971E-2</v>
      </c>
      <c r="P32" s="209">
        <v>9.632378359692334E-2</v>
      </c>
      <c r="Q32" s="209">
        <v>9.8048759289035683E-2</v>
      </c>
      <c r="R32" s="210">
        <v>9.6943605122263368E-2</v>
      </c>
    </row>
    <row r="33" spans="1:19" x14ac:dyDescent="0.25">
      <c r="B33" s="14"/>
      <c r="D33" s="14"/>
      <c r="F33" s="14"/>
      <c r="H33" s="14"/>
      <c r="J33" s="14"/>
      <c r="M33" s="206"/>
      <c r="N33" s="37"/>
      <c r="O33" s="37"/>
      <c r="P33" s="37"/>
      <c r="Q33" s="37"/>
      <c r="R33" s="207"/>
    </row>
    <row r="34" spans="1:19" x14ac:dyDescent="0.25">
      <c r="A34" s="187" t="s">
        <v>475</v>
      </c>
      <c r="B34" s="187">
        <v>2018</v>
      </c>
      <c r="C34" s="203"/>
      <c r="D34" s="187">
        <v>2019</v>
      </c>
      <c r="E34" s="203"/>
      <c r="F34" s="187">
        <v>2020</v>
      </c>
      <c r="G34" s="203"/>
      <c r="H34" s="187">
        <v>2021</v>
      </c>
      <c r="I34" s="203"/>
      <c r="J34" s="187">
        <v>2022</v>
      </c>
      <c r="K34" s="203"/>
      <c r="M34" s="44" t="s">
        <v>475</v>
      </c>
      <c r="N34" s="36" t="s">
        <v>1</v>
      </c>
      <c r="O34" s="36" t="s">
        <v>3</v>
      </c>
      <c r="P34" s="36" t="s">
        <v>5</v>
      </c>
      <c r="Q34" s="36" t="s">
        <v>7</v>
      </c>
      <c r="R34" s="208" t="s">
        <v>8</v>
      </c>
    </row>
    <row r="35" spans="1:19" x14ac:dyDescent="0.25">
      <c r="A35" s="218" t="s">
        <v>513</v>
      </c>
      <c r="B35" s="219">
        <v>9784</v>
      </c>
      <c r="C35" s="213">
        <f t="shared" si="0"/>
        <v>6.0142980962508988E-2</v>
      </c>
      <c r="D35" s="220">
        <v>7290</v>
      </c>
      <c r="E35" s="213">
        <f t="shared" si="1"/>
        <v>4.4786572629199127E-2</v>
      </c>
      <c r="F35" s="220">
        <v>10381</v>
      </c>
      <c r="G35" s="213">
        <f t="shared" si="2"/>
        <v>5.6072292800967941E-2</v>
      </c>
      <c r="H35" s="220">
        <v>15800</v>
      </c>
      <c r="I35" s="213">
        <f t="shared" si="3"/>
        <v>6.8662813437051842E-2</v>
      </c>
      <c r="J35" s="220">
        <v>17169</v>
      </c>
      <c r="K35" s="214">
        <f t="shared" si="4"/>
        <v>6.5008973805575118E-2</v>
      </c>
      <c r="M35" s="206" t="s">
        <v>513</v>
      </c>
      <c r="N35" s="39">
        <v>6.0142980962508988E-2</v>
      </c>
      <c r="O35" s="39">
        <v>4.4786572629199127E-2</v>
      </c>
      <c r="P35" s="39">
        <v>5.6072292800967941E-2</v>
      </c>
      <c r="Q35" s="39">
        <v>6.8662813437051842E-2</v>
      </c>
      <c r="R35" s="46">
        <v>6.5008973805575118E-2</v>
      </c>
    </row>
    <row r="36" spans="1:19" x14ac:dyDescent="0.25">
      <c r="A36" s="221" t="s">
        <v>514</v>
      </c>
      <c r="B36" s="222">
        <v>873</v>
      </c>
      <c r="C36" s="209">
        <f t="shared" si="0"/>
        <v>5.3663964002729301E-3</v>
      </c>
      <c r="D36" s="223">
        <v>1555</v>
      </c>
      <c r="E36" s="209">
        <f t="shared" si="1"/>
        <v>9.5532401150074959E-3</v>
      </c>
      <c r="F36" s="223">
        <v>3843</v>
      </c>
      <c r="G36" s="209">
        <f t="shared" si="2"/>
        <v>2.0757713248638839E-2</v>
      </c>
      <c r="H36" s="223">
        <v>1682</v>
      </c>
      <c r="I36" s="209">
        <f t="shared" si="3"/>
        <v>7.3095476076658989E-3</v>
      </c>
      <c r="J36" s="41">
        <v>600</v>
      </c>
      <c r="K36" s="210">
        <f t="shared" si="4"/>
        <v>2.2718495126882797E-3</v>
      </c>
      <c r="M36" s="206" t="s">
        <v>514</v>
      </c>
      <c r="N36" s="39">
        <v>5.3663964002729301E-3</v>
      </c>
      <c r="O36" s="39">
        <v>9.5532401150074959E-3</v>
      </c>
      <c r="P36" s="39">
        <v>2.0757713248638839E-2</v>
      </c>
      <c r="Q36" s="39">
        <v>7.3095476076658989E-3</v>
      </c>
      <c r="R36" s="46">
        <v>2.2718495126882797E-3</v>
      </c>
    </row>
    <row r="37" spans="1:19" x14ac:dyDescent="0.25">
      <c r="A37" s="221" t="s">
        <v>515</v>
      </c>
      <c r="B37" s="224">
        <v>10657</v>
      </c>
      <c r="C37" s="209">
        <f t="shared" si="0"/>
        <v>6.5509377362781923E-2</v>
      </c>
      <c r="D37" s="223">
        <v>8845</v>
      </c>
      <c r="E37" s="209">
        <f t="shared" si="1"/>
        <v>5.4339812744206621E-2</v>
      </c>
      <c r="F37" s="223">
        <v>14224</v>
      </c>
      <c r="G37" s="209">
        <f t="shared" si="2"/>
        <v>7.6830006049606769E-2</v>
      </c>
      <c r="H37" s="223">
        <v>17482</v>
      </c>
      <c r="I37" s="209">
        <f t="shared" si="3"/>
        <v>7.5972361044717746E-2</v>
      </c>
      <c r="J37" s="223">
        <v>17769</v>
      </c>
      <c r="K37" s="210">
        <f t="shared" si="4"/>
        <v>6.7280823318263391E-2</v>
      </c>
      <c r="M37" s="206" t="s">
        <v>515</v>
      </c>
      <c r="N37" s="39">
        <v>6.5509377362781923E-2</v>
      </c>
      <c r="O37" s="39">
        <v>5.4339812744206621E-2</v>
      </c>
      <c r="P37" s="39">
        <v>7.6830006049606769E-2</v>
      </c>
      <c r="Q37" s="39">
        <v>7.5972361044717746E-2</v>
      </c>
      <c r="R37" s="46">
        <v>6.7280823318263391E-2</v>
      </c>
    </row>
    <row r="38" spans="1:19" x14ac:dyDescent="0.25">
      <c r="A38" s="221" t="s">
        <v>516</v>
      </c>
      <c r="B38" s="224">
        <v>1649</v>
      </c>
      <c r="C38" s="209">
        <f t="shared" si="0"/>
        <v>1.0136526533848868E-2</v>
      </c>
      <c r="D38" s="223">
        <v>3317</v>
      </c>
      <c r="E38" s="209">
        <f t="shared" si="1"/>
        <v>2.0378197724424348E-2</v>
      </c>
      <c r="F38" s="223">
        <v>2724</v>
      </c>
      <c r="G38" s="209">
        <f t="shared" si="2"/>
        <v>1.4713507907700285E-2</v>
      </c>
      <c r="H38" s="223">
        <v>6739</v>
      </c>
      <c r="I38" s="209">
        <f t="shared" si="3"/>
        <v>2.9285993655208377E-2</v>
      </c>
      <c r="J38" s="223">
        <v>7776</v>
      </c>
      <c r="K38" s="210">
        <f t="shared" si="4"/>
        <v>2.9443169684440103E-2</v>
      </c>
      <c r="M38" s="206" t="s">
        <v>516</v>
      </c>
      <c r="N38" s="39">
        <v>1.0136526533848868E-2</v>
      </c>
      <c r="O38" s="39">
        <v>2.0378197724424348E-2</v>
      </c>
      <c r="P38" s="39">
        <v>1.4713507907700285E-2</v>
      </c>
      <c r="Q38" s="39">
        <v>2.9285993655208377E-2</v>
      </c>
      <c r="R38" s="46">
        <v>2.9443169684440103E-2</v>
      </c>
    </row>
    <row r="39" spans="1:19" x14ac:dyDescent="0.25">
      <c r="A39" s="221" t="s">
        <v>517</v>
      </c>
      <c r="B39" s="222">
        <v>504</v>
      </c>
      <c r="C39" s="209">
        <f t="shared" si="0"/>
        <v>3.098125756858599E-3</v>
      </c>
      <c r="D39" s="223">
        <v>1672</v>
      </c>
      <c r="E39" s="209">
        <f t="shared" si="1"/>
        <v>1.0272036959673655E-2</v>
      </c>
      <c r="F39" s="41">
        <v>899</v>
      </c>
      <c r="G39" s="209">
        <f t="shared" si="2"/>
        <v>4.8558897243107767E-3</v>
      </c>
      <c r="H39" s="41">
        <v>-184</v>
      </c>
      <c r="I39" s="209">
        <f t="shared" si="3"/>
        <v>-7.9961757420364175E-4</v>
      </c>
      <c r="J39" s="41">
        <v>403</v>
      </c>
      <c r="K39" s="210">
        <f t="shared" si="4"/>
        <v>1.5259255893556277E-3</v>
      </c>
      <c r="M39" s="206" t="s">
        <v>517</v>
      </c>
      <c r="N39" s="39">
        <v>3.098125756858599E-3</v>
      </c>
      <c r="O39" s="39">
        <v>1.0272036959673655E-2</v>
      </c>
      <c r="P39" s="39">
        <v>4.8558897243107767E-3</v>
      </c>
      <c r="Q39" s="39">
        <v>-7.9961757420364175E-4</v>
      </c>
      <c r="R39" s="46">
        <v>1.5259255893556277E-3</v>
      </c>
    </row>
    <row r="40" spans="1:19" x14ac:dyDescent="0.25">
      <c r="A40" s="221" t="s">
        <v>518</v>
      </c>
      <c r="B40" s="222">
        <v>-230</v>
      </c>
      <c r="C40" s="209">
        <f t="shared" si="0"/>
        <v>-1.4138272303124558E-3</v>
      </c>
      <c r="D40" s="41"/>
      <c r="E40" s="209">
        <f t="shared" si="1"/>
        <v>0</v>
      </c>
      <c r="F40" s="41"/>
      <c r="G40" s="209">
        <f t="shared" si="2"/>
        <v>0</v>
      </c>
      <c r="H40" s="41"/>
      <c r="I40" s="209">
        <f t="shared" si="3"/>
        <v>0</v>
      </c>
      <c r="J40" s="41"/>
      <c r="K40" s="210">
        <f t="shared" si="4"/>
        <v>0</v>
      </c>
      <c r="M40" s="206" t="s">
        <v>518</v>
      </c>
      <c r="N40" s="39">
        <v>-1.4138272303124558E-3</v>
      </c>
      <c r="O40" s="39">
        <v>0</v>
      </c>
      <c r="P40" s="39">
        <v>0</v>
      </c>
      <c r="Q40" s="39">
        <v>0</v>
      </c>
      <c r="R40" s="46">
        <v>0</v>
      </c>
    </row>
    <row r="41" spans="1:19" x14ac:dyDescent="0.25">
      <c r="A41" s="221" t="s">
        <v>522</v>
      </c>
      <c r="B41" s="224">
        <v>1923</v>
      </c>
      <c r="C41" s="209">
        <f t="shared" si="0"/>
        <v>1.182082506039501E-2</v>
      </c>
      <c r="D41" s="223">
        <v>4989</v>
      </c>
      <c r="E41" s="209">
        <f t="shared" si="1"/>
        <v>3.0650234684098002E-2</v>
      </c>
      <c r="F41" s="223">
        <v>3623</v>
      </c>
      <c r="G41" s="209">
        <f t="shared" si="2"/>
        <v>1.9569397632011064E-2</v>
      </c>
      <c r="H41" s="223">
        <v>6555</v>
      </c>
      <c r="I41" s="209">
        <f t="shared" si="3"/>
        <v>2.8486376081004738E-2</v>
      </c>
      <c r="J41" s="223">
        <v>8179</v>
      </c>
      <c r="K41" s="210">
        <f t="shared" si="4"/>
        <v>3.0969095273795731E-2</v>
      </c>
      <c r="M41" s="206" t="s">
        <v>522</v>
      </c>
      <c r="N41" s="39">
        <v>1.182082506039501E-2</v>
      </c>
      <c r="O41" s="39">
        <v>3.0650234684098002E-2</v>
      </c>
      <c r="P41" s="39">
        <v>1.9569397632011064E-2</v>
      </c>
      <c r="Q41" s="39">
        <v>2.8486376081004738E-2</v>
      </c>
      <c r="R41" s="46">
        <v>3.0969095273795731E-2</v>
      </c>
    </row>
    <row r="42" spans="1:19" x14ac:dyDescent="0.25">
      <c r="A42" s="221" t="s">
        <v>524</v>
      </c>
      <c r="B42" s="222">
        <v>-531</v>
      </c>
      <c r="C42" s="209">
        <f t="shared" si="0"/>
        <v>-3.2640967795474524E-3</v>
      </c>
      <c r="D42" s="223">
        <v>-3333</v>
      </c>
      <c r="E42" s="209">
        <f t="shared" si="1"/>
        <v>-2.0476494728823139E-2</v>
      </c>
      <c r="F42" s="223">
        <v>-4150</v>
      </c>
      <c r="G42" s="209">
        <f t="shared" si="2"/>
        <v>-2.241595367729669E-2</v>
      </c>
      <c r="H42" s="223">
        <v>-7147</v>
      </c>
      <c r="I42" s="209">
        <f t="shared" si="3"/>
        <v>-3.1059058711051236E-2</v>
      </c>
      <c r="J42" s="223">
        <v>-5704</v>
      </c>
      <c r="K42" s="210">
        <f t="shared" si="4"/>
        <v>-2.1597716033956577E-2</v>
      </c>
      <c r="M42" s="206" t="s">
        <v>524</v>
      </c>
      <c r="N42" s="39">
        <v>-3.2640967795474524E-3</v>
      </c>
      <c r="O42" s="39">
        <v>-2.0476494728823139E-2</v>
      </c>
      <c r="P42" s="39">
        <v>-2.241595367729669E-2</v>
      </c>
      <c r="Q42" s="39">
        <v>-3.1059058711051236E-2</v>
      </c>
      <c r="R42" s="46">
        <v>-2.1597716033956577E-2</v>
      </c>
    </row>
    <row r="43" spans="1:19" x14ac:dyDescent="0.25">
      <c r="A43" s="225" t="s">
        <v>520</v>
      </c>
      <c r="B43" s="226">
        <v>12049</v>
      </c>
      <c r="C43" s="216">
        <f t="shared" si="0"/>
        <v>7.4066105643629476E-2</v>
      </c>
      <c r="D43" s="227">
        <v>10501</v>
      </c>
      <c r="E43" s="216">
        <f t="shared" si="1"/>
        <v>6.4513552699481488E-2</v>
      </c>
      <c r="F43" s="227">
        <v>13697</v>
      </c>
      <c r="G43" s="216">
        <f t="shared" si="2"/>
        <v>7.3983450004321147E-2</v>
      </c>
      <c r="H43" s="227">
        <v>16890</v>
      </c>
      <c r="I43" s="216">
        <f t="shared" si="3"/>
        <v>7.3399678414671238E-2</v>
      </c>
      <c r="J43" s="227">
        <v>20244</v>
      </c>
      <c r="K43" s="217">
        <f t="shared" si="4"/>
        <v>7.6652202558102553E-2</v>
      </c>
      <c r="M43" s="42" t="s">
        <v>520</v>
      </c>
      <c r="N43" s="50">
        <v>7.4066105643629476E-2</v>
      </c>
      <c r="O43" s="50">
        <v>6.4513552699481488E-2</v>
      </c>
      <c r="P43" s="50">
        <v>7.3983450004321147E-2</v>
      </c>
      <c r="Q43" s="50">
        <v>7.3399678414671238E-2</v>
      </c>
      <c r="R43" s="48">
        <v>7.6652202558102553E-2</v>
      </c>
    </row>
    <row r="44" spans="1:19" x14ac:dyDescent="0.25">
      <c r="B44" s="14"/>
      <c r="D44" s="14"/>
      <c r="F44" s="14"/>
      <c r="H44" s="14"/>
      <c r="J44" s="14"/>
      <c r="M44" s="33"/>
    </row>
    <row r="45" spans="1:19" x14ac:dyDescent="0.25">
      <c r="A45" s="34" t="s">
        <v>525</v>
      </c>
      <c r="B45" s="189"/>
      <c r="D45" s="14"/>
      <c r="F45" s="189"/>
      <c r="H45" s="189"/>
      <c r="J45" s="14"/>
      <c r="M45" s="34" t="s">
        <v>525</v>
      </c>
    </row>
    <row r="46" spans="1:19" x14ac:dyDescent="0.25">
      <c r="A46" s="34" t="s">
        <v>526</v>
      </c>
      <c r="B46" s="187">
        <v>2018</v>
      </c>
      <c r="C46" s="203"/>
      <c r="D46" s="187">
        <v>2019</v>
      </c>
      <c r="E46" s="203"/>
      <c r="F46" s="187">
        <v>2020</v>
      </c>
      <c r="G46" s="203"/>
      <c r="H46" s="187">
        <v>2021</v>
      </c>
      <c r="I46" s="203"/>
      <c r="J46" s="187">
        <v>2022</v>
      </c>
      <c r="M46" s="36" t="s">
        <v>526</v>
      </c>
      <c r="N46" s="36" t="s">
        <v>1</v>
      </c>
      <c r="O46" s="36" t="s">
        <v>3</v>
      </c>
      <c r="P46" s="36" t="s">
        <v>5</v>
      </c>
      <c r="Q46" s="36" t="s">
        <v>7</v>
      </c>
      <c r="R46" s="36" t="s">
        <v>8</v>
      </c>
    </row>
    <row r="47" spans="1:19" x14ac:dyDescent="0.25">
      <c r="A47" s="228" t="s">
        <v>527</v>
      </c>
      <c r="B47" s="229">
        <v>100959</v>
      </c>
      <c r="C47" s="213">
        <f t="shared" si="0"/>
        <v>0.62060253628310968</v>
      </c>
      <c r="D47" s="220">
        <v>104440</v>
      </c>
      <c r="E47" s="213">
        <f t="shared" si="1"/>
        <v>0.64163369621310795</v>
      </c>
      <c r="F47" s="230">
        <v>117429</v>
      </c>
      <c r="G47" s="213">
        <f t="shared" si="2"/>
        <v>0.63428506611355973</v>
      </c>
      <c r="H47" s="230">
        <v>143192</v>
      </c>
      <c r="I47" s="213">
        <f t="shared" si="3"/>
        <v>0.62227630263786882</v>
      </c>
      <c r="J47" s="220">
        <v>144632</v>
      </c>
      <c r="K47" s="214">
        <f t="shared" si="4"/>
        <v>0.54763689786521874</v>
      </c>
      <c r="M47" s="37" t="s">
        <v>527</v>
      </c>
      <c r="N47" s="39">
        <v>0.62060253628310968</v>
      </c>
      <c r="O47" s="39">
        <v>0.64163369621310795</v>
      </c>
      <c r="P47" s="39">
        <v>0.63428506611355973</v>
      </c>
      <c r="Q47" s="39">
        <v>0.62227630263786882</v>
      </c>
      <c r="R47" s="39">
        <v>0.54763689786521874</v>
      </c>
    </row>
    <row r="48" spans="1:19" x14ac:dyDescent="0.25">
      <c r="A48" s="206" t="s">
        <v>528</v>
      </c>
      <c r="B48" s="231">
        <v>45846</v>
      </c>
      <c r="C48" s="209">
        <f t="shared" si="0"/>
        <v>0.28181879652567327</v>
      </c>
      <c r="D48" s="40">
        <v>42415</v>
      </c>
      <c r="E48" s="209">
        <f t="shared" si="1"/>
        <v>0.26057921509841986</v>
      </c>
      <c r="F48" s="232">
        <v>53872</v>
      </c>
      <c r="G48" s="209">
        <f t="shared" si="2"/>
        <v>0.29098608590441621</v>
      </c>
      <c r="H48" s="232">
        <v>69651</v>
      </c>
      <c r="I48" s="209">
        <f t="shared" si="3"/>
        <v>0.30268567206987962</v>
      </c>
      <c r="J48" s="40">
        <v>98294</v>
      </c>
      <c r="K48" s="210">
        <f t="shared" si="4"/>
        <v>0.3721819600003029</v>
      </c>
      <c r="M48" s="37" t="s">
        <v>528</v>
      </c>
      <c r="N48" s="39">
        <v>0.28181879652567327</v>
      </c>
      <c r="O48" s="39">
        <v>0.26057921509841986</v>
      </c>
      <c r="P48" s="39">
        <v>0.29098608590441621</v>
      </c>
      <c r="Q48" s="39">
        <v>0.30268567206987962</v>
      </c>
      <c r="R48" s="39">
        <v>0.3721819600003029</v>
      </c>
      <c r="S48" s="33"/>
    </row>
    <row r="49" spans="1:19" x14ac:dyDescent="0.25">
      <c r="A49" s="206" t="s">
        <v>529</v>
      </c>
      <c r="B49" s="231">
        <v>11586</v>
      </c>
      <c r="C49" s="209">
        <f t="shared" si="0"/>
        <v>7.122000995826136E-2</v>
      </c>
      <c r="D49" s="40">
        <v>11107</v>
      </c>
      <c r="E49" s="209">
        <f t="shared" si="1"/>
        <v>6.8236551741085685E-2</v>
      </c>
      <c r="F49" s="232">
        <v>11084</v>
      </c>
      <c r="G49" s="209">
        <f t="shared" si="2"/>
        <v>5.9869501339555785E-2</v>
      </c>
      <c r="H49" s="232">
        <v>13133</v>
      </c>
      <c r="I49" s="209">
        <f t="shared" si="3"/>
        <v>5.7072704358784927E-2</v>
      </c>
      <c r="J49" s="40">
        <v>16145</v>
      </c>
      <c r="K49" s="210">
        <f t="shared" si="4"/>
        <v>6.1131683970587124E-2</v>
      </c>
      <c r="M49" s="37" t="s">
        <v>529</v>
      </c>
      <c r="N49" s="39">
        <v>7.122000995826136E-2</v>
      </c>
      <c r="O49" s="39">
        <v>6.8236551741085685E-2</v>
      </c>
      <c r="P49" s="39">
        <v>5.9869501339555785E-2</v>
      </c>
      <c r="Q49" s="39">
        <v>5.7072704358784927E-2</v>
      </c>
      <c r="R49" s="39">
        <v>6.1131683970587124E-2</v>
      </c>
      <c r="S49" s="33"/>
    </row>
    <row r="50" spans="1:19" x14ac:dyDescent="0.25">
      <c r="A50" s="206" t="s">
        <v>530</v>
      </c>
      <c r="B50" s="231">
        <v>4288</v>
      </c>
      <c r="C50" s="209">
        <f t="shared" si="0"/>
        <v>2.6358657232955697E-2</v>
      </c>
      <c r="D50" s="40">
        <v>4810</v>
      </c>
      <c r="E50" s="209">
        <f t="shared" si="1"/>
        <v>2.9550536947386529E-2</v>
      </c>
      <c r="F50" s="232">
        <v>2751</v>
      </c>
      <c r="G50" s="209">
        <f t="shared" si="2"/>
        <v>1.4859346642468239E-2</v>
      </c>
      <c r="H50" s="232">
        <v>4134</v>
      </c>
      <c r="I50" s="209">
        <f t="shared" si="3"/>
        <v>1.7965320933466603E-2</v>
      </c>
      <c r="J50" s="40">
        <v>5031</v>
      </c>
      <c r="K50" s="210">
        <f t="shared" si="4"/>
        <v>1.9049458163891225E-2</v>
      </c>
      <c r="M50" s="37" t="s">
        <v>530</v>
      </c>
      <c r="N50" s="39">
        <v>2.6358657232955697E-2</v>
      </c>
      <c r="O50" s="39">
        <v>2.9550536947386529E-2</v>
      </c>
      <c r="P50" s="39">
        <v>1.4859346642468239E-2</v>
      </c>
      <c r="Q50" s="39">
        <v>1.7965320933466603E-2</v>
      </c>
      <c r="R50" s="39">
        <v>1.9049458163891225E-2</v>
      </c>
      <c r="S50" s="33"/>
    </row>
    <row r="51" spans="1:19" x14ac:dyDescent="0.25">
      <c r="A51" s="42" t="s">
        <v>520</v>
      </c>
      <c r="B51" s="233">
        <v>162679</v>
      </c>
      <c r="C51" s="216">
        <f t="shared" si="0"/>
        <v>1</v>
      </c>
      <c r="D51" s="215">
        <v>162772</v>
      </c>
      <c r="E51" s="216">
        <f t="shared" si="1"/>
        <v>1</v>
      </c>
      <c r="F51" s="234">
        <v>185136</v>
      </c>
      <c r="G51" s="216">
        <f t="shared" si="2"/>
        <v>1</v>
      </c>
      <c r="H51" s="234">
        <v>230110</v>
      </c>
      <c r="I51" s="216">
        <f t="shared" si="3"/>
        <v>1</v>
      </c>
      <c r="J51" s="215">
        <v>264102</v>
      </c>
      <c r="K51" s="217">
        <f t="shared" si="4"/>
        <v>1</v>
      </c>
      <c r="M51" s="37" t="s">
        <v>520</v>
      </c>
      <c r="N51" s="39">
        <v>1</v>
      </c>
      <c r="O51" s="39">
        <v>1</v>
      </c>
      <c r="P51" s="39">
        <v>1</v>
      </c>
      <c r="Q51" s="39">
        <v>1</v>
      </c>
      <c r="R51" s="39">
        <v>1</v>
      </c>
      <c r="S51" s="33"/>
    </row>
    <row r="52" spans="1:19" x14ac:dyDescent="0.25">
      <c r="B52" s="33"/>
      <c r="F52" s="33"/>
      <c r="H52" s="33"/>
      <c r="S52" s="33"/>
    </row>
    <row r="53" spans="1:19" x14ac:dyDescent="0.25">
      <c r="A53" s="34" t="s">
        <v>531</v>
      </c>
      <c r="M53" s="34" t="s">
        <v>531</v>
      </c>
    </row>
    <row r="54" spans="1:19" x14ac:dyDescent="0.25">
      <c r="A54" s="34" t="s">
        <v>526</v>
      </c>
      <c r="B54" s="187">
        <v>2018</v>
      </c>
      <c r="C54" s="203"/>
      <c r="D54" s="187">
        <v>2019</v>
      </c>
      <c r="E54" s="203"/>
      <c r="F54" s="187">
        <v>2020</v>
      </c>
      <c r="G54" s="203"/>
      <c r="H54" s="187">
        <v>2021</v>
      </c>
      <c r="I54" s="203"/>
      <c r="J54" s="187">
        <v>2022</v>
      </c>
      <c r="K54" s="203"/>
      <c r="M54" s="36" t="s">
        <v>526</v>
      </c>
      <c r="N54" s="36" t="s">
        <v>1</v>
      </c>
      <c r="O54" s="36" t="s">
        <v>3</v>
      </c>
      <c r="P54" s="36" t="s">
        <v>5</v>
      </c>
      <c r="Q54" s="36" t="s">
        <v>7</v>
      </c>
      <c r="R54" s="36" t="s">
        <v>8</v>
      </c>
    </row>
    <row r="55" spans="1:19" x14ac:dyDescent="0.25">
      <c r="A55" s="211" t="s">
        <v>532</v>
      </c>
      <c r="B55" s="212">
        <v>133310</v>
      </c>
      <c r="C55" s="213">
        <f t="shared" si="0"/>
        <v>0.81946655683892822</v>
      </c>
      <c r="D55" s="212">
        <v>129115</v>
      </c>
      <c r="E55" s="213">
        <f t="shared" si="1"/>
        <v>0.7932261076843683</v>
      </c>
      <c r="F55" s="212">
        <v>139819</v>
      </c>
      <c r="G55" s="213">
        <f t="shared" si="2"/>
        <v>0.75522318727854121</v>
      </c>
      <c r="H55" s="212">
        <v>170383</v>
      </c>
      <c r="I55" s="213">
        <f t="shared" si="3"/>
        <v>0.74044152796488638</v>
      </c>
      <c r="J55" s="212">
        <v>185966</v>
      </c>
      <c r="K55" s="214">
        <f t="shared" si="4"/>
        <v>0.70414461079431434</v>
      </c>
      <c r="M55" s="37" t="s">
        <v>532</v>
      </c>
      <c r="N55" s="39">
        <v>0.81946655683892822</v>
      </c>
      <c r="O55" s="39">
        <v>0.7932261076843683</v>
      </c>
      <c r="P55" s="39">
        <v>0.75522318727854121</v>
      </c>
      <c r="Q55" s="39">
        <v>0.74044152796488638</v>
      </c>
      <c r="R55" s="39">
        <v>0.70414461079431434</v>
      </c>
    </row>
    <row r="56" spans="1:19" x14ac:dyDescent="0.25">
      <c r="A56" s="206" t="s">
        <v>533</v>
      </c>
      <c r="B56" s="40"/>
      <c r="C56" s="209">
        <f t="shared" si="0"/>
        <v>0</v>
      </c>
      <c r="D56" s="40"/>
      <c r="E56" s="209">
        <f t="shared" si="1"/>
        <v>0</v>
      </c>
      <c r="F56" s="40"/>
      <c r="G56" s="209">
        <f t="shared" si="2"/>
        <v>0</v>
      </c>
      <c r="H56" s="40">
        <v>28315</v>
      </c>
      <c r="I56" s="209">
        <f t="shared" si="3"/>
        <v>0.12304984572595715</v>
      </c>
      <c r="J56" s="40">
        <v>35506</v>
      </c>
      <c r="K56" s="210">
        <f t="shared" si="4"/>
        <v>0.13444048132918343</v>
      </c>
      <c r="M56" s="37" t="s">
        <v>533</v>
      </c>
      <c r="N56" s="39">
        <v>0</v>
      </c>
      <c r="O56" s="39">
        <v>0</v>
      </c>
      <c r="P56" s="39">
        <v>0</v>
      </c>
      <c r="Q56" s="39">
        <v>0.12304984572595715</v>
      </c>
      <c r="R56" s="39">
        <v>0.13444048132918343</v>
      </c>
    </row>
    <row r="57" spans="1:19" x14ac:dyDescent="0.25">
      <c r="A57" s="206" t="s">
        <v>534</v>
      </c>
      <c r="B57" s="40">
        <v>20873</v>
      </c>
      <c r="C57" s="209">
        <f t="shared" si="0"/>
        <v>0.12830789468831258</v>
      </c>
      <c r="D57" s="40">
        <v>24135</v>
      </c>
      <c r="E57" s="209">
        <f t="shared" si="1"/>
        <v>0.14827488757280122</v>
      </c>
      <c r="F57" s="40">
        <v>37679</v>
      </c>
      <c r="G57" s="209">
        <f t="shared" si="2"/>
        <v>0.20352065508599085</v>
      </c>
      <c r="H57" s="40">
        <v>18645</v>
      </c>
      <c r="I57" s="209">
        <f t="shared" si="3"/>
        <v>8.1026465603407066E-2</v>
      </c>
      <c r="J57" s="40">
        <v>26202</v>
      </c>
      <c r="K57" s="210">
        <f t="shared" si="4"/>
        <v>9.9211668219097174E-2</v>
      </c>
      <c r="M57" s="37" t="s">
        <v>534</v>
      </c>
      <c r="N57" s="39">
        <v>0.12830789468831258</v>
      </c>
      <c r="O57" s="39">
        <v>0.14827488757280122</v>
      </c>
      <c r="P57" s="39">
        <v>0.20352065508599085</v>
      </c>
      <c r="Q57" s="39">
        <v>8.1026465603407066E-2</v>
      </c>
      <c r="R57" s="39">
        <v>9.9211668219097174E-2</v>
      </c>
    </row>
    <row r="58" spans="1:19" x14ac:dyDescent="0.25">
      <c r="A58" s="206" t="s">
        <v>535</v>
      </c>
      <c r="B58" s="40"/>
      <c r="C58" s="209">
        <f t="shared" si="0"/>
        <v>0</v>
      </c>
      <c r="D58" s="40"/>
      <c r="E58" s="209">
        <f t="shared" si="1"/>
        <v>0</v>
      </c>
      <c r="F58" s="40"/>
      <c r="G58" s="209">
        <f t="shared" si="2"/>
        <v>0</v>
      </c>
      <c r="H58" s="40"/>
      <c r="I58" s="209">
        <f t="shared" si="3"/>
        <v>0</v>
      </c>
      <c r="J58" s="40">
        <v>4609</v>
      </c>
      <c r="K58" s="210">
        <f t="shared" si="4"/>
        <v>1.7451590673300467E-2</v>
      </c>
      <c r="M58" s="37" t="s">
        <v>535</v>
      </c>
      <c r="N58" s="39">
        <v>0</v>
      </c>
      <c r="O58" s="39">
        <v>0</v>
      </c>
      <c r="P58" s="39">
        <v>0</v>
      </c>
      <c r="Q58" s="39">
        <v>0</v>
      </c>
      <c r="R58" s="39">
        <v>1.7451590673300467E-2</v>
      </c>
    </row>
    <row r="59" spans="1:19" x14ac:dyDescent="0.25">
      <c r="A59" s="206" t="s">
        <v>536</v>
      </c>
      <c r="B59" s="40">
        <v>8496</v>
      </c>
      <c r="C59" s="209">
        <f t="shared" si="0"/>
        <v>5.2225548472759238E-2</v>
      </c>
      <c r="D59" s="40">
        <v>9522</v>
      </c>
      <c r="E59" s="209">
        <f t="shared" si="1"/>
        <v>5.8499004742830464E-2</v>
      </c>
      <c r="F59" s="40">
        <v>7638</v>
      </c>
      <c r="G59" s="209">
        <f t="shared" si="2"/>
        <v>4.1256157635467978E-2</v>
      </c>
      <c r="H59" s="40">
        <v>9201</v>
      </c>
      <c r="I59" s="209">
        <f t="shared" si="3"/>
        <v>3.9985224457867979E-2</v>
      </c>
      <c r="J59" s="40">
        <v>11819</v>
      </c>
      <c r="K59" s="210">
        <f t="shared" si="4"/>
        <v>4.4751648984104629E-2</v>
      </c>
      <c r="M59" s="37" t="s">
        <v>537</v>
      </c>
      <c r="N59" s="39">
        <v>5.2225548472759238E-2</v>
      </c>
      <c r="O59" s="39">
        <v>5.8499004742830464E-2</v>
      </c>
      <c r="P59" s="39">
        <v>4.1256157635467978E-2</v>
      </c>
      <c r="Q59" s="39">
        <v>3.9985224457867979E-2</v>
      </c>
      <c r="R59" s="39">
        <v>4.4751648984104629E-2</v>
      </c>
    </row>
    <row r="60" spans="1:19" x14ac:dyDescent="0.25">
      <c r="A60" s="42" t="s">
        <v>520</v>
      </c>
      <c r="B60" s="215">
        <v>162679</v>
      </c>
      <c r="C60" s="216">
        <f t="shared" si="0"/>
        <v>1</v>
      </c>
      <c r="D60" s="215">
        <v>162772</v>
      </c>
      <c r="E60" s="216">
        <f t="shared" si="1"/>
        <v>1</v>
      </c>
      <c r="F60" s="215">
        <v>185136</v>
      </c>
      <c r="G60" s="216">
        <f t="shared" si="2"/>
        <v>1</v>
      </c>
      <c r="H60" s="215">
        <v>230110</v>
      </c>
      <c r="I60" s="216">
        <f t="shared" si="3"/>
        <v>1</v>
      </c>
      <c r="J60" s="215">
        <v>264102</v>
      </c>
      <c r="K60" s="217">
        <f t="shared" si="4"/>
        <v>1</v>
      </c>
      <c r="M60" s="37" t="s">
        <v>520</v>
      </c>
      <c r="N60" s="39">
        <v>1</v>
      </c>
      <c r="O60" s="39">
        <v>1</v>
      </c>
      <c r="P60" s="39">
        <v>1</v>
      </c>
      <c r="Q60" s="39">
        <v>1</v>
      </c>
      <c r="R60" s="39">
        <v>1</v>
      </c>
    </row>
    <row r="62" spans="1:19" x14ac:dyDescent="0.25">
      <c r="A62" s="34" t="s">
        <v>538</v>
      </c>
      <c r="G62" s="34" t="s">
        <v>511</v>
      </c>
      <c r="L62" s="32"/>
    </row>
    <row r="63" spans="1:19" x14ac:dyDescent="0.25">
      <c r="A63" s="34" t="s">
        <v>512</v>
      </c>
      <c r="G63" s="34" t="s">
        <v>512</v>
      </c>
      <c r="L63" s="32"/>
    </row>
    <row r="64" spans="1:19" x14ac:dyDescent="0.25">
      <c r="A64" s="241" t="s">
        <v>10</v>
      </c>
      <c r="B64" s="242" t="s">
        <v>469</v>
      </c>
      <c r="C64" s="242" t="s">
        <v>470</v>
      </c>
      <c r="D64" s="242" t="s">
        <v>471</v>
      </c>
      <c r="E64" s="243" t="s">
        <v>472</v>
      </c>
      <c r="G64" s="43" t="s">
        <v>10</v>
      </c>
      <c r="H64" s="204" t="s">
        <v>1</v>
      </c>
      <c r="I64" s="204" t="s">
        <v>3</v>
      </c>
      <c r="J64" s="204" t="s">
        <v>5</v>
      </c>
      <c r="K64" s="204" t="s">
        <v>7</v>
      </c>
      <c r="L64" s="205" t="s">
        <v>8</v>
      </c>
    </row>
    <row r="65" spans="1:12" x14ac:dyDescent="0.25">
      <c r="A65" s="206" t="s">
        <v>513</v>
      </c>
      <c r="B65" s="209">
        <f>(D4/B4)-1</f>
        <v>-9.7963525835866316E-2</v>
      </c>
      <c r="C65" s="209">
        <f>(F4/D4)-1</f>
        <v>0.25684873807999464</v>
      </c>
      <c r="D65" s="209">
        <f>(H4/F4)-1</f>
        <v>0.24718830011126158</v>
      </c>
      <c r="E65" s="210">
        <f>(J4/H4)-1</f>
        <v>0.17044465224260796</v>
      </c>
      <c r="G65" s="51" t="s">
        <v>513</v>
      </c>
      <c r="H65" s="235">
        <v>0.40447752936765041</v>
      </c>
      <c r="I65" s="235">
        <v>0.36464502494286488</v>
      </c>
      <c r="J65" s="235">
        <v>0.40294162129461586</v>
      </c>
      <c r="K65" s="235">
        <v>0.4043240189474599</v>
      </c>
      <c r="L65" s="236">
        <v>0.41232932730535932</v>
      </c>
    </row>
    <row r="66" spans="1:12" x14ac:dyDescent="0.25">
      <c r="A66" s="206" t="s">
        <v>514</v>
      </c>
      <c r="B66" s="209">
        <f>(D5/B5)-1</f>
        <v>0.11843127877084947</v>
      </c>
      <c r="C66" s="209">
        <f>(F5/D5)-1</f>
        <v>0.16957985888389993</v>
      </c>
      <c r="D66" s="209">
        <f>(H5/F5)-1</f>
        <v>0.26041452434816392</v>
      </c>
      <c r="E66" s="210">
        <f>(J5/H5)-1</f>
        <v>4.7845241764417956E-2</v>
      </c>
      <c r="G66" s="45" t="s">
        <v>514</v>
      </c>
      <c r="H66" s="237">
        <v>0.2056442441864039</v>
      </c>
      <c r="I66" s="237">
        <v>0.22986754478657262</v>
      </c>
      <c r="J66" s="237">
        <v>0.23637218045112782</v>
      </c>
      <c r="K66" s="237">
        <v>0.23969840511059928</v>
      </c>
      <c r="L66" s="238">
        <v>0.21883969072555301</v>
      </c>
    </row>
    <row r="67" spans="1:12" x14ac:dyDescent="0.25">
      <c r="A67" s="206" t="s">
        <v>515</v>
      </c>
      <c r="B67" s="209">
        <f>(D6/B6)-1</f>
        <v>-2.5026699175851874E-2</v>
      </c>
      <c r="C67" s="209">
        <f>(F6/D6)-1</f>
        <v>0.22310633460783302</v>
      </c>
      <c r="D67" s="209">
        <f>(H6/F6)-1</f>
        <v>0.25207840486650901</v>
      </c>
      <c r="E67" s="210">
        <f>(J6/H6)-1</f>
        <v>0.1248144349375151</v>
      </c>
      <c r="G67" s="45" t="s">
        <v>516</v>
      </c>
      <c r="H67" s="237">
        <v>0.25353610484450972</v>
      </c>
      <c r="I67" s="237">
        <v>0.26492885754306639</v>
      </c>
      <c r="J67" s="237">
        <v>0.23932136375421312</v>
      </c>
      <c r="K67" s="237">
        <v>0.25782451870844381</v>
      </c>
      <c r="L67" s="238">
        <v>0.28681721456104081</v>
      </c>
    </row>
    <row r="68" spans="1:12" x14ac:dyDescent="0.25">
      <c r="A68" s="206" t="s">
        <v>516</v>
      </c>
      <c r="B68" s="209">
        <f>(D7/B7)-1</f>
        <v>4.5532791853557963E-2</v>
      </c>
      <c r="C68" s="209">
        <f>(F7/D7)-1</f>
        <v>2.7456345801544435E-2</v>
      </c>
      <c r="D68" s="209">
        <f>(H7/F7)-1</f>
        <v>0.33902092220190938</v>
      </c>
      <c r="E68" s="210">
        <f>(J7/H7)-1</f>
        <v>0.27678330636461701</v>
      </c>
      <c r="G68" s="45" t="s">
        <v>517</v>
      </c>
      <c r="H68" s="237">
        <v>0.13004751688908833</v>
      </c>
      <c r="I68" s="237">
        <v>0.14055857272749614</v>
      </c>
      <c r="J68" s="237">
        <v>0.12136483450004321</v>
      </c>
      <c r="K68" s="237">
        <v>9.8153057233497029E-2</v>
      </c>
      <c r="L68" s="238">
        <v>8.2013767408046889E-2</v>
      </c>
    </row>
    <row r="69" spans="1:12" x14ac:dyDescent="0.25">
      <c r="A69" s="206" t="s">
        <v>517</v>
      </c>
      <c r="B69" s="209">
        <f>(D8/B8)-1</f>
        <v>8.144261675174902E-2</v>
      </c>
      <c r="C69" s="209">
        <f>(F8/D8)-1</f>
        <v>-1.7920363652257576E-2</v>
      </c>
      <c r="D69" s="209">
        <f>(H8/F8)-1</f>
        <v>5.2071743290755812E-3</v>
      </c>
      <c r="E69" s="210">
        <f>(J8/H8)-1</f>
        <v>-4.0998848844416846E-2</v>
      </c>
      <c r="G69" s="47" t="s">
        <v>518</v>
      </c>
      <c r="H69" s="239">
        <v>6.2946047123476293E-3</v>
      </c>
      <c r="I69" s="239">
        <v>0</v>
      </c>
      <c r="J69" s="239">
        <v>0</v>
      </c>
      <c r="K69" s="239">
        <v>0</v>
      </c>
      <c r="L69" s="240">
        <v>0</v>
      </c>
    </row>
    <row r="70" spans="1:12" x14ac:dyDescent="0.25">
      <c r="A70" s="206" t="s">
        <v>519</v>
      </c>
      <c r="B70" s="209">
        <f>(D10/B10)-1</f>
        <v>4.0630666141111549E-2</v>
      </c>
      <c r="C70" s="209">
        <f>(F10/D10)-1</f>
        <v>1.172691736614051E-2</v>
      </c>
      <c r="D70" s="209">
        <f>(H10/F10)-1</f>
        <v>0.22669821492751896</v>
      </c>
      <c r="E70" s="210">
        <f>(J10/H10)-1</f>
        <v>0.18916180384305492</v>
      </c>
      <c r="G70" s="206"/>
      <c r="H70" s="37"/>
      <c r="I70" s="209"/>
      <c r="J70" s="37"/>
      <c r="K70" s="209"/>
      <c r="L70" s="207"/>
    </row>
    <row r="71" spans="1:12" x14ac:dyDescent="0.25">
      <c r="A71" s="206" t="s">
        <v>520</v>
      </c>
      <c r="B71" s="209">
        <f>(D11/B11)-1</f>
        <v>5.7167796703927465E-4</v>
      </c>
      <c r="C71" s="209">
        <f>(F11/D11)-1</f>
        <v>0.13739463789841011</v>
      </c>
      <c r="D71" s="209">
        <f>(H11/F11)-1</f>
        <v>0.24292412064644364</v>
      </c>
      <c r="E71" s="210">
        <f>(J11/H11)-1</f>
        <v>0.14772065533875112</v>
      </c>
      <c r="G71" s="44" t="s">
        <v>10</v>
      </c>
      <c r="H71" s="36" t="s">
        <v>1</v>
      </c>
      <c r="I71" s="36" t="s">
        <v>3</v>
      </c>
      <c r="J71" s="36" t="s">
        <v>5</v>
      </c>
      <c r="K71" s="36" t="s">
        <v>7</v>
      </c>
      <c r="L71" s="208" t="s">
        <v>8</v>
      </c>
    </row>
    <row r="72" spans="1:12" x14ac:dyDescent="0.25">
      <c r="A72" s="206"/>
      <c r="B72" s="209"/>
      <c r="C72" s="209"/>
      <c r="D72" s="209"/>
      <c r="E72" s="210"/>
      <c r="G72" s="206" t="s">
        <v>515</v>
      </c>
      <c r="H72" s="39">
        <v>0.61012177355405428</v>
      </c>
      <c r="I72" s="39">
        <v>0.59451256972943745</v>
      </c>
      <c r="J72" s="39">
        <v>0.6393138017457437</v>
      </c>
      <c r="K72" s="39">
        <v>0.64402242405805921</v>
      </c>
      <c r="L72" s="46">
        <v>0.6311690180309123</v>
      </c>
    </row>
    <row r="73" spans="1:12" x14ac:dyDescent="0.25">
      <c r="A73" s="44" t="s">
        <v>521</v>
      </c>
      <c r="B73" s="190" t="s">
        <v>469</v>
      </c>
      <c r="C73" s="190" t="s">
        <v>470</v>
      </c>
      <c r="D73" s="190" t="s">
        <v>471</v>
      </c>
      <c r="E73" s="244" t="s">
        <v>472</v>
      </c>
      <c r="G73" s="206" t="s">
        <v>519</v>
      </c>
      <c r="H73" s="39">
        <v>0.38987822644594572</v>
      </c>
      <c r="I73" s="39">
        <v>0.4054874302705625</v>
      </c>
      <c r="J73" s="39">
        <v>0.36068619825425635</v>
      </c>
      <c r="K73" s="39">
        <v>0.35597757594194079</v>
      </c>
      <c r="L73" s="46">
        <v>0.3688309819690877</v>
      </c>
    </row>
    <row r="74" spans="1:12" x14ac:dyDescent="0.25">
      <c r="A74" s="206" t="s">
        <v>513</v>
      </c>
      <c r="B74" s="209">
        <f t="shared" ref="B74:B78" si="5">(D14/B14)-1</f>
        <v>-0.13930393310996403</v>
      </c>
      <c r="C74" s="209">
        <f t="shared" ref="C74:C78" si="6">(F14/D14)-1</f>
        <v>0.31412639405204468</v>
      </c>
      <c r="D74" s="209">
        <f t="shared" ref="D74:D78" si="7">(H14/F14)-1</f>
        <v>0.23508846841557474</v>
      </c>
      <c r="E74" s="210">
        <f t="shared" ref="E74:E78" si="8">(J14/H14)-1</f>
        <v>0.1385479688850475</v>
      </c>
      <c r="G74" s="42" t="s">
        <v>520</v>
      </c>
      <c r="H74" s="50">
        <v>1</v>
      </c>
      <c r="I74" s="50">
        <v>1</v>
      </c>
      <c r="J74" s="50">
        <v>1</v>
      </c>
      <c r="K74" s="50">
        <v>1</v>
      </c>
      <c r="L74" s="48">
        <v>1</v>
      </c>
    </row>
    <row r="75" spans="1:12" x14ac:dyDescent="0.25">
      <c r="A75" s="206" t="s">
        <v>514</v>
      </c>
      <c r="B75" s="209">
        <f t="shared" si="5"/>
        <v>7.7011563843312869E-2</v>
      </c>
      <c r="C75" s="209">
        <f t="shared" si="6"/>
        <v>0.29006689527235929</v>
      </c>
      <c r="D75" s="209">
        <f t="shared" si="7"/>
        <v>0.13516928842215337</v>
      </c>
      <c r="E75" s="210">
        <f t="shared" si="8"/>
        <v>4.8827300295574139E-2</v>
      </c>
      <c r="G75" s="32"/>
      <c r="L75" s="32"/>
    </row>
    <row r="76" spans="1:12" x14ac:dyDescent="0.25">
      <c r="A76" s="206" t="s">
        <v>515</v>
      </c>
      <c r="B76" s="209">
        <f t="shared" si="5"/>
        <v>-6.7336744148571936E-2</v>
      </c>
      <c r="C76" s="209">
        <f t="shared" si="6"/>
        <v>0.30488305293393525</v>
      </c>
      <c r="D76" s="209">
        <f t="shared" si="7"/>
        <v>0.19713670969877528</v>
      </c>
      <c r="E76" s="210">
        <f t="shared" si="8"/>
        <v>0.10623384164466132</v>
      </c>
      <c r="G76" s="32"/>
      <c r="L76" s="32"/>
    </row>
    <row r="77" spans="1:12" x14ac:dyDescent="0.25">
      <c r="A77" s="206" t="s">
        <v>516</v>
      </c>
      <c r="B77" s="209">
        <f t="shared" si="5"/>
        <v>0.11435366958622772</v>
      </c>
      <c r="C77" s="209">
        <f t="shared" si="6"/>
        <v>-6.6978351458481522E-2</v>
      </c>
      <c r="D77" s="209">
        <f t="shared" si="7"/>
        <v>0.39371822803195355</v>
      </c>
      <c r="E77" s="210">
        <f t="shared" si="8"/>
        <v>0.38527473100070342</v>
      </c>
      <c r="G77" s="34" t="s">
        <v>538</v>
      </c>
      <c r="L77" s="32"/>
    </row>
    <row r="78" spans="1:12" x14ac:dyDescent="0.25">
      <c r="A78" s="206" t="s">
        <v>517</v>
      </c>
      <c r="B78" s="209">
        <f t="shared" si="5"/>
        <v>9.6319355429408615E-2</v>
      </c>
      <c r="C78" s="209">
        <f t="shared" si="6"/>
        <v>-2.764322699181565E-2</v>
      </c>
      <c r="D78" s="209">
        <f t="shared" si="7"/>
        <v>-1.674826075753677E-2</v>
      </c>
      <c r="E78" s="210">
        <f t="shared" si="8"/>
        <v>2.4196366177498208E-2</v>
      </c>
      <c r="G78" s="34" t="s">
        <v>512</v>
      </c>
      <c r="L78" s="32"/>
    </row>
    <row r="79" spans="1:12" x14ac:dyDescent="0.25">
      <c r="A79" s="206" t="s">
        <v>522</v>
      </c>
      <c r="B79" s="209">
        <f>(D20/B20)-1</f>
        <v>8.8688305213717733E-2</v>
      </c>
      <c r="C79" s="209">
        <f>(F20/D20)-1</f>
        <v>-5.5626521414282593E-2</v>
      </c>
      <c r="D79" s="209">
        <f>(H20/F20)-1</f>
        <v>0.27175050404512158</v>
      </c>
      <c r="E79" s="210">
        <f>(J20/H20)-1</f>
        <v>0.30232184784571858</v>
      </c>
      <c r="G79" s="37" t="s">
        <v>10</v>
      </c>
      <c r="H79" s="38" t="s">
        <v>3</v>
      </c>
      <c r="I79" s="37" t="s">
        <v>5</v>
      </c>
      <c r="J79" s="37" t="s">
        <v>7</v>
      </c>
      <c r="K79" s="37" t="s">
        <v>8</v>
      </c>
      <c r="L79" s="32"/>
    </row>
    <row r="80" spans="1:12" x14ac:dyDescent="0.25">
      <c r="A80" s="206" t="s">
        <v>520</v>
      </c>
      <c r="B80" s="209">
        <f>(D21/B21)-1</f>
        <v>4.2161878824487076E-4</v>
      </c>
      <c r="C80" s="209">
        <f>(F21/D21)-1</f>
        <v>0.13450805294211454</v>
      </c>
      <c r="D80" s="209">
        <f>(H21/F21)-1</f>
        <v>0.22648916197303293</v>
      </c>
      <c r="E80" s="210">
        <f>(J21/H21)-1</f>
        <v>0.18621993746009391</v>
      </c>
      <c r="G80" s="37" t="s">
        <v>513</v>
      </c>
      <c r="H80" s="209">
        <v>-9.7963525835866316E-2</v>
      </c>
      <c r="I80" s="209">
        <v>0.25684873807999464</v>
      </c>
      <c r="J80" s="209">
        <v>0.24718830011126158</v>
      </c>
      <c r="K80" s="209">
        <v>0.17044465224260796</v>
      </c>
      <c r="L80" s="32"/>
    </row>
    <row r="81" spans="1:12" x14ac:dyDescent="0.25">
      <c r="A81" s="206"/>
      <c r="B81" s="209"/>
      <c r="C81" s="209"/>
      <c r="D81" s="209"/>
      <c r="E81" s="210"/>
      <c r="G81" s="37" t="s">
        <v>514</v>
      </c>
      <c r="H81" s="209">
        <v>0.11843127877084947</v>
      </c>
      <c r="I81" s="209">
        <v>0.16957985888389993</v>
      </c>
      <c r="J81" s="209">
        <v>0.26041452434816392</v>
      </c>
      <c r="K81" s="209">
        <v>4.7845241764417956E-2</v>
      </c>
      <c r="L81" s="32"/>
    </row>
    <row r="82" spans="1:12" x14ac:dyDescent="0.25">
      <c r="A82" s="44" t="s">
        <v>523</v>
      </c>
      <c r="B82" s="190" t="s">
        <v>469</v>
      </c>
      <c r="C82" s="190" t="s">
        <v>470</v>
      </c>
      <c r="D82" s="190" t="s">
        <v>471</v>
      </c>
      <c r="E82" s="244" t="s">
        <v>472</v>
      </c>
      <c r="G82" s="37" t="s">
        <v>515</v>
      </c>
      <c r="H82" s="209">
        <v>-2.5026699175851874E-2</v>
      </c>
      <c r="I82" s="209">
        <v>0.22310633460783302</v>
      </c>
      <c r="J82" s="209">
        <v>0.25207840486650901</v>
      </c>
      <c r="K82" s="209">
        <v>0.1248144349375151</v>
      </c>
      <c r="L82" s="32"/>
    </row>
    <row r="83" spans="1:12" x14ac:dyDescent="0.25">
      <c r="A83" s="206" t="s">
        <v>513</v>
      </c>
      <c r="B83" s="209">
        <f t="shared" ref="B83:B87" si="9">(D24/B24)-1</f>
        <v>-0.24366312346688468</v>
      </c>
      <c r="C83" s="209">
        <f t="shared" ref="C83:C87" si="10">(F24/D24)-1</f>
        <v>0.42459459459459459</v>
      </c>
      <c r="D83" s="209">
        <f t="shared" ref="D83:D87" si="11">(H24/F24)-1</f>
        <v>0.51413394042876104</v>
      </c>
      <c r="E83" s="210">
        <f t="shared" ref="E83:E87" si="12">(J24/H24)-1</f>
        <v>8.4638516476631898E-2</v>
      </c>
      <c r="G83" s="37" t="s">
        <v>516</v>
      </c>
      <c r="H83" s="209">
        <v>4.5532791853557963E-2</v>
      </c>
      <c r="I83" s="209">
        <v>2.7456345801544435E-2</v>
      </c>
      <c r="J83" s="209">
        <v>0.33902092220190938</v>
      </c>
      <c r="K83" s="209">
        <v>0.27678330636461701</v>
      </c>
      <c r="L83" s="32"/>
    </row>
    <row r="84" spans="1:12" x14ac:dyDescent="0.25">
      <c r="A84" s="206" t="s">
        <v>514</v>
      </c>
      <c r="B84" s="209">
        <f t="shared" si="9"/>
        <v>0.88888888888888884</v>
      </c>
      <c r="C84" s="209">
        <f t="shared" si="10"/>
        <v>1.39417828987265</v>
      </c>
      <c r="D84" s="209">
        <f t="shared" si="11"/>
        <v>-0.55015197568389063</v>
      </c>
      <c r="E84" s="210">
        <f t="shared" si="12"/>
        <v>-0.61655405405405406</v>
      </c>
      <c r="G84" s="37" t="s">
        <v>517</v>
      </c>
      <c r="H84" s="209">
        <v>8.144261675174902E-2</v>
      </c>
      <c r="I84" s="209">
        <v>-1.7920363652257576E-2</v>
      </c>
      <c r="J84" s="209">
        <v>5.2071743290755812E-3</v>
      </c>
      <c r="K84" s="209">
        <v>-4.0998848844416846E-2</v>
      </c>
      <c r="L84" s="32"/>
    </row>
    <row r="85" spans="1:12" x14ac:dyDescent="0.25">
      <c r="A85" s="206" t="s">
        <v>515</v>
      </c>
      <c r="B85" s="209">
        <f t="shared" si="9"/>
        <v>-0.15088674110913014</v>
      </c>
      <c r="C85" s="209">
        <f t="shared" si="10"/>
        <v>0.6012819096032711</v>
      </c>
      <c r="D85" s="209">
        <f t="shared" si="11"/>
        <v>0.22415458937198074</v>
      </c>
      <c r="E85" s="210">
        <f t="shared" si="12"/>
        <v>1.4432292253918177E-2</v>
      </c>
      <c r="G85" s="37" t="s">
        <v>519</v>
      </c>
      <c r="H85" s="209">
        <v>4.0630666141111549E-2</v>
      </c>
      <c r="I85" s="209">
        <v>1.172691736614051E-2</v>
      </c>
      <c r="J85" s="209">
        <v>0.22669821492751896</v>
      </c>
      <c r="K85" s="209">
        <v>0.18916180384305492</v>
      </c>
      <c r="L85" s="32"/>
    </row>
    <row r="86" spans="1:12" x14ac:dyDescent="0.25">
      <c r="A86" s="206" t="s">
        <v>516</v>
      </c>
      <c r="B86" s="209">
        <f t="shared" si="9"/>
        <v>1.0630685263796242</v>
      </c>
      <c r="C86" s="209">
        <f t="shared" si="10"/>
        <v>-0.17989417989417988</v>
      </c>
      <c r="D86" s="209">
        <f t="shared" si="11"/>
        <v>1.4344086021505378</v>
      </c>
      <c r="E86" s="210">
        <f t="shared" si="12"/>
        <v>0.15591872791519434</v>
      </c>
      <c r="G86" s="37" t="s">
        <v>520</v>
      </c>
      <c r="H86" s="209">
        <v>5.7167796703927465E-4</v>
      </c>
      <c r="I86" s="209">
        <v>0.13739463789841011</v>
      </c>
      <c r="J86" s="209">
        <v>0.24292412064644364</v>
      </c>
      <c r="K86" s="209">
        <v>0.14772065533875112</v>
      </c>
      <c r="L86" s="32"/>
    </row>
    <row r="87" spans="1:12" x14ac:dyDescent="0.25">
      <c r="A87" s="206" t="s">
        <v>517</v>
      </c>
      <c r="B87" s="209">
        <f t="shared" si="9"/>
        <v>2.4920634920634921</v>
      </c>
      <c r="C87" s="209">
        <f t="shared" si="10"/>
        <v>-0.45568181818181819</v>
      </c>
      <c r="D87" s="209">
        <f t="shared" si="11"/>
        <v>-1.1419624217118998</v>
      </c>
      <c r="E87" s="210">
        <f t="shared" si="12"/>
        <v>-4.257352941176471</v>
      </c>
    </row>
    <row r="88" spans="1:12" x14ac:dyDescent="0.25">
      <c r="A88" s="206" t="s">
        <v>519</v>
      </c>
      <c r="B88" s="209">
        <f>(D30/B30)-1</f>
        <v>1.6843473738949557</v>
      </c>
      <c r="C88" s="209">
        <f>(F30/D30)-1</f>
        <v>-0.27392483533514145</v>
      </c>
      <c r="D88" s="209">
        <f>(H30/F30)-1</f>
        <v>0.77588046958377799</v>
      </c>
      <c r="E88" s="210">
        <f>(J30/H30)-1</f>
        <v>0.24609375</v>
      </c>
    </row>
    <row r="89" spans="1:12" x14ac:dyDescent="0.25">
      <c r="A89" s="206" t="s">
        <v>524</v>
      </c>
      <c r="B89" s="209">
        <f>(D31/B31)-1</f>
        <v>0.20949263502454984</v>
      </c>
      <c r="C89" s="209">
        <f>(F31/D31)-1</f>
        <v>-0.45196211096075778</v>
      </c>
      <c r="D89" s="209">
        <f>(H31/F31)-1</f>
        <v>3.5234567901234568</v>
      </c>
      <c r="E89" s="210">
        <f>(J31/H31)-1</f>
        <v>-0.62609170305676853</v>
      </c>
    </row>
    <row r="90" spans="1:12" x14ac:dyDescent="0.25">
      <c r="A90" s="206" t="s">
        <v>520</v>
      </c>
      <c r="B90" s="209">
        <f>(D32/B32)-1</f>
        <v>0.12557440053471458</v>
      </c>
      <c r="C90" s="209">
        <f>(F32/D32)-1</f>
        <v>0.32370843230403801</v>
      </c>
      <c r="D90" s="209">
        <f>(H32/F32)-1</f>
        <v>0.26518252677620135</v>
      </c>
      <c r="E90" s="210">
        <f>(J32/H32)-1</f>
        <v>0.13478415034128188</v>
      </c>
    </row>
    <row r="91" spans="1:12" x14ac:dyDescent="0.25">
      <c r="A91" s="206"/>
      <c r="B91" s="209"/>
      <c r="C91" s="209"/>
      <c r="D91" s="209"/>
      <c r="E91" s="210"/>
    </row>
    <row r="92" spans="1:12" x14ac:dyDescent="0.25">
      <c r="A92" s="245" t="s">
        <v>475</v>
      </c>
      <c r="B92" s="190" t="s">
        <v>469</v>
      </c>
      <c r="C92" s="190" t="s">
        <v>470</v>
      </c>
      <c r="D92" s="190" t="s">
        <v>471</v>
      </c>
      <c r="E92" s="244" t="s">
        <v>472</v>
      </c>
    </row>
    <row r="93" spans="1:12" x14ac:dyDescent="0.25">
      <c r="A93" s="221" t="s">
        <v>513</v>
      </c>
      <c r="B93" s="209">
        <f t="shared" ref="B93:B97" si="13">(D35/B35)-1</f>
        <v>-0.25490596892886341</v>
      </c>
      <c r="C93" s="209">
        <f t="shared" ref="C93:C97" si="14">(F35/D35)-1</f>
        <v>0.42400548696844997</v>
      </c>
      <c r="D93" s="209">
        <f t="shared" ref="D93:D97" si="15">(H35/F35)-1</f>
        <v>0.52201136692033523</v>
      </c>
      <c r="E93" s="210">
        <f t="shared" ref="E93:E97" si="16">(J35/H35)-1</f>
        <v>8.6645569620253271E-2</v>
      </c>
    </row>
    <row r="94" spans="1:12" x14ac:dyDescent="0.25">
      <c r="A94" s="221" t="s">
        <v>514</v>
      </c>
      <c r="B94" s="209">
        <f t="shared" si="13"/>
        <v>0.78121420389461615</v>
      </c>
      <c r="C94" s="209">
        <f t="shared" si="14"/>
        <v>1.4713826366559486</v>
      </c>
      <c r="D94" s="209">
        <f t="shared" si="15"/>
        <v>-0.56232110330470986</v>
      </c>
      <c r="E94" s="210">
        <f t="shared" si="16"/>
        <v>-0.643281807372176</v>
      </c>
    </row>
    <row r="95" spans="1:12" x14ac:dyDescent="0.25">
      <c r="A95" s="221" t="s">
        <v>515</v>
      </c>
      <c r="B95" s="209">
        <f t="shared" si="13"/>
        <v>-0.17002908886178103</v>
      </c>
      <c r="C95" s="209">
        <f t="shared" si="14"/>
        <v>0.60814019219898241</v>
      </c>
      <c r="D95" s="209">
        <f t="shared" si="15"/>
        <v>0.22904949381327344</v>
      </c>
      <c r="E95" s="210">
        <f t="shared" si="16"/>
        <v>1.6416885939823711E-2</v>
      </c>
    </row>
    <row r="96" spans="1:12" x14ac:dyDescent="0.25">
      <c r="A96" s="221" t="s">
        <v>516</v>
      </c>
      <c r="B96" s="209">
        <f t="shared" si="13"/>
        <v>1.0115221346270467</v>
      </c>
      <c r="C96" s="209">
        <f t="shared" si="14"/>
        <v>-0.1787760024118179</v>
      </c>
      <c r="D96" s="209">
        <f t="shared" si="15"/>
        <v>1.4739353891336271</v>
      </c>
      <c r="E96" s="210">
        <f t="shared" si="16"/>
        <v>0.15388039768511641</v>
      </c>
    </row>
    <row r="97" spans="1:8" x14ac:dyDescent="0.25">
      <c r="A97" s="221" t="s">
        <v>517</v>
      </c>
      <c r="B97" s="209">
        <f t="shared" si="13"/>
        <v>2.3174603174603177</v>
      </c>
      <c r="C97" s="209">
        <f t="shared" si="14"/>
        <v>-0.46232057416267947</v>
      </c>
      <c r="D97" s="209">
        <f t="shared" si="15"/>
        <v>-1.2046718576195774</v>
      </c>
      <c r="E97" s="210">
        <f t="shared" si="16"/>
        <v>-3.1902173913043477</v>
      </c>
    </row>
    <row r="98" spans="1:8" x14ac:dyDescent="0.25">
      <c r="A98" s="221" t="s">
        <v>522</v>
      </c>
      <c r="B98" s="209">
        <f>(D41/B41)-1</f>
        <v>1.5943837753510142</v>
      </c>
      <c r="C98" s="209">
        <f>(F41/D41)-1</f>
        <v>-0.27380236520344758</v>
      </c>
      <c r="D98" s="209">
        <f>(H41/F41)-1</f>
        <v>0.80927408225227704</v>
      </c>
      <c r="E98" s="210">
        <f>(J41/H41)-1</f>
        <v>0.24774980930587343</v>
      </c>
    </row>
    <row r="99" spans="1:8" x14ac:dyDescent="0.25">
      <c r="A99" s="221" t="s">
        <v>524</v>
      </c>
      <c r="B99" s="209">
        <f>(D42/B42)-1</f>
        <v>5.27683615819209</v>
      </c>
      <c r="C99" s="209">
        <f>(F42/D42)-1</f>
        <v>0.24512451245124511</v>
      </c>
      <c r="D99" s="209">
        <f>(H42/F42)-1</f>
        <v>0.7221686746987952</v>
      </c>
      <c r="E99" s="210">
        <f>(J42/H42)-1</f>
        <v>-0.20190289632013436</v>
      </c>
    </row>
    <row r="100" spans="1:8" x14ac:dyDescent="0.25">
      <c r="A100" s="225" t="s">
        <v>520</v>
      </c>
      <c r="B100" s="216">
        <f>(D43/B43)-1</f>
        <v>-0.12847539214872605</v>
      </c>
      <c r="C100" s="216">
        <f>(F43/D43)-1</f>
        <v>0.30435196647938301</v>
      </c>
      <c r="D100" s="216">
        <f>(H43/F43)-1</f>
        <v>0.23311674089216616</v>
      </c>
      <c r="E100" s="217">
        <f>(J43/H43)-1</f>
        <v>0.19857904085257538</v>
      </c>
    </row>
    <row r="101" spans="1:8" x14ac:dyDescent="0.25">
      <c r="A101" s="188"/>
      <c r="B101" s="186"/>
      <c r="D101" s="186"/>
    </row>
    <row r="102" spans="1:8" x14ac:dyDescent="0.25">
      <c r="A102" s="32" t="s">
        <v>525</v>
      </c>
      <c r="B102" s="186"/>
      <c r="D102" s="186"/>
    </row>
    <row r="103" spans="1:8" x14ac:dyDescent="0.25">
      <c r="A103" s="37" t="s">
        <v>526</v>
      </c>
      <c r="B103" s="246" t="s">
        <v>3</v>
      </c>
      <c r="C103" s="246" t="s">
        <v>5</v>
      </c>
      <c r="D103" s="246" t="s">
        <v>7</v>
      </c>
      <c r="E103" s="246" t="s">
        <v>8</v>
      </c>
    </row>
    <row r="104" spans="1:8" x14ac:dyDescent="0.25">
      <c r="A104" s="40" t="s">
        <v>527</v>
      </c>
      <c r="B104" s="209">
        <f>(D47/B47)-1</f>
        <v>3.4479343099674153E-2</v>
      </c>
      <c r="C104" s="209">
        <f>(F47/D47)-1</f>
        <v>0.1243680582152431</v>
      </c>
      <c r="D104" s="209">
        <f>(H47/F47)-1</f>
        <v>0.21939214333767643</v>
      </c>
      <c r="E104" s="209">
        <f>(J47/H47)-1</f>
        <v>1.0056427733392992E-2</v>
      </c>
    </row>
    <row r="105" spans="1:8" x14ac:dyDescent="0.25">
      <c r="A105" s="37" t="s">
        <v>1421</v>
      </c>
      <c r="B105" s="209">
        <f>(D48/B48)-1</f>
        <v>-7.4837499454696199E-2</v>
      </c>
      <c r="C105" s="209">
        <f>(F48/D48)-1</f>
        <v>0.27011670399622778</v>
      </c>
      <c r="D105" s="209">
        <f>(H48/F48)-1</f>
        <v>0.29289798039798032</v>
      </c>
      <c r="E105" s="209">
        <f>(J48/H48)-1</f>
        <v>0.41123601958335132</v>
      </c>
      <c r="F105" s="186"/>
      <c r="G105" s="32"/>
      <c r="H105" s="186"/>
    </row>
    <row r="106" spans="1:8" x14ac:dyDescent="0.25">
      <c r="A106" s="37" t="s">
        <v>529</v>
      </c>
      <c r="B106" s="209">
        <f>(D49/B49)-1</f>
        <v>-4.1343000172622157E-2</v>
      </c>
      <c r="C106" s="209">
        <f>(F49/D49)-1</f>
        <v>-2.0707661834878932E-3</v>
      </c>
      <c r="D106" s="209">
        <f>(H49/F49)-1</f>
        <v>0.18486106098881261</v>
      </c>
      <c r="E106" s="209">
        <f>(J49/H49)-1</f>
        <v>0.22934592248534225</v>
      </c>
    </row>
    <row r="107" spans="1:8" x14ac:dyDescent="0.25">
      <c r="A107" s="37" t="s">
        <v>530</v>
      </c>
      <c r="B107" s="209">
        <f>(D50/B50)-1</f>
        <v>0.12173507462686572</v>
      </c>
      <c r="C107" s="209">
        <f>(F50/D50)-1</f>
        <v>-0.42806652806652812</v>
      </c>
      <c r="D107" s="209">
        <f>(H50/F50)-1</f>
        <v>0.50272628135223552</v>
      </c>
      <c r="E107" s="209">
        <f>(J50/H50)-1</f>
        <v>0.21698113207547176</v>
      </c>
    </row>
    <row r="108" spans="1:8" x14ac:dyDescent="0.25">
      <c r="A108" s="37" t="s">
        <v>520</v>
      </c>
      <c r="B108" s="209">
        <f>(D51/B51)-1</f>
        <v>5.7167796703927465E-4</v>
      </c>
      <c r="C108" s="209">
        <f>(F51/D51)-1</f>
        <v>0.13739463789841011</v>
      </c>
      <c r="D108" s="209">
        <f>(H51/F51)-1</f>
        <v>0.24292412064644364</v>
      </c>
      <c r="E108" s="209">
        <f>(J51/H51)-1</f>
        <v>0.14772065533875112</v>
      </c>
    </row>
    <row r="109" spans="1:8" x14ac:dyDescent="0.25">
      <c r="B109" s="186"/>
      <c r="D109" s="186"/>
    </row>
    <row r="110" spans="1:8" x14ac:dyDescent="0.25">
      <c r="A110" s="34" t="s">
        <v>531</v>
      </c>
      <c r="B110" s="186"/>
      <c r="D110" s="186"/>
    </row>
    <row r="111" spans="1:8" x14ac:dyDescent="0.25">
      <c r="A111" s="37" t="s">
        <v>526</v>
      </c>
      <c r="B111" s="247" t="s">
        <v>469</v>
      </c>
      <c r="C111" s="247" t="s">
        <v>470</v>
      </c>
      <c r="D111" s="247" t="s">
        <v>471</v>
      </c>
      <c r="E111" s="247" t="s">
        <v>472</v>
      </c>
    </row>
    <row r="112" spans="1:8" x14ac:dyDescent="0.25">
      <c r="A112" s="37" t="s">
        <v>532</v>
      </c>
      <c r="B112" s="209">
        <f>(D55/B55)-1</f>
        <v>-3.1468006901207657E-2</v>
      </c>
      <c r="C112" s="209">
        <f>(F55/D55)-1</f>
        <v>8.2902838554776759E-2</v>
      </c>
      <c r="D112" s="209">
        <f>(H55/F55)-1</f>
        <v>0.21859690027821688</v>
      </c>
      <c r="E112" s="209">
        <f>(J55/H55)-1</f>
        <v>9.1458654912755399E-2</v>
      </c>
    </row>
    <row r="113" spans="1:8" x14ac:dyDescent="0.25">
      <c r="A113" s="37" t="s">
        <v>534</v>
      </c>
      <c r="B113" s="209">
        <f>(D57/B57)-1</f>
        <v>0.1562784458391222</v>
      </c>
      <c r="C113" s="209">
        <f>(F57/D57)-1</f>
        <v>0.56117671431530969</v>
      </c>
      <c r="D113" s="209">
        <f>((H56+H57)/F57)-1</f>
        <v>0.24631757743039895</v>
      </c>
      <c r="E113" s="209">
        <f>((J57+J56)/(H57+H56))-1</f>
        <v>0.31405451448040878</v>
      </c>
    </row>
    <row r="114" spans="1:8" x14ac:dyDescent="0.25">
      <c r="A114" s="37" t="s">
        <v>537</v>
      </c>
      <c r="B114" s="209">
        <f>(D59/B59)-1</f>
        <v>0.12076271186440679</v>
      </c>
      <c r="C114" s="209">
        <f>(F59/D59)-1</f>
        <v>-0.19785759294265914</v>
      </c>
      <c r="D114" s="209">
        <f>(H59/F59)-1</f>
        <v>0.20463472113118608</v>
      </c>
      <c r="E114" s="209">
        <f>(J59/H59)-1</f>
        <v>0.28453428975111406</v>
      </c>
    </row>
    <row r="115" spans="1:8" x14ac:dyDescent="0.25">
      <c r="A115" s="37" t="s">
        <v>520</v>
      </c>
      <c r="B115" s="209">
        <f>(D60/B60)-1</f>
        <v>5.7167796703927465E-4</v>
      </c>
      <c r="C115" s="209">
        <f>(F60/D60)-1</f>
        <v>0.13739463789841011</v>
      </c>
      <c r="D115" s="209">
        <f>(H60/F60)-1</f>
        <v>0.24292412064644364</v>
      </c>
      <c r="E115" s="209">
        <f>(J60/H60)-1</f>
        <v>0.14772065533875112</v>
      </c>
    </row>
    <row r="121" spans="1:8" hidden="1" x14ac:dyDescent="0.25"/>
    <row r="122" spans="1:8" hidden="1" x14ac:dyDescent="0.25">
      <c r="A122" s="34" t="s">
        <v>531</v>
      </c>
      <c r="C122" s="32"/>
      <c r="E122" s="32"/>
      <c r="G122" s="32"/>
    </row>
    <row r="123" spans="1:8" ht="60" hidden="1" x14ac:dyDescent="0.25">
      <c r="A123" s="191" t="s">
        <v>1</v>
      </c>
      <c r="B123" s="202" t="s">
        <v>539</v>
      </c>
      <c r="C123" s="202" t="s">
        <v>514</v>
      </c>
      <c r="D123" s="202" t="s">
        <v>515</v>
      </c>
      <c r="E123" s="202" t="s">
        <v>540</v>
      </c>
      <c r="F123" s="202" t="s">
        <v>517</v>
      </c>
      <c r="G123" s="202" t="s">
        <v>541</v>
      </c>
      <c r="H123" s="202" t="s">
        <v>520</v>
      </c>
    </row>
    <row r="124" spans="1:8" hidden="1" x14ac:dyDescent="0.25">
      <c r="A124" s="191" t="s">
        <v>532</v>
      </c>
      <c r="B124" s="191">
        <v>58288</v>
      </c>
      <c r="C124" s="191">
        <v>27568</v>
      </c>
      <c r="D124" s="191">
        <v>85856</v>
      </c>
      <c r="E124" s="191">
        <v>29087</v>
      </c>
      <c r="F124" s="191">
        <v>17900</v>
      </c>
      <c r="G124" s="191">
        <v>47454</v>
      </c>
      <c r="H124" s="191">
        <v>133310</v>
      </c>
    </row>
    <row r="125" spans="1:8" hidden="1" x14ac:dyDescent="0.25">
      <c r="A125" s="191" t="s">
        <v>534</v>
      </c>
      <c r="B125" s="191">
        <v>4157</v>
      </c>
      <c r="C125" s="191">
        <v>4887</v>
      </c>
      <c r="D125" s="191">
        <v>9044</v>
      </c>
      <c r="E125" s="191">
        <v>10083</v>
      </c>
      <c r="F125" s="191">
        <v>1611</v>
      </c>
      <c r="G125" s="191">
        <v>11829</v>
      </c>
      <c r="H125" s="191">
        <v>20873</v>
      </c>
    </row>
    <row r="126" spans="1:8" hidden="1" x14ac:dyDescent="0.25">
      <c r="A126" s="191" t="s">
        <v>536</v>
      </c>
      <c r="B126" s="191">
        <v>3355</v>
      </c>
      <c r="C126" s="191">
        <v>999</v>
      </c>
      <c r="D126" s="191">
        <v>4354</v>
      </c>
      <c r="E126" s="191">
        <v>2075</v>
      </c>
      <c r="F126" s="191">
        <v>10645</v>
      </c>
      <c r="G126" s="191">
        <v>4142</v>
      </c>
      <c r="H126" s="191">
        <v>8496</v>
      </c>
    </row>
    <row r="127" spans="1:8" hidden="1" x14ac:dyDescent="0.25">
      <c r="A127" s="191" t="s">
        <v>520</v>
      </c>
      <c r="B127" s="191">
        <v>65800</v>
      </c>
      <c r="C127" s="191">
        <v>33454</v>
      </c>
      <c r="D127" s="191">
        <v>99254</v>
      </c>
      <c r="E127" s="191">
        <v>41245</v>
      </c>
      <c r="F127" s="191">
        <v>21156</v>
      </c>
      <c r="G127" s="191">
        <v>63425</v>
      </c>
      <c r="H127" s="191">
        <v>162679</v>
      </c>
    </row>
    <row r="128" spans="1:8" hidden="1" x14ac:dyDescent="0.25">
      <c r="B128" s="33"/>
      <c r="C128" s="33"/>
      <c r="D128" s="33"/>
      <c r="E128" s="33"/>
      <c r="F128" s="33"/>
      <c r="G128" s="33"/>
      <c r="H128" s="33"/>
    </row>
    <row r="129" spans="1:8" hidden="1" x14ac:dyDescent="0.25">
      <c r="A129" s="32" t="s">
        <v>531</v>
      </c>
      <c r="C129" s="32"/>
      <c r="E129" s="32"/>
      <c r="G129" s="32"/>
    </row>
    <row r="130" spans="1:8" hidden="1" x14ac:dyDescent="0.25">
      <c r="A130" s="32" t="s">
        <v>3</v>
      </c>
      <c r="B130" s="32" t="s">
        <v>539</v>
      </c>
      <c r="C130" s="32" t="s">
        <v>514</v>
      </c>
      <c r="D130" s="32" t="s">
        <v>515</v>
      </c>
      <c r="E130" s="32" t="s">
        <v>516</v>
      </c>
      <c r="F130" s="32" t="s">
        <v>517</v>
      </c>
      <c r="G130" s="32" t="s">
        <v>541</v>
      </c>
      <c r="H130" s="32" t="s">
        <v>520</v>
      </c>
    </row>
    <row r="131" spans="1:8" hidden="1" x14ac:dyDescent="0.25">
      <c r="A131" s="32" t="s">
        <v>542</v>
      </c>
      <c r="B131" s="33">
        <v>52646</v>
      </c>
      <c r="C131" s="33">
        <v>29460</v>
      </c>
      <c r="D131" s="33">
        <v>82106</v>
      </c>
      <c r="E131" s="33">
        <v>28438</v>
      </c>
      <c r="F131" s="33">
        <v>18571</v>
      </c>
      <c r="G131" s="33">
        <v>47009</v>
      </c>
      <c r="H131" s="33">
        <v>129115</v>
      </c>
    </row>
    <row r="132" spans="1:8" hidden="1" x14ac:dyDescent="0.25">
      <c r="A132" s="32" t="s">
        <v>534</v>
      </c>
      <c r="B132" s="33">
        <v>3029</v>
      </c>
      <c r="C132" s="33">
        <v>6772</v>
      </c>
      <c r="D132" s="33">
        <v>9801</v>
      </c>
      <c r="E132" s="33">
        <v>12099</v>
      </c>
      <c r="F132" s="33">
        <v>2235</v>
      </c>
      <c r="G132" s="33">
        <v>14334</v>
      </c>
      <c r="H132" s="33">
        <v>24135</v>
      </c>
    </row>
    <row r="133" spans="1:8" hidden="1" x14ac:dyDescent="0.25">
      <c r="A133" s="32" t="s">
        <v>543</v>
      </c>
      <c r="B133" s="33">
        <v>3679</v>
      </c>
      <c r="C133" s="33">
        <v>1184</v>
      </c>
      <c r="D133" s="33">
        <v>4863</v>
      </c>
      <c r="E133" s="33">
        <v>2586</v>
      </c>
      <c r="F133" s="33">
        <v>2073</v>
      </c>
      <c r="G133" s="33">
        <v>4659</v>
      </c>
      <c r="H133" s="33">
        <v>9522</v>
      </c>
    </row>
    <row r="134" spans="1:8" hidden="1" x14ac:dyDescent="0.25">
      <c r="A134" s="32" t="s">
        <v>520</v>
      </c>
      <c r="B134" s="33">
        <v>59354</v>
      </c>
      <c r="C134" s="33">
        <v>37416</v>
      </c>
      <c r="D134" s="33">
        <v>96770</v>
      </c>
      <c r="E134" s="33">
        <v>43123</v>
      </c>
      <c r="F134" s="33">
        <v>22879</v>
      </c>
      <c r="G134" s="33">
        <v>66002</v>
      </c>
      <c r="H134" s="33">
        <v>162772</v>
      </c>
    </row>
    <row r="135" spans="1:8" hidden="1" x14ac:dyDescent="0.25">
      <c r="C135" s="32"/>
      <c r="E135" s="32"/>
      <c r="G135" s="32"/>
    </row>
    <row r="136" spans="1:8" hidden="1" x14ac:dyDescent="0.25">
      <c r="A136" s="32" t="s">
        <v>5</v>
      </c>
      <c r="B136" s="32" t="s">
        <v>539</v>
      </c>
      <c r="C136" s="32" t="s">
        <v>514</v>
      </c>
      <c r="D136" s="32" t="s">
        <v>515</v>
      </c>
      <c r="E136" s="32" t="s">
        <v>516</v>
      </c>
      <c r="F136" s="32" t="s">
        <v>517</v>
      </c>
      <c r="G136" s="32" t="s">
        <v>541</v>
      </c>
      <c r="H136" s="32" t="s">
        <v>520</v>
      </c>
    </row>
    <row r="137" spans="1:8" hidden="1" x14ac:dyDescent="0.25">
      <c r="A137" s="32" t="s">
        <v>532</v>
      </c>
      <c r="B137" s="33">
        <v>63708</v>
      </c>
      <c r="C137" s="33">
        <v>34644</v>
      </c>
      <c r="D137" s="33">
        <v>98352</v>
      </c>
      <c r="E137" s="33">
        <v>23267</v>
      </c>
      <c r="F137" s="33">
        <v>18200</v>
      </c>
      <c r="G137" s="33">
        <v>41467</v>
      </c>
      <c r="H137" s="33">
        <v>139819</v>
      </c>
    </row>
    <row r="138" spans="1:8" hidden="1" x14ac:dyDescent="0.25">
      <c r="A138" s="32" t="s">
        <v>534</v>
      </c>
      <c r="B138" s="33">
        <v>7636</v>
      </c>
      <c r="C138" s="33">
        <v>8298</v>
      </c>
      <c r="D138" s="33">
        <v>15934</v>
      </c>
      <c r="E138" s="33">
        <v>19015</v>
      </c>
      <c r="F138" s="33">
        <v>2730</v>
      </c>
      <c r="G138" s="33">
        <v>21745</v>
      </c>
      <c r="H138" s="33">
        <v>37679</v>
      </c>
    </row>
    <row r="139" spans="1:8" hidden="1" x14ac:dyDescent="0.25">
      <c r="A139" s="32" t="s">
        <v>544</v>
      </c>
      <c r="B139" s="33">
        <v>3255</v>
      </c>
      <c r="C139" s="32">
        <v>819</v>
      </c>
      <c r="D139" s="33">
        <v>4074</v>
      </c>
      <c r="E139" s="33">
        <v>2025</v>
      </c>
      <c r="F139" s="33">
        <v>1539</v>
      </c>
      <c r="G139" s="33">
        <v>3564</v>
      </c>
      <c r="H139" s="33">
        <v>7638</v>
      </c>
    </row>
    <row r="140" spans="1:8" hidden="1" x14ac:dyDescent="0.25">
      <c r="A140" s="32" t="s">
        <v>545</v>
      </c>
      <c r="B140" s="33">
        <v>74599</v>
      </c>
      <c r="C140" s="33">
        <v>43761</v>
      </c>
      <c r="D140" s="33">
        <v>118360</v>
      </c>
      <c r="E140" s="33">
        <v>44307</v>
      </c>
      <c r="F140" s="33">
        <v>22469</v>
      </c>
      <c r="G140" s="33">
        <v>66776</v>
      </c>
      <c r="H140" s="33">
        <v>185136</v>
      </c>
    </row>
    <row r="141" spans="1:8" hidden="1" x14ac:dyDescent="0.25">
      <c r="C141" s="32"/>
      <c r="E141" s="32"/>
      <c r="G141" s="32"/>
    </row>
    <row r="142" spans="1:8" hidden="1" x14ac:dyDescent="0.25">
      <c r="A142" s="32" t="s">
        <v>7</v>
      </c>
      <c r="B142" s="32" t="s">
        <v>539</v>
      </c>
      <c r="C142" s="32" t="s">
        <v>514</v>
      </c>
      <c r="D142" s="32" t="s">
        <v>546</v>
      </c>
      <c r="E142" s="32" t="s">
        <v>516</v>
      </c>
      <c r="F142" s="32" t="s">
        <v>547</v>
      </c>
      <c r="G142" s="32" t="s">
        <v>541</v>
      </c>
      <c r="H142" s="32" t="s">
        <v>520</v>
      </c>
    </row>
    <row r="143" spans="1:8" hidden="1" x14ac:dyDescent="0.25">
      <c r="A143" s="32" t="s">
        <v>532</v>
      </c>
      <c r="B143" s="33">
        <v>79053</v>
      </c>
      <c r="C143" s="33">
        <v>42702</v>
      </c>
      <c r="D143" s="33">
        <v>121755</v>
      </c>
      <c r="E143" s="33">
        <v>29996</v>
      </c>
      <c r="F143" s="33">
        <v>18632</v>
      </c>
      <c r="G143" s="33">
        <v>48628</v>
      </c>
      <c r="H143" s="33">
        <v>170383</v>
      </c>
    </row>
    <row r="144" spans="1:8" hidden="1" x14ac:dyDescent="0.25">
      <c r="A144" s="32" t="s">
        <v>534</v>
      </c>
      <c r="B144" s="33">
        <v>10511</v>
      </c>
      <c r="C144" s="33">
        <v>10511</v>
      </c>
      <c r="D144" s="33">
        <v>21022</v>
      </c>
      <c r="E144" s="33">
        <v>27150</v>
      </c>
      <c r="F144" s="33">
        <v>2354</v>
      </c>
      <c r="G144" s="33">
        <v>29504</v>
      </c>
      <c r="H144" s="33">
        <v>50526</v>
      </c>
    </row>
    <row r="145" spans="1:8" hidden="1" x14ac:dyDescent="0.25">
      <c r="A145" s="32" t="s">
        <v>543</v>
      </c>
      <c r="B145" s="33">
        <v>3475</v>
      </c>
      <c r="C145" s="33">
        <v>1944</v>
      </c>
      <c r="D145" s="33">
        <v>5419</v>
      </c>
      <c r="E145" s="33">
        <v>2182</v>
      </c>
      <c r="F145" s="33">
        <v>1600</v>
      </c>
      <c r="G145" s="33">
        <v>3782</v>
      </c>
      <c r="H145" s="33">
        <v>9201</v>
      </c>
    </row>
    <row r="146" spans="1:8" hidden="1" x14ac:dyDescent="0.25">
      <c r="A146" s="32" t="s">
        <v>520</v>
      </c>
      <c r="B146" s="33">
        <v>93039</v>
      </c>
      <c r="C146" s="33">
        <v>55157</v>
      </c>
      <c r="D146" s="33">
        <v>148196</v>
      </c>
      <c r="E146" s="33">
        <v>59328</v>
      </c>
      <c r="F146" s="33">
        <v>22586</v>
      </c>
      <c r="G146" s="33">
        <v>81914</v>
      </c>
      <c r="H146" s="33">
        <v>230110</v>
      </c>
    </row>
    <row r="147" spans="1:8" hidden="1" x14ac:dyDescent="0.25">
      <c r="C147" s="32"/>
      <c r="E147" s="32"/>
      <c r="G147" s="32"/>
    </row>
    <row r="148" spans="1:8" hidden="1" x14ac:dyDescent="0.25">
      <c r="A148" s="32" t="s">
        <v>8</v>
      </c>
      <c r="B148" s="32" t="s">
        <v>548</v>
      </c>
      <c r="C148" s="32" t="s">
        <v>549</v>
      </c>
      <c r="D148" s="32" t="s">
        <v>546</v>
      </c>
      <c r="E148" s="32" t="s">
        <v>550</v>
      </c>
      <c r="F148" s="32" t="s">
        <v>551</v>
      </c>
      <c r="G148" s="32" t="s">
        <v>552</v>
      </c>
      <c r="H148" s="32" t="s">
        <v>553</v>
      </c>
    </row>
    <row r="149" spans="1:8" hidden="1" x14ac:dyDescent="0.25">
      <c r="A149" s="32" t="s">
        <v>532</v>
      </c>
      <c r="B149" s="33">
        <v>90481</v>
      </c>
      <c r="C149" s="33">
        <v>44702</v>
      </c>
      <c r="D149" s="33">
        <v>135183</v>
      </c>
      <c r="E149" s="33">
        <v>32942</v>
      </c>
      <c r="F149" s="33">
        <v>17841</v>
      </c>
      <c r="G149" s="33">
        <v>50783</v>
      </c>
      <c r="H149" s="33">
        <v>185966</v>
      </c>
    </row>
    <row r="150" spans="1:8" hidden="1" x14ac:dyDescent="0.25">
      <c r="A150" s="32" t="s">
        <v>533</v>
      </c>
      <c r="B150" s="33">
        <v>12181</v>
      </c>
      <c r="C150" s="33">
        <v>8626</v>
      </c>
      <c r="D150" s="33">
        <v>20807</v>
      </c>
      <c r="E150" s="33">
        <v>12841</v>
      </c>
      <c r="F150" s="33">
        <v>1858</v>
      </c>
      <c r="G150" s="33">
        <v>14699</v>
      </c>
      <c r="H150" s="33">
        <v>35506</v>
      </c>
    </row>
    <row r="151" spans="1:8" hidden="1" x14ac:dyDescent="0.25">
      <c r="A151" s="32" t="s">
        <v>554</v>
      </c>
      <c r="C151" s="32"/>
      <c r="E151" s="33">
        <v>26202</v>
      </c>
      <c r="G151" s="33">
        <v>26202</v>
      </c>
      <c r="H151" s="33">
        <v>26202</v>
      </c>
    </row>
    <row r="152" spans="1:8" hidden="1" x14ac:dyDescent="0.25">
      <c r="A152" s="32" t="s">
        <v>535</v>
      </c>
      <c r="B152" s="33">
        <v>1418</v>
      </c>
      <c r="C152" s="33">
        <v>2748</v>
      </c>
      <c r="D152" s="33">
        <v>4166</v>
      </c>
      <c r="E152" s="32">
        <v>8</v>
      </c>
      <c r="F152" s="32">
        <v>435</v>
      </c>
      <c r="G152" s="32">
        <v>443</v>
      </c>
      <c r="H152" s="33">
        <v>4609</v>
      </c>
    </row>
    <row r="153" spans="1:8" hidden="1" x14ac:dyDescent="0.25">
      <c r="A153" s="32" t="s">
        <v>543</v>
      </c>
      <c r="B153" s="33">
        <v>4817</v>
      </c>
      <c r="C153" s="33">
        <v>1720</v>
      </c>
      <c r="D153" s="33">
        <v>6537</v>
      </c>
      <c r="E153" s="33">
        <v>3756</v>
      </c>
      <c r="F153" s="33">
        <v>1526</v>
      </c>
      <c r="G153" s="33">
        <v>5282</v>
      </c>
      <c r="H153" s="33">
        <v>11819</v>
      </c>
    </row>
    <row r="154" spans="1:8" hidden="1" x14ac:dyDescent="0.25">
      <c r="A154" s="32" t="s">
        <v>520</v>
      </c>
      <c r="B154" s="33">
        <v>108897</v>
      </c>
      <c r="C154" s="33">
        <v>57796</v>
      </c>
      <c r="D154" s="33">
        <v>166693</v>
      </c>
      <c r="E154" s="33">
        <v>75749</v>
      </c>
      <c r="F154" s="33">
        <v>21660</v>
      </c>
      <c r="G154" s="33">
        <v>97409</v>
      </c>
      <c r="H154" s="33">
        <v>264102</v>
      </c>
    </row>
  </sheetData>
  <phoneticPr fontId="3" type="noConversion"/>
  <pageMargins left="0.7" right="0.7" top="0.75" bottom="0.75" header="0.3" footer="0.3"/>
  <pageSetup paperSize="9" orientation="portrait" r:id="rId1"/>
  <ignoredErrors>
    <ignoredError sqref="B70:E71 B104:E108" calculatedColumn="1"/>
  </ignoredErrors>
  <tableParts count="2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805ED-2B5C-45E6-95B6-1BB7B855FCA7}">
  <dimension ref="A1:C16"/>
  <sheetViews>
    <sheetView workbookViewId="0">
      <selection activeCell="D22" sqref="D22"/>
    </sheetView>
  </sheetViews>
  <sheetFormatPr defaultRowHeight="15" x14ac:dyDescent="0.25"/>
  <cols>
    <col min="1" max="1" width="18" bestFit="1" customWidth="1"/>
    <col min="2" max="2" width="15" bestFit="1" customWidth="1"/>
    <col min="3" max="3" width="11.5703125" customWidth="1"/>
    <col min="4" max="4" width="26.42578125" bestFit="1" customWidth="1"/>
    <col min="5" max="5" width="12" bestFit="1" customWidth="1"/>
    <col min="6" max="6" width="8" bestFit="1" customWidth="1"/>
    <col min="7" max="7" width="10" bestFit="1" customWidth="1"/>
    <col min="8" max="8" width="11.42578125" bestFit="1" customWidth="1"/>
    <col min="9" max="9" width="8.28515625" bestFit="1" customWidth="1"/>
  </cols>
  <sheetData>
    <row r="1" spans="1:3" x14ac:dyDescent="0.25">
      <c r="A1" s="8" t="s">
        <v>512</v>
      </c>
    </row>
    <row r="2" spans="1:3" x14ac:dyDescent="0.25">
      <c r="A2" s="8" t="s">
        <v>10</v>
      </c>
      <c r="B2" s="29">
        <v>44774</v>
      </c>
      <c r="C2" s="29">
        <v>45139</v>
      </c>
    </row>
    <row r="3" spans="1:3" x14ac:dyDescent="0.25">
      <c r="A3" t="s">
        <v>513</v>
      </c>
      <c r="B3" s="6">
        <v>50607</v>
      </c>
      <c r="C3" s="6">
        <v>61734</v>
      </c>
    </row>
    <row r="4" spans="1:3" x14ac:dyDescent="0.25">
      <c r="A4" t="s">
        <v>514</v>
      </c>
      <c r="B4" s="6">
        <v>25685</v>
      </c>
      <c r="C4" s="6">
        <v>27630</v>
      </c>
    </row>
    <row r="5" spans="1:3" x14ac:dyDescent="0.25">
      <c r="A5" s="8" t="s">
        <v>515</v>
      </c>
      <c r="B5" s="22">
        <v>76292</v>
      </c>
      <c r="C5" s="22">
        <v>89364</v>
      </c>
    </row>
    <row r="6" spans="1:3" x14ac:dyDescent="0.25">
      <c r="A6" t="s">
        <v>516</v>
      </c>
      <c r="B6" s="6">
        <v>36481</v>
      </c>
      <c r="C6" s="6">
        <v>36435</v>
      </c>
    </row>
    <row r="7" spans="1:3" x14ac:dyDescent="0.25">
      <c r="A7" t="s">
        <v>517</v>
      </c>
      <c r="B7" s="6">
        <v>10137</v>
      </c>
      <c r="C7" s="6">
        <v>10883</v>
      </c>
    </row>
    <row r="8" spans="1:3" x14ac:dyDescent="0.25">
      <c r="A8" s="8" t="s">
        <v>519</v>
      </c>
      <c r="B8" s="22">
        <v>46618</v>
      </c>
      <c r="C8" s="22">
        <v>47318</v>
      </c>
    </row>
    <row r="9" spans="1:3" x14ac:dyDescent="0.25">
      <c r="A9" s="8" t="s">
        <v>520</v>
      </c>
      <c r="B9" s="22">
        <f>B5+B8</f>
        <v>122910</v>
      </c>
      <c r="C9" s="22">
        <f>C5+C8</f>
        <v>136682</v>
      </c>
    </row>
    <row r="11" spans="1:3" x14ac:dyDescent="0.25">
      <c r="A11" s="8" t="s">
        <v>1398</v>
      </c>
    </row>
    <row r="12" spans="1:3" x14ac:dyDescent="0.25">
      <c r="A12" s="8" t="s">
        <v>10</v>
      </c>
      <c r="B12" s="8">
        <v>2022</v>
      </c>
      <c r="C12" s="8">
        <v>2023</v>
      </c>
    </row>
    <row r="13" spans="1:3" x14ac:dyDescent="0.25">
      <c r="A13" t="s">
        <v>532</v>
      </c>
      <c r="B13" s="6">
        <v>85709</v>
      </c>
      <c r="C13" s="6">
        <v>92691</v>
      </c>
    </row>
    <row r="14" spans="1:3" x14ac:dyDescent="0.25">
      <c r="A14" t="s">
        <v>534</v>
      </c>
      <c r="B14" s="6">
        <v>32529</v>
      </c>
      <c r="C14" s="6">
        <v>38736</v>
      </c>
    </row>
    <row r="15" spans="1:3" x14ac:dyDescent="0.25">
      <c r="A15" t="s">
        <v>543</v>
      </c>
      <c r="B15" s="6">
        <v>4672</v>
      </c>
      <c r="C15" s="6">
        <v>5255</v>
      </c>
    </row>
    <row r="16" spans="1:3" x14ac:dyDescent="0.25">
      <c r="A16" t="s">
        <v>520</v>
      </c>
      <c r="B16" s="6">
        <v>122910</v>
      </c>
      <c r="C16" s="6">
        <v>136682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AA80-9215-465E-BDE8-F9E92D0E5C94}">
  <dimension ref="A1:S84"/>
  <sheetViews>
    <sheetView topLeftCell="A14" workbookViewId="0">
      <selection activeCell="E33" sqref="E33"/>
    </sheetView>
  </sheetViews>
  <sheetFormatPr defaultColWidth="8.85546875" defaultRowHeight="15" x14ac:dyDescent="0.25"/>
  <cols>
    <col min="1" max="1" width="55.140625" bestFit="1" customWidth="1"/>
    <col min="2" max="2" width="11.28515625" bestFit="1" customWidth="1"/>
    <col min="3" max="3" width="11.42578125" bestFit="1" customWidth="1"/>
    <col min="4" max="4" width="11.140625" bestFit="1" customWidth="1"/>
    <col min="5" max="5" width="15.7109375" bestFit="1" customWidth="1"/>
    <col min="6" max="6" width="11.42578125" bestFit="1" customWidth="1"/>
    <col min="7" max="7" width="11.140625" bestFit="1" customWidth="1"/>
    <col min="8" max="8" width="11.7109375" bestFit="1" customWidth="1"/>
    <col min="9" max="9" width="11.140625" bestFit="1" customWidth="1"/>
    <col min="11" max="11" width="55.140625" bestFit="1" customWidth="1"/>
    <col min="12" max="12" width="11.140625" bestFit="1" customWidth="1"/>
    <col min="13" max="13" width="11.42578125" bestFit="1" customWidth="1"/>
    <col min="14" max="14" width="11.140625" bestFit="1" customWidth="1"/>
    <col min="15" max="15" width="15.7109375" bestFit="1" customWidth="1"/>
    <col min="16" max="16" width="11.42578125" bestFit="1" customWidth="1"/>
    <col min="17" max="17" width="11.140625" bestFit="1" customWidth="1"/>
    <col min="18" max="18" width="11.7109375" bestFit="1" customWidth="1"/>
    <col min="19" max="19" width="11.140625" bestFit="1" customWidth="1"/>
  </cols>
  <sheetData>
    <row r="1" spans="1:19" x14ac:dyDescent="0.25">
      <c r="A1" t="s">
        <v>110</v>
      </c>
      <c r="B1" t="s">
        <v>555</v>
      </c>
      <c r="C1" t="s">
        <v>556</v>
      </c>
      <c r="D1" t="s">
        <v>557</v>
      </c>
      <c r="E1" t="s">
        <v>558</v>
      </c>
      <c r="F1" t="s">
        <v>559</v>
      </c>
      <c r="G1" t="s">
        <v>560</v>
      </c>
      <c r="H1" t="s">
        <v>561</v>
      </c>
      <c r="I1" t="s">
        <v>562</v>
      </c>
      <c r="K1" t="s">
        <v>110</v>
      </c>
      <c r="L1" t="s">
        <v>555</v>
      </c>
      <c r="M1" t="s">
        <v>556</v>
      </c>
      <c r="N1" t="s">
        <v>557</v>
      </c>
      <c r="O1" t="s">
        <v>558</v>
      </c>
      <c r="P1" t="s">
        <v>559</v>
      </c>
      <c r="Q1" t="s">
        <v>560</v>
      </c>
      <c r="R1" t="s">
        <v>561</v>
      </c>
      <c r="S1" t="s">
        <v>562</v>
      </c>
    </row>
    <row r="2" spans="1:19" x14ac:dyDescent="0.25">
      <c r="B2" t="s">
        <v>563</v>
      </c>
      <c r="E2" t="s">
        <v>564</v>
      </c>
      <c r="F2" t="s">
        <v>565</v>
      </c>
      <c r="G2" t="s">
        <v>566</v>
      </c>
      <c r="L2" t="s">
        <v>563</v>
      </c>
      <c r="O2" t="s">
        <v>564</v>
      </c>
      <c r="P2" t="s">
        <v>565</v>
      </c>
      <c r="Q2" t="s">
        <v>566</v>
      </c>
    </row>
    <row r="3" spans="1:19" x14ac:dyDescent="0.25">
      <c r="B3" t="s">
        <v>567</v>
      </c>
      <c r="C3" t="s">
        <v>514</v>
      </c>
      <c r="D3" t="s">
        <v>515</v>
      </c>
      <c r="E3" t="s">
        <v>568</v>
      </c>
      <c r="F3" t="s">
        <v>569</v>
      </c>
      <c r="G3" t="s">
        <v>515</v>
      </c>
      <c r="H3" t="s">
        <v>524</v>
      </c>
      <c r="I3" t="s">
        <v>520</v>
      </c>
      <c r="L3" t="s">
        <v>567</v>
      </c>
      <c r="M3" t="s">
        <v>514</v>
      </c>
      <c r="N3" t="s">
        <v>515</v>
      </c>
      <c r="O3" t="s">
        <v>568</v>
      </c>
      <c r="P3" t="s">
        <v>569</v>
      </c>
      <c r="Q3" t="s">
        <v>515</v>
      </c>
      <c r="R3" t="s">
        <v>524</v>
      </c>
      <c r="S3" t="s">
        <v>520</v>
      </c>
    </row>
    <row r="4" spans="1:19" x14ac:dyDescent="0.25">
      <c r="A4" t="s">
        <v>570</v>
      </c>
      <c r="B4" t="s">
        <v>9</v>
      </c>
      <c r="C4" t="s">
        <v>9</v>
      </c>
      <c r="D4" t="s">
        <v>9</v>
      </c>
      <c r="E4" t="s">
        <v>9</v>
      </c>
      <c r="F4" t="s">
        <v>9</v>
      </c>
      <c r="G4" t="s">
        <v>9</v>
      </c>
      <c r="H4" t="s">
        <v>9</v>
      </c>
      <c r="I4" t="s">
        <v>9</v>
      </c>
      <c r="K4" t="s">
        <v>571</v>
      </c>
      <c r="L4" t="s">
        <v>9</v>
      </c>
      <c r="M4" t="s">
        <v>9</v>
      </c>
      <c r="N4" t="s">
        <v>9</v>
      </c>
      <c r="O4" t="s">
        <v>9</v>
      </c>
      <c r="P4" t="s">
        <v>9</v>
      </c>
      <c r="Q4" t="s">
        <v>9</v>
      </c>
      <c r="R4" t="s">
        <v>9</v>
      </c>
      <c r="S4" t="s">
        <v>9</v>
      </c>
    </row>
    <row r="5" spans="1:19" x14ac:dyDescent="0.25">
      <c r="A5" t="s">
        <v>572</v>
      </c>
      <c r="B5" t="s">
        <v>573</v>
      </c>
      <c r="C5" t="s">
        <v>574</v>
      </c>
      <c r="D5" t="s">
        <v>575</v>
      </c>
      <c r="E5" t="s">
        <v>576</v>
      </c>
      <c r="F5" t="s">
        <v>577</v>
      </c>
      <c r="G5" t="s">
        <v>578</v>
      </c>
      <c r="H5" t="s">
        <v>129</v>
      </c>
      <c r="I5" t="s">
        <v>12</v>
      </c>
      <c r="K5" t="s">
        <v>572</v>
      </c>
      <c r="L5" t="s">
        <v>579</v>
      </c>
      <c r="M5" t="s">
        <v>580</v>
      </c>
      <c r="N5" t="s">
        <v>581</v>
      </c>
      <c r="O5" t="s">
        <v>582</v>
      </c>
      <c r="P5" t="s">
        <v>583</v>
      </c>
      <c r="Q5" t="s">
        <v>584</v>
      </c>
      <c r="R5" t="s">
        <v>129</v>
      </c>
      <c r="S5" t="s">
        <v>11</v>
      </c>
    </row>
    <row r="6" spans="1:19" x14ac:dyDescent="0.25">
      <c r="A6" t="s">
        <v>16</v>
      </c>
      <c r="B6" t="s">
        <v>585</v>
      </c>
      <c r="C6" t="s">
        <v>586</v>
      </c>
      <c r="D6" t="s">
        <v>587</v>
      </c>
      <c r="E6" t="s">
        <v>588</v>
      </c>
      <c r="F6" t="s">
        <v>589</v>
      </c>
      <c r="G6" t="s">
        <v>590</v>
      </c>
      <c r="H6" t="s">
        <v>129</v>
      </c>
      <c r="I6" t="s">
        <v>18</v>
      </c>
      <c r="K6" t="s">
        <v>16</v>
      </c>
      <c r="L6" t="s">
        <v>591</v>
      </c>
      <c r="M6" t="s">
        <v>592</v>
      </c>
      <c r="N6" t="s">
        <v>593</v>
      </c>
      <c r="O6" t="s">
        <v>594</v>
      </c>
      <c r="P6" t="s">
        <v>595</v>
      </c>
      <c r="Q6" t="s">
        <v>596</v>
      </c>
      <c r="R6" t="s">
        <v>129</v>
      </c>
      <c r="S6" t="s">
        <v>17</v>
      </c>
    </row>
    <row r="7" spans="1:19" x14ac:dyDescent="0.25">
      <c r="A7" t="s">
        <v>22</v>
      </c>
      <c r="B7" t="s">
        <v>597</v>
      </c>
      <c r="C7" t="s">
        <v>598</v>
      </c>
      <c r="D7" t="s">
        <v>599</v>
      </c>
      <c r="E7" t="s">
        <v>600</v>
      </c>
      <c r="F7" t="s">
        <v>601</v>
      </c>
      <c r="G7" t="s">
        <v>602</v>
      </c>
      <c r="H7" t="s">
        <v>129</v>
      </c>
      <c r="I7" t="s">
        <v>24</v>
      </c>
      <c r="K7" t="s">
        <v>22</v>
      </c>
      <c r="L7" t="s">
        <v>603</v>
      </c>
      <c r="M7" t="s">
        <v>604</v>
      </c>
      <c r="N7" t="s">
        <v>605</v>
      </c>
      <c r="O7" t="s">
        <v>606</v>
      </c>
      <c r="P7" t="s">
        <v>607</v>
      </c>
      <c r="Q7" t="s">
        <v>608</v>
      </c>
      <c r="R7" t="s">
        <v>129</v>
      </c>
      <c r="S7" t="s">
        <v>23</v>
      </c>
    </row>
    <row r="8" spans="1:19" x14ac:dyDescent="0.25">
      <c r="A8" t="s">
        <v>28</v>
      </c>
      <c r="B8" t="s">
        <v>609</v>
      </c>
      <c r="C8" t="s">
        <v>610</v>
      </c>
      <c r="D8" t="s">
        <v>611</v>
      </c>
      <c r="E8" t="s">
        <v>612</v>
      </c>
      <c r="F8" t="s">
        <v>613</v>
      </c>
      <c r="G8" t="s">
        <v>614</v>
      </c>
      <c r="H8" t="s">
        <v>129</v>
      </c>
      <c r="I8" t="s">
        <v>30</v>
      </c>
      <c r="K8" t="s">
        <v>28</v>
      </c>
      <c r="L8" t="s">
        <v>615</v>
      </c>
      <c r="M8" t="s">
        <v>616</v>
      </c>
      <c r="N8" t="s">
        <v>617</v>
      </c>
      <c r="O8" t="s">
        <v>618</v>
      </c>
      <c r="P8" t="s">
        <v>619</v>
      </c>
      <c r="Q8" t="s">
        <v>620</v>
      </c>
      <c r="R8" t="s">
        <v>129</v>
      </c>
      <c r="S8" t="s">
        <v>29</v>
      </c>
    </row>
    <row r="9" spans="1:19" x14ac:dyDescent="0.25">
      <c r="A9" t="s">
        <v>621</v>
      </c>
      <c r="B9" t="s">
        <v>622</v>
      </c>
      <c r="C9" t="s">
        <v>623</v>
      </c>
      <c r="D9" t="s">
        <v>624</v>
      </c>
      <c r="E9" t="s">
        <v>625</v>
      </c>
      <c r="F9" t="s">
        <v>626</v>
      </c>
      <c r="G9" t="s">
        <v>627</v>
      </c>
      <c r="H9" t="s">
        <v>129</v>
      </c>
      <c r="I9" t="s">
        <v>628</v>
      </c>
      <c r="K9" t="s">
        <v>621</v>
      </c>
      <c r="L9" t="s">
        <v>629</v>
      </c>
      <c r="M9" t="s">
        <v>630</v>
      </c>
      <c r="N9" t="s">
        <v>631</v>
      </c>
      <c r="O9" t="s">
        <v>632</v>
      </c>
      <c r="P9" t="s">
        <v>633</v>
      </c>
      <c r="Q9" t="s">
        <v>634</v>
      </c>
      <c r="R9" t="s">
        <v>129</v>
      </c>
      <c r="S9" t="s">
        <v>635</v>
      </c>
    </row>
    <row r="10" spans="1:19" x14ac:dyDescent="0.25">
      <c r="A10" t="s">
        <v>636</v>
      </c>
      <c r="B10" t="s">
        <v>637</v>
      </c>
      <c r="C10" t="s">
        <v>638</v>
      </c>
      <c r="D10" t="s">
        <v>639</v>
      </c>
      <c r="E10" t="s">
        <v>640</v>
      </c>
      <c r="F10" t="s">
        <v>641</v>
      </c>
      <c r="G10" t="s">
        <v>642</v>
      </c>
      <c r="H10" t="s">
        <v>129</v>
      </c>
      <c r="I10" t="s">
        <v>643</v>
      </c>
      <c r="K10" t="s">
        <v>636</v>
      </c>
      <c r="L10" t="s">
        <v>644</v>
      </c>
      <c r="M10" t="s">
        <v>645</v>
      </c>
      <c r="N10" t="s">
        <v>646</v>
      </c>
      <c r="O10" t="s">
        <v>647</v>
      </c>
      <c r="P10" t="s">
        <v>648</v>
      </c>
      <c r="Q10" t="s">
        <v>649</v>
      </c>
      <c r="R10" t="s">
        <v>129</v>
      </c>
      <c r="S10" t="s">
        <v>650</v>
      </c>
    </row>
    <row r="11" spans="1:19" x14ac:dyDescent="0.25">
      <c r="A11" t="s">
        <v>651</v>
      </c>
      <c r="B11" t="s">
        <v>652</v>
      </c>
      <c r="C11" t="s">
        <v>653</v>
      </c>
      <c r="D11" t="s">
        <v>654</v>
      </c>
      <c r="E11" t="s">
        <v>655</v>
      </c>
      <c r="F11" t="s">
        <v>656</v>
      </c>
      <c r="G11" t="s">
        <v>657</v>
      </c>
      <c r="H11" t="s">
        <v>129</v>
      </c>
      <c r="I11" t="s">
        <v>46</v>
      </c>
      <c r="K11" t="s">
        <v>651</v>
      </c>
      <c r="L11" t="s">
        <v>658</v>
      </c>
      <c r="M11" t="s">
        <v>659</v>
      </c>
      <c r="N11" t="s">
        <v>660</v>
      </c>
      <c r="O11" t="s">
        <v>661</v>
      </c>
      <c r="P11" t="s">
        <v>662</v>
      </c>
      <c r="Q11" t="s">
        <v>663</v>
      </c>
      <c r="R11" t="s">
        <v>129</v>
      </c>
      <c r="S11" t="s">
        <v>45</v>
      </c>
    </row>
    <row r="12" spans="1:19" x14ac:dyDescent="0.25">
      <c r="A12" t="s">
        <v>664</v>
      </c>
      <c r="B12" t="s">
        <v>129</v>
      </c>
      <c r="C12" t="s">
        <v>665</v>
      </c>
      <c r="D12" t="s">
        <v>665</v>
      </c>
      <c r="E12" t="s">
        <v>666</v>
      </c>
      <c r="F12" t="s">
        <v>667</v>
      </c>
      <c r="G12" t="s">
        <v>668</v>
      </c>
      <c r="H12" t="s">
        <v>129</v>
      </c>
      <c r="I12" t="s">
        <v>669</v>
      </c>
      <c r="K12" t="s">
        <v>664</v>
      </c>
      <c r="L12" t="s">
        <v>129</v>
      </c>
      <c r="M12" t="s">
        <v>665</v>
      </c>
      <c r="N12" t="s">
        <v>665</v>
      </c>
      <c r="O12" t="s">
        <v>670</v>
      </c>
      <c r="P12" t="s">
        <v>667</v>
      </c>
      <c r="Q12" t="s">
        <v>671</v>
      </c>
      <c r="R12" t="s">
        <v>129</v>
      </c>
      <c r="S12" t="s">
        <v>672</v>
      </c>
    </row>
    <row r="13" spans="1:19" x14ac:dyDescent="0.25">
      <c r="A13" t="s">
        <v>673</v>
      </c>
      <c r="B13" t="s">
        <v>129</v>
      </c>
      <c r="C13" t="s">
        <v>129</v>
      </c>
      <c r="D13" t="s">
        <v>129</v>
      </c>
      <c r="E13" t="s">
        <v>129</v>
      </c>
      <c r="F13" t="s">
        <v>129</v>
      </c>
      <c r="G13" t="s">
        <v>129</v>
      </c>
      <c r="H13" t="s">
        <v>674</v>
      </c>
      <c r="I13" t="s">
        <v>674</v>
      </c>
      <c r="K13" t="s">
        <v>673</v>
      </c>
      <c r="L13" t="s">
        <v>129</v>
      </c>
      <c r="M13" t="s">
        <v>129</v>
      </c>
      <c r="N13" t="s">
        <v>129</v>
      </c>
      <c r="O13" t="s">
        <v>129</v>
      </c>
      <c r="P13" t="s">
        <v>129</v>
      </c>
      <c r="Q13" t="s">
        <v>129</v>
      </c>
      <c r="R13" t="s">
        <v>675</v>
      </c>
      <c r="S13" t="s">
        <v>675</v>
      </c>
    </row>
    <row r="14" spans="1:19" x14ac:dyDescent="0.25">
      <c r="A14" t="s">
        <v>676</v>
      </c>
      <c r="B14" t="s">
        <v>652</v>
      </c>
      <c r="C14" t="s">
        <v>677</v>
      </c>
      <c r="D14" t="s">
        <v>678</v>
      </c>
      <c r="E14" t="s">
        <v>679</v>
      </c>
      <c r="F14" t="s">
        <v>680</v>
      </c>
      <c r="G14" t="s">
        <v>681</v>
      </c>
      <c r="H14" t="s">
        <v>674</v>
      </c>
      <c r="I14" t="s">
        <v>58</v>
      </c>
      <c r="K14" t="s">
        <v>676</v>
      </c>
      <c r="L14" t="s">
        <v>658</v>
      </c>
      <c r="M14" t="s">
        <v>682</v>
      </c>
      <c r="N14" t="s">
        <v>683</v>
      </c>
      <c r="O14" t="s">
        <v>684</v>
      </c>
      <c r="P14" t="s">
        <v>685</v>
      </c>
      <c r="Q14" t="s">
        <v>686</v>
      </c>
      <c r="R14" t="s">
        <v>675</v>
      </c>
      <c r="S14" t="s">
        <v>57</v>
      </c>
    </row>
    <row r="15" spans="1:19" x14ac:dyDescent="0.25">
      <c r="A15" t="s">
        <v>62</v>
      </c>
      <c r="B15" t="s">
        <v>129</v>
      </c>
      <c r="C15" t="s">
        <v>129</v>
      </c>
      <c r="D15" t="s">
        <v>129</v>
      </c>
      <c r="E15" t="s">
        <v>400</v>
      </c>
      <c r="F15" t="s">
        <v>129</v>
      </c>
      <c r="G15" t="s">
        <v>400</v>
      </c>
      <c r="H15" t="s">
        <v>687</v>
      </c>
      <c r="I15" t="s">
        <v>64</v>
      </c>
      <c r="K15" t="s">
        <v>62</v>
      </c>
      <c r="L15" t="s">
        <v>129</v>
      </c>
      <c r="M15" t="s">
        <v>129</v>
      </c>
      <c r="N15" t="s">
        <v>129</v>
      </c>
      <c r="O15" t="s">
        <v>129</v>
      </c>
      <c r="P15" t="s">
        <v>129</v>
      </c>
      <c r="Q15" t="s">
        <v>129</v>
      </c>
      <c r="R15" t="s">
        <v>63</v>
      </c>
      <c r="S15" t="s">
        <v>63</v>
      </c>
    </row>
    <row r="16" spans="1:19" x14ac:dyDescent="0.25">
      <c r="A16" t="s">
        <v>67</v>
      </c>
      <c r="B16" t="s">
        <v>41</v>
      </c>
      <c r="C16" t="s">
        <v>688</v>
      </c>
      <c r="D16" t="s">
        <v>689</v>
      </c>
      <c r="E16" t="s">
        <v>430</v>
      </c>
      <c r="F16" t="s">
        <v>690</v>
      </c>
      <c r="G16" t="s">
        <v>691</v>
      </c>
      <c r="H16" t="s">
        <v>692</v>
      </c>
      <c r="I16" t="s">
        <v>69</v>
      </c>
      <c r="K16" t="s">
        <v>67</v>
      </c>
      <c r="L16" t="s">
        <v>129</v>
      </c>
      <c r="M16" t="s">
        <v>129</v>
      </c>
      <c r="N16" t="s">
        <v>129</v>
      </c>
      <c r="O16" t="s">
        <v>129</v>
      </c>
      <c r="P16" t="s">
        <v>129</v>
      </c>
      <c r="Q16" t="s">
        <v>129</v>
      </c>
      <c r="R16" t="s">
        <v>68</v>
      </c>
      <c r="S16" t="s">
        <v>68</v>
      </c>
    </row>
    <row r="17" spans="1:19" x14ac:dyDescent="0.25">
      <c r="A17" t="s">
        <v>693</v>
      </c>
      <c r="B17" t="s">
        <v>694</v>
      </c>
      <c r="C17" t="s">
        <v>695</v>
      </c>
      <c r="D17" t="s">
        <v>696</v>
      </c>
      <c r="E17" t="s">
        <v>697</v>
      </c>
      <c r="F17" t="s">
        <v>698</v>
      </c>
      <c r="G17" t="s">
        <v>699</v>
      </c>
      <c r="H17" t="s">
        <v>700</v>
      </c>
      <c r="I17" t="s">
        <v>75</v>
      </c>
      <c r="K17" t="s">
        <v>693</v>
      </c>
      <c r="L17" t="s">
        <v>658</v>
      </c>
      <c r="M17" t="s">
        <v>659</v>
      </c>
      <c r="N17" t="s">
        <v>660</v>
      </c>
      <c r="O17" t="s">
        <v>661</v>
      </c>
      <c r="P17" t="s">
        <v>662</v>
      </c>
      <c r="Q17" t="s">
        <v>663</v>
      </c>
      <c r="R17" t="s">
        <v>701</v>
      </c>
      <c r="S17" t="s">
        <v>74</v>
      </c>
    </row>
    <row r="18" spans="1:19" x14ac:dyDescent="0.25">
      <c r="A18" t="s">
        <v>664</v>
      </c>
      <c r="B18" t="s">
        <v>129</v>
      </c>
      <c r="C18" t="s">
        <v>665</v>
      </c>
      <c r="D18" t="s">
        <v>665</v>
      </c>
      <c r="E18" t="s">
        <v>666</v>
      </c>
      <c r="F18" t="s">
        <v>667</v>
      </c>
      <c r="G18" t="s">
        <v>668</v>
      </c>
      <c r="H18" t="s">
        <v>129</v>
      </c>
      <c r="I18" t="s">
        <v>669</v>
      </c>
      <c r="K18" t="s">
        <v>664</v>
      </c>
      <c r="L18" t="s">
        <v>129</v>
      </c>
      <c r="M18" t="s">
        <v>665</v>
      </c>
      <c r="N18" t="s">
        <v>665</v>
      </c>
      <c r="O18" t="s">
        <v>670</v>
      </c>
      <c r="P18" t="s">
        <v>667</v>
      </c>
      <c r="Q18" t="s">
        <v>671</v>
      </c>
      <c r="R18" t="s">
        <v>129</v>
      </c>
      <c r="S18" t="s">
        <v>672</v>
      </c>
    </row>
    <row r="19" spans="1:19" x14ac:dyDescent="0.25">
      <c r="A19" t="s">
        <v>673</v>
      </c>
      <c r="B19" t="s">
        <v>129</v>
      </c>
      <c r="C19" t="s">
        <v>129</v>
      </c>
      <c r="D19" t="s">
        <v>129</v>
      </c>
      <c r="E19" t="s">
        <v>129</v>
      </c>
      <c r="F19" t="s">
        <v>129</v>
      </c>
      <c r="G19" t="s">
        <v>129</v>
      </c>
      <c r="H19" t="s">
        <v>674</v>
      </c>
      <c r="I19" t="s">
        <v>674</v>
      </c>
      <c r="K19" t="s">
        <v>673</v>
      </c>
      <c r="L19" t="s">
        <v>129</v>
      </c>
      <c r="M19" t="s">
        <v>129</v>
      </c>
      <c r="N19" t="s">
        <v>129</v>
      </c>
      <c r="O19" t="s">
        <v>129</v>
      </c>
      <c r="P19" t="s">
        <v>129</v>
      </c>
      <c r="Q19" t="s">
        <v>129</v>
      </c>
      <c r="R19" t="s">
        <v>675</v>
      </c>
      <c r="S19" t="s">
        <v>675</v>
      </c>
    </row>
    <row r="20" spans="1:19" x14ac:dyDescent="0.25">
      <c r="A20" t="s">
        <v>702</v>
      </c>
      <c r="B20" t="s">
        <v>694</v>
      </c>
      <c r="C20" t="s">
        <v>703</v>
      </c>
      <c r="D20" t="s">
        <v>704</v>
      </c>
      <c r="E20" t="s">
        <v>705</v>
      </c>
      <c r="F20" t="s">
        <v>706</v>
      </c>
      <c r="G20" t="s">
        <v>707</v>
      </c>
      <c r="H20" t="s">
        <v>708</v>
      </c>
      <c r="I20" t="s">
        <v>81</v>
      </c>
      <c r="K20" t="s">
        <v>702</v>
      </c>
      <c r="L20" t="s">
        <v>658</v>
      </c>
      <c r="M20" t="s">
        <v>682</v>
      </c>
      <c r="N20" t="s">
        <v>683</v>
      </c>
      <c r="O20" t="s">
        <v>684</v>
      </c>
      <c r="P20" t="s">
        <v>685</v>
      </c>
      <c r="Q20" t="s">
        <v>686</v>
      </c>
      <c r="R20" t="s">
        <v>709</v>
      </c>
      <c r="S20" t="s">
        <v>80</v>
      </c>
    </row>
    <row r="21" spans="1:19" x14ac:dyDescent="0.25">
      <c r="A21" t="s">
        <v>85</v>
      </c>
      <c r="B21" t="s">
        <v>129</v>
      </c>
      <c r="C21" t="s">
        <v>129</v>
      </c>
      <c r="D21" t="s">
        <v>129</v>
      </c>
      <c r="E21" t="s">
        <v>129</v>
      </c>
      <c r="F21" t="s">
        <v>129</v>
      </c>
      <c r="G21" t="s">
        <v>129</v>
      </c>
      <c r="H21" t="s">
        <v>87</v>
      </c>
      <c r="I21" t="s">
        <v>87</v>
      </c>
      <c r="K21" t="s">
        <v>85</v>
      </c>
      <c r="L21" t="s">
        <v>129</v>
      </c>
      <c r="M21" t="s">
        <v>129</v>
      </c>
      <c r="N21" t="s">
        <v>129</v>
      </c>
      <c r="O21" t="s">
        <v>129</v>
      </c>
      <c r="P21" t="s">
        <v>129</v>
      </c>
      <c r="Q21" t="s">
        <v>129</v>
      </c>
      <c r="R21" t="s">
        <v>86</v>
      </c>
      <c r="S21" t="s">
        <v>86</v>
      </c>
    </row>
    <row r="22" spans="1:19" x14ac:dyDescent="0.25">
      <c r="A22" t="s">
        <v>710</v>
      </c>
      <c r="B22" t="s">
        <v>694</v>
      </c>
      <c r="C22" t="s">
        <v>703</v>
      </c>
      <c r="D22" t="s">
        <v>704</v>
      </c>
      <c r="E22" t="s">
        <v>705</v>
      </c>
      <c r="F22" t="s">
        <v>706</v>
      </c>
      <c r="G22" t="s">
        <v>707</v>
      </c>
      <c r="H22" t="s">
        <v>711</v>
      </c>
      <c r="I22" t="s">
        <v>93</v>
      </c>
      <c r="K22" t="s">
        <v>710</v>
      </c>
      <c r="L22" t="s">
        <v>658</v>
      </c>
      <c r="M22" t="s">
        <v>682</v>
      </c>
      <c r="N22" t="s">
        <v>683</v>
      </c>
      <c r="O22" t="s">
        <v>684</v>
      </c>
      <c r="P22" t="s">
        <v>685</v>
      </c>
      <c r="Q22" t="s">
        <v>686</v>
      </c>
      <c r="R22" t="s">
        <v>711</v>
      </c>
      <c r="S22" t="s">
        <v>92</v>
      </c>
    </row>
    <row r="23" spans="1:19" x14ac:dyDescent="0.25">
      <c r="A23" t="s">
        <v>651</v>
      </c>
      <c r="B23" t="s">
        <v>652</v>
      </c>
      <c r="C23" t="s">
        <v>653</v>
      </c>
      <c r="D23" t="s">
        <v>654</v>
      </c>
      <c r="E23" t="s">
        <v>655</v>
      </c>
      <c r="F23" t="s">
        <v>656</v>
      </c>
      <c r="G23" t="s">
        <v>657</v>
      </c>
      <c r="H23" t="s">
        <v>129</v>
      </c>
      <c r="I23" t="s">
        <v>46</v>
      </c>
      <c r="K23" t="s">
        <v>651</v>
      </c>
      <c r="L23" t="s">
        <v>658</v>
      </c>
      <c r="M23" t="s">
        <v>659</v>
      </c>
      <c r="N23" t="s">
        <v>660</v>
      </c>
      <c r="O23" t="s">
        <v>661</v>
      </c>
      <c r="P23" t="s">
        <v>662</v>
      </c>
      <c r="Q23" t="s">
        <v>663</v>
      </c>
      <c r="R23" t="s">
        <v>129</v>
      </c>
      <c r="S23" t="s">
        <v>45</v>
      </c>
    </row>
    <row r="24" spans="1:19" x14ac:dyDescent="0.25">
      <c r="A24" t="s">
        <v>712</v>
      </c>
      <c r="B24" t="s">
        <v>713</v>
      </c>
      <c r="C24" t="s">
        <v>714</v>
      </c>
      <c r="D24" t="s">
        <v>715</v>
      </c>
      <c r="E24" t="s">
        <v>716</v>
      </c>
      <c r="F24" t="s">
        <v>717</v>
      </c>
      <c r="G24" t="s">
        <v>718</v>
      </c>
      <c r="H24" t="s">
        <v>129</v>
      </c>
      <c r="I24" t="s">
        <v>719</v>
      </c>
      <c r="K24" t="s">
        <v>712</v>
      </c>
      <c r="L24" t="s">
        <v>191</v>
      </c>
      <c r="M24" t="s">
        <v>231</v>
      </c>
      <c r="N24" t="s">
        <v>720</v>
      </c>
      <c r="O24" t="s">
        <v>721</v>
      </c>
      <c r="P24" t="s">
        <v>722</v>
      </c>
      <c r="Q24" t="s">
        <v>723</v>
      </c>
      <c r="R24" t="s">
        <v>129</v>
      </c>
      <c r="S24" t="s">
        <v>284</v>
      </c>
    </row>
    <row r="25" spans="1:19" x14ac:dyDescent="0.25">
      <c r="A25" t="s">
        <v>724</v>
      </c>
      <c r="B25" t="s">
        <v>725</v>
      </c>
      <c r="C25" t="s">
        <v>726</v>
      </c>
      <c r="D25" t="s">
        <v>727</v>
      </c>
      <c r="E25" t="s">
        <v>728</v>
      </c>
      <c r="F25" t="s">
        <v>729</v>
      </c>
      <c r="G25" t="s">
        <v>730</v>
      </c>
      <c r="H25" t="s">
        <v>129</v>
      </c>
      <c r="I25" t="s">
        <v>731</v>
      </c>
      <c r="K25" t="s">
        <v>724</v>
      </c>
      <c r="L25" t="s">
        <v>732</v>
      </c>
      <c r="M25" t="s">
        <v>733</v>
      </c>
      <c r="N25" t="s">
        <v>734</v>
      </c>
      <c r="O25" t="s">
        <v>735</v>
      </c>
      <c r="P25" t="s">
        <v>736</v>
      </c>
      <c r="Q25" t="s">
        <v>737</v>
      </c>
      <c r="R25" t="s">
        <v>129</v>
      </c>
      <c r="S25" t="s">
        <v>738</v>
      </c>
    </row>
    <row r="26" spans="1:19" x14ac:dyDescent="0.25">
      <c r="A26" t="s">
        <v>739</v>
      </c>
      <c r="B26" t="s">
        <v>740</v>
      </c>
      <c r="C26" t="s">
        <v>741</v>
      </c>
      <c r="D26" t="s">
        <v>742</v>
      </c>
      <c r="E26" t="s">
        <v>743</v>
      </c>
      <c r="F26" t="s">
        <v>744</v>
      </c>
      <c r="G26" t="s">
        <v>745</v>
      </c>
      <c r="H26" t="s">
        <v>129</v>
      </c>
      <c r="I26" t="s">
        <v>746</v>
      </c>
      <c r="K26" t="s">
        <v>739</v>
      </c>
      <c r="L26" t="s">
        <v>747</v>
      </c>
      <c r="M26" t="s">
        <v>748</v>
      </c>
      <c r="N26" t="s">
        <v>749</v>
      </c>
      <c r="O26" t="s">
        <v>750</v>
      </c>
      <c r="P26" t="s">
        <v>751</v>
      </c>
      <c r="Q26" t="s">
        <v>752</v>
      </c>
      <c r="R26" t="s">
        <v>129</v>
      </c>
      <c r="S26" t="s">
        <v>753</v>
      </c>
    </row>
    <row r="28" spans="1:19" x14ac:dyDescent="0.25">
      <c r="A28" t="s">
        <v>110</v>
      </c>
      <c r="B28" t="s">
        <v>555</v>
      </c>
      <c r="C28" t="s">
        <v>556</v>
      </c>
      <c r="L28">
        <f>SUM(L5:R5)</f>
        <v>0</v>
      </c>
    </row>
    <row r="29" spans="1:19" x14ac:dyDescent="0.25">
      <c r="B29" t="s">
        <v>754</v>
      </c>
      <c r="C29" t="s">
        <v>755</v>
      </c>
    </row>
    <row r="30" spans="1:19" x14ac:dyDescent="0.25">
      <c r="B30" t="s">
        <v>5</v>
      </c>
      <c r="C30" t="s">
        <v>3</v>
      </c>
    </row>
    <row r="31" spans="1:19" x14ac:dyDescent="0.25">
      <c r="B31" t="s">
        <v>9</v>
      </c>
      <c r="C31" t="s">
        <v>9</v>
      </c>
    </row>
    <row r="32" spans="1:19" x14ac:dyDescent="0.25">
      <c r="A32" t="s">
        <v>756</v>
      </c>
      <c r="B32" t="s">
        <v>757</v>
      </c>
      <c r="C32" t="s">
        <v>758</v>
      </c>
    </row>
    <row r="33" spans="1:6" x14ac:dyDescent="0.25">
      <c r="A33" t="s">
        <v>514</v>
      </c>
      <c r="B33" t="s">
        <v>759</v>
      </c>
      <c r="C33" t="s">
        <v>760</v>
      </c>
    </row>
    <row r="34" spans="1:6" x14ac:dyDescent="0.25">
      <c r="A34" t="s">
        <v>516</v>
      </c>
      <c r="B34" t="s">
        <v>761</v>
      </c>
      <c r="C34" t="s">
        <v>762</v>
      </c>
    </row>
    <row r="35" spans="1:6" x14ac:dyDescent="0.25">
      <c r="A35" t="s">
        <v>517</v>
      </c>
      <c r="B35" t="s">
        <v>763</v>
      </c>
      <c r="C35" t="s">
        <v>764</v>
      </c>
    </row>
    <row r="36" spans="1:6" x14ac:dyDescent="0.25">
      <c r="A36" t="s">
        <v>524</v>
      </c>
      <c r="B36" t="s">
        <v>765</v>
      </c>
      <c r="C36" t="s">
        <v>766</v>
      </c>
    </row>
    <row r="37" spans="1:6" x14ac:dyDescent="0.25">
      <c r="A37" t="s">
        <v>182</v>
      </c>
      <c r="B37" t="s">
        <v>184</v>
      </c>
      <c r="C37" t="s">
        <v>183</v>
      </c>
    </row>
    <row r="39" spans="1:6" x14ac:dyDescent="0.25">
      <c r="A39" t="s">
        <v>110</v>
      </c>
      <c r="B39" t="s">
        <v>767</v>
      </c>
      <c r="C39" t="s">
        <v>768</v>
      </c>
      <c r="D39" t="s">
        <v>769</v>
      </c>
      <c r="E39" t="s">
        <v>770</v>
      </c>
      <c r="F39" t="s">
        <v>771</v>
      </c>
    </row>
    <row r="40" spans="1:6" x14ac:dyDescent="0.25">
      <c r="A40" t="s">
        <v>772</v>
      </c>
    </row>
    <row r="41" spans="1:6" x14ac:dyDescent="0.25">
      <c r="A41" t="s">
        <v>570</v>
      </c>
    </row>
    <row r="42" spans="1:6" x14ac:dyDescent="0.25">
      <c r="A42" t="s">
        <v>773</v>
      </c>
      <c r="B42">
        <v>60724</v>
      </c>
      <c r="C42" t="s">
        <v>774</v>
      </c>
      <c r="D42" t="s">
        <v>129</v>
      </c>
      <c r="E42" t="s">
        <v>129</v>
      </c>
      <c r="F42" t="s">
        <v>775</v>
      </c>
    </row>
    <row r="43" spans="1:6" x14ac:dyDescent="0.25">
      <c r="A43" t="s">
        <v>528</v>
      </c>
      <c r="B43">
        <v>15352</v>
      </c>
      <c r="C43" t="s">
        <v>776</v>
      </c>
      <c r="D43" t="s">
        <v>129</v>
      </c>
      <c r="E43" t="s">
        <v>129</v>
      </c>
      <c r="F43" t="s">
        <v>777</v>
      </c>
    </row>
    <row r="44" spans="1:6" x14ac:dyDescent="0.25">
      <c r="A44" t="s">
        <v>778</v>
      </c>
      <c r="B44">
        <v>16782</v>
      </c>
      <c r="C44" t="s">
        <v>779</v>
      </c>
      <c r="D44" t="s">
        <v>129</v>
      </c>
      <c r="E44" t="s">
        <v>129</v>
      </c>
      <c r="F44" t="s">
        <v>780</v>
      </c>
    </row>
    <row r="45" spans="1:6" x14ac:dyDescent="0.25">
      <c r="A45" t="s">
        <v>781</v>
      </c>
      <c r="B45">
        <v>1320</v>
      </c>
      <c r="C45" t="s">
        <v>129</v>
      </c>
      <c r="D45" t="s">
        <v>782</v>
      </c>
      <c r="E45" t="s">
        <v>129</v>
      </c>
      <c r="F45" t="s">
        <v>783</v>
      </c>
    </row>
    <row r="46" spans="1:6" x14ac:dyDescent="0.25">
      <c r="A46" t="s">
        <v>784</v>
      </c>
      <c r="B46">
        <v>7435</v>
      </c>
      <c r="C46" t="s">
        <v>785</v>
      </c>
      <c r="D46" t="s">
        <v>129</v>
      </c>
      <c r="E46" t="s">
        <v>786</v>
      </c>
      <c r="F46" t="s">
        <v>787</v>
      </c>
    </row>
    <row r="47" spans="1:6" x14ac:dyDescent="0.25">
      <c r="A47" t="s">
        <v>788</v>
      </c>
      <c r="B47">
        <v>2827</v>
      </c>
      <c r="C47" t="s">
        <v>789</v>
      </c>
      <c r="D47" t="s">
        <v>129</v>
      </c>
      <c r="E47" t="s">
        <v>790</v>
      </c>
      <c r="F47" t="s">
        <v>791</v>
      </c>
    </row>
    <row r="48" spans="1:6" x14ac:dyDescent="0.25">
      <c r="A48" t="s">
        <v>792</v>
      </c>
      <c r="B48">
        <v>43716</v>
      </c>
      <c r="C48" t="s">
        <v>793</v>
      </c>
      <c r="D48" t="s">
        <v>782</v>
      </c>
      <c r="E48" t="s">
        <v>794</v>
      </c>
      <c r="F48" t="s">
        <v>795</v>
      </c>
    </row>
    <row r="49" spans="1:6" x14ac:dyDescent="0.25">
      <c r="A49" t="s">
        <v>520</v>
      </c>
      <c r="B49">
        <v>104440</v>
      </c>
      <c r="C49" t="s">
        <v>796</v>
      </c>
      <c r="D49" t="s">
        <v>782</v>
      </c>
      <c r="E49" t="s">
        <v>794</v>
      </c>
      <c r="F49" t="s">
        <v>12</v>
      </c>
    </row>
    <row r="50" spans="1:6" x14ac:dyDescent="0.25">
      <c r="A50" t="s">
        <v>571</v>
      </c>
    </row>
    <row r="51" spans="1:6" x14ac:dyDescent="0.25">
      <c r="A51" t="s">
        <v>773</v>
      </c>
      <c r="B51">
        <v>58407</v>
      </c>
      <c r="C51" t="s">
        <v>797</v>
      </c>
      <c r="D51" t="s">
        <v>129</v>
      </c>
      <c r="E51" t="s">
        <v>129</v>
      </c>
      <c r="F51" t="s">
        <v>798</v>
      </c>
    </row>
    <row r="52" spans="1:6" x14ac:dyDescent="0.25">
      <c r="A52" t="s">
        <v>528</v>
      </c>
      <c r="B52">
        <v>13248</v>
      </c>
      <c r="C52" t="s">
        <v>799</v>
      </c>
      <c r="D52" t="s">
        <v>129</v>
      </c>
      <c r="E52" t="s">
        <v>129</v>
      </c>
      <c r="F52" t="s">
        <v>800</v>
      </c>
    </row>
    <row r="53" spans="1:6" x14ac:dyDescent="0.25">
      <c r="A53" t="s">
        <v>778</v>
      </c>
      <c r="B53">
        <v>17802</v>
      </c>
      <c r="C53" t="s">
        <v>801</v>
      </c>
      <c r="D53" t="s">
        <v>129</v>
      </c>
      <c r="E53" t="s">
        <v>129</v>
      </c>
      <c r="F53" t="s">
        <v>802</v>
      </c>
    </row>
    <row r="54" spans="1:6" x14ac:dyDescent="0.25">
      <c r="A54" t="s">
        <v>781</v>
      </c>
      <c r="B54">
        <v>1463</v>
      </c>
      <c r="C54" t="s">
        <v>129</v>
      </c>
      <c r="D54" t="s">
        <v>803</v>
      </c>
      <c r="E54" t="s">
        <v>129</v>
      </c>
      <c r="F54" t="s">
        <v>804</v>
      </c>
    </row>
    <row r="55" spans="1:6" x14ac:dyDescent="0.25">
      <c r="A55" t="s">
        <v>784</v>
      </c>
      <c r="B55">
        <v>7317</v>
      </c>
      <c r="C55" t="s">
        <v>805</v>
      </c>
      <c r="D55" t="s">
        <v>129</v>
      </c>
      <c r="E55" t="s">
        <v>806</v>
      </c>
      <c r="F55" t="s">
        <v>807</v>
      </c>
    </row>
    <row r="56" spans="1:6" x14ac:dyDescent="0.25">
      <c r="A56" t="s">
        <v>788</v>
      </c>
      <c r="B56">
        <v>2722</v>
      </c>
      <c r="C56" t="s">
        <v>808</v>
      </c>
      <c r="D56" t="s">
        <v>129</v>
      </c>
      <c r="E56" t="s">
        <v>809</v>
      </c>
      <c r="F56" t="s">
        <v>810</v>
      </c>
    </row>
    <row r="57" spans="1:6" x14ac:dyDescent="0.25">
      <c r="A57" t="s">
        <v>792</v>
      </c>
      <c r="B57">
        <v>42552</v>
      </c>
      <c r="C57" t="s">
        <v>811</v>
      </c>
      <c r="D57" t="s">
        <v>803</v>
      </c>
      <c r="E57" t="s">
        <v>812</v>
      </c>
      <c r="F57" t="s">
        <v>813</v>
      </c>
    </row>
    <row r="58" spans="1:6" x14ac:dyDescent="0.25">
      <c r="A58" t="s">
        <v>520</v>
      </c>
      <c r="B58">
        <v>100959</v>
      </c>
      <c r="C58" t="s">
        <v>814</v>
      </c>
      <c r="D58" t="s">
        <v>803</v>
      </c>
      <c r="E58" t="s">
        <v>812</v>
      </c>
      <c r="F58" t="s">
        <v>11</v>
      </c>
    </row>
    <row r="60" spans="1:6" x14ac:dyDescent="0.25">
      <c r="A60" t="s">
        <v>815</v>
      </c>
    </row>
    <row r="61" spans="1:6" x14ac:dyDescent="0.25">
      <c r="E61" t="s">
        <v>816</v>
      </c>
      <c r="F61" t="s">
        <v>816</v>
      </c>
    </row>
    <row r="62" spans="1:6" x14ac:dyDescent="0.25">
      <c r="E62" t="s">
        <v>754</v>
      </c>
      <c r="F62" t="s">
        <v>755</v>
      </c>
    </row>
    <row r="63" spans="1:6" x14ac:dyDescent="0.25">
      <c r="E63" t="s">
        <v>5</v>
      </c>
      <c r="F63" t="s">
        <v>3</v>
      </c>
    </row>
    <row r="64" spans="1:6" x14ac:dyDescent="0.25">
      <c r="E64" t="s">
        <v>9</v>
      </c>
      <c r="F64" t="s">
        <v>9</v>
      </c>
    </row>
    <row r="65" spans="1:8" x14ac:dyDescent="0.25">
      <c r="A65" t="s">
        <v>773</v>
      </c>
      <c r="E65" t="s">
        <v>817</v>
      </c>
      <c r="F65" t="s">
        <v>818</v>
      </c>
    </row>
    <row r="66" spans="1:8" x14ac:dyDescent="0.25">
      <c r="A66" t="s">
        <v>528</v>
      </c>
      <c r="E66" t="s">
        <v>819</v>
      </c>
      <c r="F66" t="s">
        <v>820</v>
      </c>
    </row>
    <row r="67" spans="1:8" x14ac:dyDescent="0.25">
      <c r="A67" t="s">
        <v>821</v>
      </c>
      <c r="E67" t="s">
        <v>822</v>
      </c>
      <c r="F67" t="s">
        <v>823</v>
      </c>
    </row>
    <row r="68" spans="1:8" x14ac:dyDescent="0.25">
      <c r="A68" t="s">
        <v>520</v>
      </c>
      <c r="E68" t="s">
        <v>824</v>
      </c>
      <c r="F68" t="s">
        <v>825</v>
      </c>
    </row>
    <row r="70" spans="1:8" x14ac:dyDescent="0.25">
      <c r="A70" t="s">
        <v>110</v>
      </c>
      <c r="B70" t="s">
        <v>555</v>
      </c>
      <c r="C70" t="s">
        <v>556</v>
      </c>
      <c r="D70" t="s">
        <v>557</v>
      </c>
      <c r="E70" t="s">
        <v>558</v>
      </c>
      <c r="F70" t="s">
        <v>559</v>
      </c>
      <c r="G70" t="s">
        <v>560</v>
      </c>
      <c r="H70" t="s">
        <v>561</v>
      </c>
    </row>
    <row r="71" spans="1:8" x14ac:dyDescent="0.25">
      <c r="B71" t="s">
        <v>563</v>
      </c>
      <c r="C71" t="s">
        <v>826</v>
      </c>
      <c r="E71" t="s">
        <v>564</v>
      </c>
      <c r="F71" t="s">
        <v>565</v>
      </c>
      <c r="G71" t="s">
        <v>566</v>
      </c>
    </row>
    <row r="72" spans="1:8" x14ac:dyDescent="0.25">
      <c r="B72" t="s">
        <v>567</v>
      </c>
      <c r="C72" t="s">
        <v>567</v>
      </c>
      <c r="D72" t="s">
        <v>515</v>
      </c>
      <c r="E72" t="s">
        <v>827</v>
      </c>
      <c r="F72" t="s">
        <v>828</v>
      </c>
      <c r="G72" t="s">
        <v>515</v>
      </c>
      <c r="H72" t="s">
        <v>520</v>
      </c>
    </row>
    <row r="73" spans="1:8" x14ac:dyDescent="0.25">
      <c r="A73" t="s">
        <v>570</v>
      </c>
      <c r="B73" t="s">
        <v>9</v>
      </c>
      <c r="C73" t="s">
        <v>9</v>
      </c>
      <c r="D73" t="s">
        <v>9</v>
      </c>
      <c r="E73" t="s">
        <v>9</v>
      </c>
      <c r="F73" t="s">
        <v>9</v>
      </c>
      <c r="G73" t="s">
        <v>9</v>
      </c>
      <c r="H73" t="s">
        <v>9</v>
      </c>
    </row>
    <row r="74" spans="1:8" x14ac:dyDescent="0.25">
      <c r="A74" t="s">
        <v>532</v>
      </c>
      <c r="B74" t="s">
        <v>829</v>
      </c>
      <c r="C74" t="s">
        <v>830</v>
      </c>
      <c r="D74" t="s">
        <v>831</v>
      </c>
      <c r="E74" t="s">
        <v>832</v>
      </c>
      <c r="F74" t="s">
        <v>833</v>
      </c>
      <c r="G74" t="s">
        <v>834</v>
      </c>
      <c r="H74" t="s">
        <v>835</v>
      </c>
    </row>
    <row r="75" spans="1:8" x14ac:dyDescent="0.25">
      <c r="A75" t="s">
        <v>534</v>
      </c>
      <c r="B75" t="s">
        <v>836</v>
      </c>
      <c r="C75" t="s">
        <v>837</v>
      </c>
      <c r="D75" t="s">
        <v>838</v>
      </c>
      <c r="E75" t="s">
        <v>839</v>
      </c>
      <c r="F75" t="s">
        <v>840</v>
      </c>
      <c r="G75" t="s">
        <v>841</v>
      </c>
      <c r="H75" t="s">
        <v>842</v>
      </c>
    </row>
    <row r="76" spans="1:8" x14ac:dyDescent="0.25">
      <c r="A76" t="s">
        <v>843</v>
      </c>
      <c r="B76" t="s">
        <v>844</v>
      </c>
      <c r="C76" t="s">
        <v>845</v>
      </c>
      <c r="D76" t="s">
        <v>846</v>
      </c>
      <c r="E76" t="s">
        <v>847</v>
      </c>
      <c r="F76" t="s">
        <v>848</v>
      </c>
      <c r="G76" t="s">
        <v>849</v>
      </c>
      <c r="H76" t="s">
        <v>850</v>
      </c>
    </row>
    <row r="77" spans="1:8" x14ac:dyDescent="0.25">
      <c r="A77" t="s">
        <v>520</v>
      </c>
      <c r="B77" t="s">
        <v>573</v>
      </c>
      <c r="C77" t="s">
        <v>574</v>
      </c>
      <c r="D77" t="s">
        <v>575</v>
      </c>
      <c r="E77" t="s">
        <v>576</v>
      </c>
      <c r="F77" t="s">
        <v>577</v>
      </c>
      <c r="G77" t="s">
        <v>578</v>
      </c>
      <c r="H77" t="s">
        <v>12</v>
      </c>
    </row>
    <row r="78" spans="1:8" x14ac:dyDescent="0.25">
      <c r="B78" t="s">
        <v>563</v>
      </c>
      <c r="C78" t="s">
        <v>826</v>
      </c>
      <c r="E78" t="s">
        <v>564</v>
      </c>
      <c r="F78" t="s">
        <v>565</v>
      </c>
      <c r="G78" t="s">
        <v>566</v>
      </c>
    </row>
    <row r="79" spans="1:8" x14ac:dyDescent="0.25">
      <c r="B79" t="s">
        <v>567</v>
      </c>
      <c r="C79" t="s">
        <v>567</v>
      </c>
      <c r="D79" t="s">
        <v>515</v>
      </c>
      <c r="E79" t="s">
        <v>827</v>
      </c>
      <c r="F79" t="s">
        <v>828</v>
      </c>
      <c r="G79" t="s">
        <v>515</v>
      </c>
      <c r="H79" t="s">
        <v>520</v>
      </c>
    </row>
    <row r="80" spans="1:8" x14ac:dyDescent="0.25">
      <c r="A80" t="s">
        <v>571</v>
      </c>
      <c r="B80" t="s">
        <v>9</v>
      </c>
      <c r="C80" t="s">
        <v>9</v>
      </c>
      <c r="D80" t="s">
        <v>9</v>
      </c>
      <c r="E80" t="s">
        <v>9</v>
      </c>
      <c r="F80" t="s">
        <v>9</v>
      </c>
      <c r="G80" t="s">
        <v>9</v>
      </c>
      <c r="H80" t="s">
        <v>9</v>
      </c>
    </row>
    <row r="81" spans="1:8" x14ac:dyDescent="0.25">
      <c r="A81" t="s">
        <v>532</v>
      </c>
      <c r="B81" t="s">
        <v>851</v>
      </c>
      <c r="C81" t="s">
        <v>852</v>
      </c>
      <c r="D81" t="s">
        <v>853</v>
      </c>
      <c r="E81" t="s">
        <v>854</v>
      </c>
      <c r="F81" t="s">
        <v>855</v>
      </c>
      <c r="G81" t="s">
        <v>856</v>
      </c>
      <c r="H81" t="s">
        <v>857</v>
      </c>
    </row>
    <row r="82" spans="1:8" x14ac:dyDescent="0.25">
      <c r="A82" t="s">
        <v>534</v>
      </c>
      <c r="B82" t="s">
        <v>858</v>
      </c>
      <c r="C82" t="s">
        <v>859</v>
      </c>
      <c r="D82" t="s">
        <v>860</v>
      </c>
      <c r="E82" t="s">
        <v>861</v>
      </c>
      <c r="F82" t="s">
        <v>862</v>
      </c>
      <c r="G82" t="s">
        <v>863</v>
      </c>
      <c r="H82" t="s">
        <v>864</v>
      </c>
    </row>
    <row r="83" spans="1:8" x14ac:dyDescent="0.25">
      <c r="A83" t="s">
        <v>843</v>
      </c>
      <c r="B83" t="s">
        <v>865</v>
      </c>
      <c r="C83" t="s">
        <v>866</v>
      </c>
      <c r="D83" t="s">
        <v>867</v>
      </c>
      <c r="E83" t="s">
        <v>868</v>
      </c>
      <c r="F83" t="s">
        <v>869</v>
      </c>
      <c r="G83" t="s">
        <v>870</v>
      </c>
      <c r="H83" t="s">
        <v>871</v>
      </c>
    </row>
    <row r="84" spans="1:8" x14ac:dyDescent="0.25">
      <c r="A84" t="s">
        <v>520</v>
      </c>
      <c r="B84" t="s">
        <v>579</v>
      </c>
      <c r="C84" t="s">
        <v>580</v>
      </c>
      <c r="D84" t="s">
        <v>581</v>
      </c>
      <c r="E84" t="s">
        <v>582</v>
      </c>
      <c r="F84" t="s">
        <v>583</v>
      </c>
      <c r="G84" t="s">
        <v>584</v>
      </c>
      <c r="H84" t="s">
        <v>11</v>
      </c>
    </row>
  </sheetData>
  <phoneticPr fontId="3" type="noConversion"/>
  <pageMargins left="0.7" right="0.7" top="0.75" bottom="0.75" header="0.3" footer="0.3"/>
  <pageSetup paperSize="9" orientation="portrait" horizontalDpi="0" verticalDpi="0"/>
  <tableParts count="5">
    <tablePart r:id="rId1"/>
    <tablePart r:id="rId2"/>
    <tablePart r:id="rId3"/>
    <tablePart r:id="rId4"/>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B7AA7-510C-4FCF-A3E7-E29E9F0D7074}">
  <dimension ref="A1:I50"/>
  <sheetViews>
    <sheetView topLeftCell="A12" workbookViewId="0">
      <selection activeCell="B53" sqref="B53"/>
    </sheetView>
  </sheetViews>
  <sheetFormatPr defaultColWidth="8.85546875" defaultRowHeight="15" x14ac:dyDescent="0.25"/>
  <cols>
    <col min="1" max="1" width="61" bestFit="1" customWidth="1"/>
    <col min="2" max="2" width="23.140625" bestFit="1" customWidth="1"/>
    <col min="3" max="3" width="21.42578125" bestFit="1" customWidth="1"/>
    <col min="4" max="4" width="16.42578125" bestFit="1" customWidth="1"/>
    <col min="5" max="6" width="12.85546875" bestFit="1" customWidth="1"/>
    <col min="7" max="7" width="11.140625" bestFit="1" customWidth="1"/>
    <col min="8" max="8" width="11.7109375" bestFit="1" customWidth="1"/>
    <col min="9" max="9" width="11.140625" bestFit="1" customWidth="1"/>
  </cols>
  <sheetData>
    <row r="1" spans="1:9" x14ac:dyDescent="0.25">
      <c r="A1" t="s">
        <v>110</v>
      </c>
      <c r="B1" t="s">
        <v>555</v>
      </c>
      <c r="C1" t="s">
        <v>556</v>
      </c>
      <c r="D1" t="s">
        <v>557</v>
      </c>
      <c r="E1" t="s">
        <v>558</v>
      </c>
      <c r="F1" t="s">
        <v>559</v>
      </c>
      <c r="G1" t="s">
        <v>560</v>
      </c>
      <c r="H1" t="s">
        <v>561</v>
      </c>
      <c r="I1" t="s">
        <v>562</v>
      </c>
    </row>
    <row r="2" spans="1:9" x14ac:dyDescent="0.25">
      <c r="B2" t="s">
        <v>563</v>
      </c>
      <c r="C2" t="s">
        <v>826</v>
      </c>
      <c r="E2" t="s">
        <v>564</v>
      </c>
      <c r="F2" t="s">
        <v>565</v>
      </c>
      <c r="G2" t="s">
        <v>566</v>
      </c>
    </row>
    <row r="3" spans="1:9" x14ac:dyDescent="0.25">
      <c r="B3" t="s">
        <v>567</v>
      </c>
      <c r="C3" t="s">
        <v>567</v>
      </c>
      <c r="D3" t="s">
        <v>515</v>
      </c>
      <c r="E3" t="s">
        <v>872</v>
      </c>
      <c r="F3" t="s">
        <v>873</v>
      </c>
      <c r="G3" t="s">
        <v>515</v>
      </c>
      <c r="H3" t="s">
        <v>524</v>
      </c>
      <c r="I3" t="s">
        <v>520</v>
      </c>
    </row>
    <row r="4" spans="1:9" x14ac:dyDescent="0.25">
      <c r="A4" t="s">
        <v>874</v>
      </c>
      <c r="B4" t="s">
        <v>9</v>
      </c>
      <c r="C4" t="s">
        <v>9</v>
      </c>
      <c r="D4" t="s">
        <v>9</v>
      </c>
      <c r="E4" t="s">
        <v>9</v>
      </c>
      <c r="F4" t="s">
        <v>9</v>
      </c>
      <c r="G4" t="s">
        <v>9</v>
      </c>
      <c r="H4" t="s">
        <v>9</v>
      </c>
      <c r="I4" t="s">
        <v>9</v>
      </c>
    </row>
    <row r="5" spans="1:9" x14ac:dyDescent="0.25">
      <c r="A5" t="s">
        <v>572</v>
      </c>
      <c r="B5" t="s">
        <v>875</v>
      </c>
      <c r="C5" t="s">
        <v>876</v>
      </c>
      <c r="D5" t="s">
        <v>877</v>
      </c>
      <c r="E5" t="s">
        <v>878</v>
      </c>
      <c r="F5" t="s">
        <v>879</v>
      </c>
      <c r="G5" t="s">
        <v>880</v>
      </c>
      <c r="H5" t="s">
        <v>129</v>
      </c>
      <c r="I5" t="s">
        <v>13</v>
      </c>
    </row>
    <row r="6" spans="1:9" x14ac:dyDescent="0.25">
      <c r="A6" t="s">
        <v>16</v>
      </c>
      <c r="B6" t="s">
        <v>881</v>
      </c>
      <c r="C6" t="s">
        <v>882</v>
      </c>
      <c r="D6" t="s">
        <v>883</v>
      </c>
      <c r="E6" t="s">
        <v>884</v>
      </c>
      <c r="F6" t="s">
        <v>885</v>
      </c>
      <c r="G6" t="s">
        <v>886</v>
      </c>
      <c r="H6" t="s">
        <v>129</v>
      </c>
      <c r="I6" t="s">
        <v>19</v>
      </c>
    </row>
    <row r="7" spans="1:9" x14ac:dyDescent="0.25">
      <c r="A7" t="s">
        <v>22</v>
      </c>
      <c r="B7" t="s">
        <v>887</v>
      </c>
      <c r="C7" t="s">
        <v>888</v>
      </c>
      <c r="D7" t="s">
        <v>889</v>
      </c>
      <c r="E7" t="s">
        <v>890</v>
      </c>
      <c r="F7" t="s">
        <v>891</v>
      </c>
      <c r="G7" t="s">
        <v>892</v>
      </c>
      <c r="H7" t="s">
        <v>129</v>
      </c>
      <c r="I7" t="s">
        <v>25</v>
      </c>
    </row>
    <row r="8" spans="1:9" x14ac:dyDescent="0.25">
      <c r="A8" t="s">
        <v>28</v>
      </c>
      <c r="B8" t="s">
        <v>893</v>
      </c>
      <c r="C8" t="s">
        <v>894</v>
      </c>
      <c r="D8" t="s">
        <v>895</v>
      </c>
      <c r="E8" t="s">
        <v>896</v>
      </c>
      <c r="F8" t="s">
        <v>897</v>
      </c>
      <c r="G8" t="s">
        <v>898</v>
      </c>
      <c r="H8" t="s">
        <v>129</v>
      </c>
      <c r="I8" t="s">
        <v>31</v>
      </c>
    </row>
    <row r="9" spans="1:9" x14ac:dyDescent="0.25">
      <c r="A9" t="s">
        <v>899</v>
      </c>
      <c r="B9" t="s">
        <v>900</v>
      </c>
      <c r="C9" t="s">
        <v>901</v>
      </c>
      <c r="D9" t="s">
        <v>902</v>
      </c>
      <c r="E9" t="s">
        <v>903</v>
      </c>
      <c r="F9" t="s">
        <v>904</v>
      </c>
      <c r="G9" t="s">
        <v>905</v>
      </c>
      <c r="H9" t="s">
        <v>129</v>
      </c>
      <c r="I9" t="s">
        <v>906</v>
      </c>
    </row>
    <row r="10" spans="1:9" x14ac:dyDescent="0.25">
      <c r="A10" t="s">
        <v>907</v>
      </c>
      <c r="B10" t="s">
        <v>908</v>
      </c>
      <c r="C10" t="s">
        <v>909</v>
      </c>
      <c r="D10" t="s">
        <v>910</v>
      </c>
      <c r="E10" t="s">
        <v>911</v>
      </c>
      <c r="F10" t="s">
        <v>912</v>
      </c>
      <c r="G10" t="s">
        <v>913</v>
      </c>
      <c r="H10" t="s">
        <v>914</v>
      </c>
      <c r="I10" t="s">
        <v>915</v>
      </c>
    </row>
    <row r="11" spans="1:9" x14ac:dyDescent="0.25">
      <c r="A11" t="s">
        <v>40</v>
      </c>
      <c r="B11" t="s">
        <v>129</v>
      </c>
      <c r="C11" t="s">
        <v>129</v>
      </c>
      <c r="D11" t="s">
        <v>129</v>
      </c>
      <c r="E11" t="s">
        <v>129</v>
      </c>
      <c r="F11" t="s">
        <v>129</v>
      </c>
      <c r="G11" t="s">
        <v>129</v>
      </c>
      <c r="H11" t="s">
        <v>41</v>
      </c>
      <c r="I11" t="s">
        <v>41</v>
      </c>
    </row>
    <row r="12" spans="1:9" x14ac:dyDescent="0.25">
      <c r="A12" t="s">
        <v>916</v>
      </c>
      <c r="B12" t="s">
        <v>917</v>
      </c>
      <c r="C12" t="s">
        <v>918</v>
      </c>
      <c r="D12" t="s">
        <v>919</v>
      </c>
      <c r="E12" t="s">
        <v>920</v>
      </c>
      <c r="F12" t="s">
        <v>921</v>
      </c>
      <c r="G12" t="s">
        <v>922</v>
      </c>
      <c r="H12" t="s">
        <v>923</v>
      </c>
      <c r="I12" t="s">
        <v>47</v>
      </c>
    </row>
    <row r="13" spans="1:9" x14ac:dyDescent="0.25">
      <c r="A13" t="s">
        <v>924</v>
      </c>
      <c r="B13" t="s">
        <v>129</v>
      </c>
      <c r="C13" t="s">
        <v>925</v>
      </c>
      <c r="D13" t="s">
        <v>925</v>
      </c>
      <c r="E13" t="s">
        <v>926</v>
      </c>
      <c r="F13" t="s">
        <v>667</v>
      </c>
      <c r="G13" t="s">
        <v>927</v>
      </c>
      <c r="H13" t="s">
        <v>129</v>
      </c>
      <c r="I13" t="s">
        <v>928</v>
      </c>
    </row>
    <row r="14" spans="1:9" x14ac:dyDescent="0.25">
      <c r="A14" t="s">
        <v>673</v>
      </c>
      <c r="B14" t="s">
        <v>129</v>
      </c>
      <c r="C14" t="s">
        <v>129</v>
      </c>
      <c r="D14" t="s">
        <v>129</v>
      </c>
      <c r="E14" t="s">
        <v>129</v>
      </c>
      <c r="F14" t="s">
        <v>129</v>
      </c>
      <c r="G14" t="s">
        <v>129</v>
      </c>
      <c r="H14" t="s">
        <v>929</v>
      </c>
      <c r="I14" t="s">
        <v>929</v>
      </c>
    </row>
    <row r="15" spans="1:9" x14ac:dyDescent="0.25">
      <c r="A15" t="s">
        <v>676</v>
      </c>
      <c r="B15" t="s">
        <v>917</v>
      </c>
      <c r="C15" t="s">
        <v>930</v>
      </c>
      <c r="D15" t="s">
        <v>931</v>
      </c>
      <c r="E15" t="s">
        <v>932</v>
      </c>
      <c r="F15" t="s">
        <v>933</v>
      </c>
      <c r="G15" t="s">
        <v>934</v>
      </c>
      <c r="H15" t="s">
        <v>935</v>
      </c>
      <c r="I15" t="s">
        <v>59</v>
      </c>
    </row>
    <row r="16" spans="1:9" x14ac:dyDescent="0.25">
      <c r="A16" t="s">
        <v>62</v>
      </c>
      <c r="B16" t="s">
        <v>129</v>
      </c>
      <c r="C16" t="s">
        <v>129</v>
      </c>
      <c r="D16" t="s">
        <v>129</v>
      </c>
      <c r="E16" t="s">
        <v>936</v>
      </c>
      <c r="F16" t="s">
        <v>129</v>
      </c>
      <c r="G16" t="s">
        <v>936</v>
      </c>
      <c r="H16" t="s">
        <v>937</v>
      </c>
      <c r="I16" t="s">
        <v>65</v>
      </c>
    </row>
    <row r="17" spans="1:9" x14ac:dyDescent="0.25">
      <c r="A17" t="s">
        <v>67</v>
      </c>
      <c r="B17" t="s">
        <v>938</v>
      </c>
      <c r="C17" t="s">
        <v>308</v>
      </c>
      <c r="D17" t="s">
        <v>939</v>
      </c>
      <c r="E17" t="s">
        <v>42</v>
      </c>
      <c r="F17" t="s">
        <v>940</v>
      </c>
      <c r="G17" t="s">
        <v>941</v>
      </c>
      <c r="H17" t="s">
        <v>942</v>
      </c>
      <c r="I17" t="s">
        <v>70</v>
      </c>
    </row>
    <row r="18" spans="1:9" x14ac:dyDescent="0.25">
      <c r="A18" t="s">
        <v>943</v>
      </c>
      <c r="B18" t="s">
        <v>944</v>
      </c>
      <c r="C18" t="s">
        <v>945</v>
      </c>
      <c r="D18" t="s">
        <v>946</v>
      </c>
      <c r="E18" t="s">
        <v>947</v>
      </c>
      <c r="F18" t="s">
        <v>948</v>
      </c>
      <c r="G18" t="s">
        <v>949</v>
      </c>
      <c r="H18" t="s">
        <v>950</v>
      </c>
      <c r="I18" t="s">
        <v>76</v>
      </c>
    </row>
    <row r="19" spans="1:9" x14ac:dyDescent="0.25">
      <c r="A19" t="s">
        <v>951</v>
      </c>
    </row>
    <row r="20" spans="1:9" x14ac:dyDescent="0.25">
      <c r="A20" t="s">
        <v>952</v>
      </c>
      <c r="B20" t="s">
        <v>129</v>
      </c>
      <c r="C20" t="s">
        <v>925</v>
      </c>
      <c r="D20" t="s">
        <v>925</v>
      </c>
      <c r="E20" t="s">
        <v>926</v>
      </c>
      <c r="F20" t="s">
        <v>667</v>
      </c>
      <c r="G20" t="s">
        <v>927</v>
      </c>
      <c r="H20" t="s">
        <v>129</v>
      </c>
      <c r="I20" t="s">
        <v>928</v>
      </c>
    </row>
    <row r="21" spans="1:9" x14ac:dyDescent="0.25">
      <c r="A21" t="s">
        <v>673</v>
      </c>
      <c r="B21" t="s">
        <v>129</v>
      </c>
      <c r="C21" t="s">
        <v>129</v>
      </c>
      <c r="D21" t="s">
        <v>129</v>
      </c>
      <c r="E21" t="s">
        <v>129</v>
      </c>
      <c r="F21" t="s">
        <v>129</v>
      </c>
      <c r="G21" t="s">
        <v>129</v>
      </c>
      <c r="H21" t="s">
        <v>929</v>
      </c>
      <c r="I21" t="s">
        <v>929</v>
      </c>
    </row>
    <row r="22" spans="1:9" x14ac:dyDescent="0.25">
      <c r="A22" t="s">
        <v>702</v>
      </c>
      <c r="B22" t="s">
        <v>944</v>
      </c>
      <c r="C22" t="s">
        <v>953</v>
      </c>
      <c r="D22" t="s">
        <v>954</v>
      </c>
      <c r="E22" t="s">
        <v>955</v>
      </c>
      <c r="F22" t="s">
        <v>956</v>
      </c>
      <c r="G22" t="s">
        <v>957</v>
      </c>
      <c r="H22" t="s">
        <v>958</v>
      </c>
      <c r="I22" t="s">
        <v>82</v>
      </c>
    </row>
    <row r="23" spans="1:9" x14ac:dyDescent="0.25">
      <c r="A23" t="s">
        <v>85</v>
      </c>
      <c r="B23" t="s">
        <v>129</v>
      </c>
      <c r="C23" t="s">
        <v>129</v>
      </c>
      <c r="D23" t="s">
        <v>129</v>
      </c>
      <c r="E23" t="s">
        <v>129</v>
      </c>
      <c r="F23" t="s">
        <v>129</v>
      </c>
      <c r="G23" t="s">
        <v>129</v>
      </c>
      <c r="H23" t="s">
        <v>88</v>
      </c>
      <c r="I23" t="s">
        <v>88</v>
      </c>
    </row>
    <row r="24" spans="1:9" x14ac:dyDescent="0.25">
      <c r="A24" t="s">
        <v>710</v>
      </c>
      <c r="B24" t="s">
        <v>944</v>
      </c>
      <c r="C24" t="s">
        <v>953</v>
      </c>
      <c r="D24" t="s">
        <v>954</v>
      </c>
      <c r="E24" t="s">
        <v>955</v>
      </c>
      <c r="F24" t="s">
        <v>956</v>
      </c>
      <c r="G24" t="s">
        <v>957</v>
      </c>
      <c r="H24" t="s">
        <v>959</v>
      </c>
      <c r="I24" t="s">
        <v>94</v>
      </c>
    </row>
    <row r="25" spans="1:9" x14ac:dyDescent="0.25">
      <c r="A25" t="s">
        <v>916</v>
      </c>
      <c r="B25" t="s">
        <v>917</v>
      </c>
      <c r="C25" t="s">
        <v>918</v>
      </c>
      <c r="D25" t="s">
        <v>919</v>
      </c>
      <c r="E25" t="s">
        <v>920</v>
      </c>
      <c r="F25" t="s">
        <v>921</v>
      </c>
      <c r="G25" t="s">
        <v>922</v>
      </c>
      <c r="H25" t="s">
        <v>923</v>
      </c>
      <c r="I25" t="s">
        <v>47</v>
      </c>
    </row>
    <row r="26" spans="1:9" x14ac:dyDescent="0.25">
      <c r="A26" t="s">
        <v>712</v>
      </c>
      <c r="B26" t="s">
        <v>960</v>
      </c>
      <c r="C26" t="s">
        <v>961</v>
      </c>
      <c r="D26" t="s">
        <v>962</v>
      </c>
      <c r="E26" t="s">
        <v>963</v>
      </c>
      <c r="F26" t="s">
        <v>964</v>
      </c>
      <c r="G26" t="s">
        <v>965</v>
      </c>
      <c r="H26" t="s">
        <v>129</v>
      </c>
      <c r="I26" t="s">
        <v>966</v>
      </c>
    </row>
    <row r="27" spans="1:9" x14ac:dyDescent="0.25">
      <c r="A27" t="s">
        <v>967</v>
      </c>
      <c r="B27" t="s">
        <v>968</v>
      </c>
      <c r="C27" t="s">
        <v>969</v>
      </c>
      <c r="D27" t="s">
        <v>970</v>
      </c>
      <c r="E27" t="s">
        <v>847</v>
      </c>
      <c r="F27" t="s">
        <v>971</v>
      </c>
      <c r="G27" t="s">
        <v>972</v>
      </c>
      <c r="H27" t="s">
        <v>129</v>
      </c>
      <c r="I27" t="s">
        <v>973</v>
      </c>
    </row>
    <row r="28" spans="1:9" x14ac:dyDescent="0.25">
      <c r="A28" t="s">
        <v>739</v>
      </c>
      <c r="B28" t="s">
        <v>974</v>
      </c>
      <c r="C28" t="s">
        <v>975</v>
      </c>
      <c r="D28" t="s">
        <v>976</v>
      </c>
      <c r="E28" t="s">
        <v>977</v>
      </c>
      <c r="F28" t="s">
        <v>978</v>
      </c>
      <c r="G28" t="s">
        <v>979</v>
      </c>
      <c r="H28" t="s">
        <v>923</v>
      </c>
      <c r="I28" t="s">
        <v>980</v>
      </c>
    </row>
    <row r="30" spans="1:9" x14ac:dyDescent="0.25">
      <c r="A30" t="s">
        <v>110</v>
      </c>
      <c r="B30" t="s">
        <v>767</v>
      </c>
      <c r="C30" t="s">
        <v>768</v>
      </c>
      <c r="D30" t="s">
        <v>769</v>
      </c>
      <c r="E30" t="s">
        <v>770</v>
      </c>
      <c r="F30" t="s">
        <v>771</v>
      </c>
    </row>
    <row r="31" spans="1:9" x14ac:dyDescent="0.25">
      <c r="A31" t="s">
        <v>874</v>
      </c>
      <c r="B31">
        <v>117429</v>
      </c>
      <c r="C31">
        <v>53872</v>
      </c>
      <c r="D31">
        <v>11084</v>
      </c>
      <c r="E31">
        <v>2751</v>
      </c>
      <c r="F31">
        <v>185136</v>
      </c>
    </row>
    <row r="32" spans="1:9" x14ac:dyDescent="0.25">
      <c r="A32" t="s">
        <v>570</v>
      </c>
      <c r="B32">
        <v>104440</v>
      </c>
      <c r="C32">
        <v>42415</v>
      </c>
      <c r="D32">
        <v>11107</v>
      </c>
      <c r="E32">
        <v>4810</v>
      </c>
      <c r="F32">
        <v>162772</v>
      </c>
    </row>
    <row r="34" spans="1:8" x14ac:dyDescent="0.25">
      <c r="A34" t="s">
        <v>110</v>
      </c>
      <c r="B34" t="s">
        <v>981</v>
      </c>
      <c r="C34" t="s">
        <v>982</v>
      </c>
    </row>
    <row r="35" spans="1:8" x14ac:dyDescent="0.25">
      <c r="A35" t="s">
        <v>773</v>
      </c>
      <c r="B35">
        <v>73711</v>
      </c>
      <c r="C35">
        <v>75839</v>
      </c>
    </row>
    <row r="36" spans="1:8" x14ac:dyDescent="0.25">
      <c r="A36" t="s">
        <v>528</v>
      </c>
      <c r="B36">
        <v>6633</v>
      </c>
      <c r="C36">
        <v>7638</v>
      </c>
    </row>
    <row r="37" spans="1:8" x14ac:dyDescent="0.25">
      <c r="A37" t="s">
        <v>821</v>
      </c>
      <c r="B37">
        <v>127</v>
      </c>
      <c r="C37">
        <v>193</v>
      </c>
    </row>
    <row r="38" spans="1:8" x14ac:dyDescent="0.25">
      <c r="A38" t="s">
        <v>520</v>
      </c>
      <c r="B38">
        <v>80471</v>
      </c>
      <c r="C38">
        <v>83670</v>
      </c>
    </row>
    <row r="40" spans="1:8" x14ac:dyDescent="0.25">
      <c r="A40" t="s">
        <v>110</v>
      </c>
      <c r="B40" t="s">
        <v>555</v>
      </c>
      <c r="C40" t="s">
        <v>556</v>
      </c>
      <c r="D40" t="s">
        <v>557</v>
      </c>
      <c r="E40" t="s">
        <v>558</v>
      </c>
      <c r="F40" t="s">
        <v>559</v>
      </c>
      <c r="G40" t="s">
        <v>560</v>
      </c>
      <c r="H40" t="s">
        <v>561</v>
      </c>
    </row>
    <row r="41" spans="1:8" x14ac:dyDescent="0.25">
      <c r="A41" t="s">
        <v>874</v>
      </c>
      <c r="B41" t="s">
        <v>983</v>
      </c>
      <c r="C41" t="s">
        <v>984</v>
      </c>
      <c r="D41" t="s">
        <v>985</v>
      </c>
      <c r="E41" t="s">
        <v>986</v>
      </c>
      <c r="F41" t="s">
        <v>987</v>
      </c>
      <c r="G41" t="s">
        <v>988</v>
      </c>
      <c r="H41" t="s">
        <v>989</v>
      </c>
    </row>
    <row r="42" spans="1:8" x14ac:dyDescent="0.25">
      <c r="A42" t="s">
        <v>532</v>
      </c>
      <c r="B42" t="s">
        <v>990</v>
      </c>
      <c r="C42" t="s">
        <v>991</v>
      </c>
      <c r="D42" t="s">
        <v>992</v>
      </c>
      <c r="E42" t="s">
        <v>993</v>
      </c>
      <c r="F42" t="s">
        <v>994</v>
      </c>
      <c r="G42" t="s">
        <v>995</v>
      </c>
      <c r="H42" t="s">
        <v>996</v>
      </c>
    </row>
    <row r="43" spans="1:8" x14ac:dyDescent="0.25">
      <c r="A43" t="s">
        <v>534</v>
      </c>
      <c r="B43" t="s">
        <v>997</v>
      </c>
      <c r="C43" t="s">
        <v>998</v>
      </c>
      <c r="D43" t="s">
        <v>999</v>
      </c>
      <c r="E43" t="s">
        <v>1000</v>
      </c>
      <c r="F43" t="s">
        <v>1001</v>
      </c>
      <c r="G43" t="s">
        <v>1002</v>
      </c>
      <c r="H43" t="s">
        <v>1003</v>
      </c>
    </row>
    <row r="44" spans="1:8" x14ac:dyDescent="0.25">
      <c r="A44" t="s">
        <v>843</v>
      </c>
      <c r="B44" t="s">
        <v>1004</v>
      </c>
      <c r="C44" t="s">
        <v>1005</v>
      </c>
      <c r="D44" t="s">
        <v>1006</v>
      </c>
      <c r="E44" t="s">
        <v>1007</v>
      </c>
      <c r="F44" t="s">
        <v>1008</v>
      </c>
      <c r="G44" t="s">
        <v>1009</v>
      </c>
      <c r="H44" t="s">
        <v>819</v>
      </c>
    </row>
    <row r="45" spans="1:8" x14ac:dyDescent="0.25">
      <c r="A45" t="s">
        <v>520</v>
      </c>
      <c r="B45" t="s">
        <v>875</v>
      </c>
      <c r="C45" t="s">
        <v>876</v>
      </c>
      <c r="D45" t="s">
        <v>877</v>
      </c>
      <c r="E45" t="s">
        <v>878</v>
      </c>
      <c r="F45" t="s">
        <v>879</v>
      </c>
      <c r="G45" t="s">
        <v>880</v>
      </c>
      <c r="H45" t="s">
        <v>13</v>
      </c>
    </row>
    <row r="46" spans="1:8" x14ac:dyDescent="0.25">
      <c r="A46" t="s">
        <v>570</v>
      </c>
      <c r="B46" t="s">
        <v>983</v>
      </c>
      <c r="C46" t="s">
        <v>984</v>
      </c>
      <c r="D46" t="s">
        <v>985</v>
      </c>
      <c r="E46" t="s">
        <v>986</v>
      </c>
      <c r="F46" t="s">
        <v>987</v>
      </c>
      <c r="G46" t="s">
        <v>988</v>
      </c>
      <c r="H46" t="s">
        <v>989</v>
      </c>
    </row>
    <row r="47" spans="1:8" x14ac:dyDescent="0.25">
      <c r="A47" t="s">
        <v>532</v>
      </c>
      <c r="B47" t="s">
        <v>829</v>
      </c>
      <c r="C47" t="s">
        <v>830</v>
      </c>
      <c r="D47" t="s">
        <v>831</v>
      </c>
      <c r="E47" t="s">
        <v>832</v>
      </c>
      <c r="F47" t="s">
        <v>833</v>
      </c>
      <c r="G47" t="s">
        <v>834</v>
      </c>
      <c r="H47" t="s">
        <v>835</v>
      </c>
    </row>
    <row r="48" spans="1:8" x14ac:dyDescent="0.25">
      <c r="A48" t="s">
        <v>534</v>
      </c>
      <c r="B48" t="s">
        <v>836</v>
      </c>
      <c r="C48" t="s">
        <v>837</v>
      </c>
      <c r="D48" t="s">
        <v>838</v>
      </c>
      <c r="E48" t="s">
        <v>839</v>
      </c>
      <c r="F48" t="s">
        <v>840</v>
      </c>
      <c r="G48" t="s">
        <v>841</v>
      </c>
      <c r="H48" t="s">
        <v>842</v>
      </c>
    </row>
    <row r="49" spans="1:8" x14ac:dyDescent="0.25">
      <c r="A49" t="s">
        <v>843</v>
      </c>
      <c r="B49" t="s">
        <v>844</v>
      </c>
      <c r="C49" t="s">
        <v>845</v>
      </c>
      <c r="D49" t="s">
        <v>846</v>
      </c>
      <c r="E49" t="s">
        <v>847</v>
      </c>
      <c r="F49" t="s">
        <v>848</v>
      </c>
      <c r="G49" t="s">
        <v>849</v>
      </c>
      <c r="H49" t="s">
        <v>850</v>
      </c>
    </row>
    <row r="50" spans="1:8" x14ac:dyDescent="0.25">
      <c r="A50" t="s">
        <v>520</v>
      </c>
      <c r="B50" t="s">
        <v>573</v>
      </c>
      <c r="C50" t="s">
        <v>574</v>
      </c>
      <c r="D50" t="s">
        <v>575</v>
      </c>
      <c r="E50" t="s">
        <v>576</v>
      </c>
      <c r="F50" t="s">
        <v>577</v>
      </c>
      <c r="G50" t="s">
        <v>578</v>
      </c>
      <c r="H50" t="s">
        <v>12</v>
      </c>
    </row>
  </sheetData>
  <pageMargins left="0.7" right="0.7" top="0.75" bottom="0.75" header="0.3" footer="0.3"/>
  <pageSetup paperSize="9" orientation="portrait" horizontalDpi="0" verticalDpi="0"/>
  <tableParts count="4">
    <tablePart r:id="rId1"/>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AAB7D-66F1-4615-BBA6-5F6E77A52FB8}">
  <dimension ref="A1:I78"/>
  <sheetViews>
    <sheetView workbookViewId="0">
      <selection activeCell="E73" sqref="E73"/>
    </sheetView>
  </sheetViews>
  <sheetFormatPr defaultColWidth="8.85546875" defaultRowHeight="15" x14ac:dyDescent="0.25"/>
  <cols>
    <col min="1" max="1" width="26.7109375" bestFit="1" customWidth="1"/>
    <col min="2" max="4" width="11.140625" bestFit="1" customWidth="1"/>
    <col min="5" max="5" width="12" bestFit="1" customWidth="1"/>
    <col min="6" max="9" width="11.140625" bestFit="1" customWidth="1"/>
  </cols>
  <sheetData>
    <row r="1" spans="1:9" x14ac:dyDescent="0.25">
      <c r="A1" t="s">
        <v>110</v>
      </c>
      <c r="B1" t="s">
        <v>555</v>
      </c>
      <c r="C1" t="s">
        <v>556</v>
      </c>
      <c r="D1" t="s">
        <v>557</v>
      </c>
      <c r="E1" t="s">
        <v>558</v>
      </c>
      <c r="F1" t="s">
        <v>559</v>
      </c>
      <c r="G1" t="s">
        <v>560</v>
      </c>
      <c r="H1" t="s">
        <v>561</v>
      </c>
      <c r="I1" t="s">
        <v>562</v>
      </c>
    </row>
    <row r="2" spans="1:9" x14ac:dyDescent="0.25">
      <c r="B2" t="s">
        <v>563</v>
      </c>
      <c r="C2" t="s">
        <v>826</v>
      </c>
      <c r="E2" t="s">
        <v>564</v>
      </c>
      <c r="F2" t="s">
        <v>565</v>
      </c>
      <c r="G2" t="s">
        <v>566</v>
      </c>
    </row>
    <row r="3" spans="1:9" x14ac:dyDescent="0.25">
      <c r="B3" t="s">
        <v>567</v>
      </c>
      <c r="C3" t="s">
        <v>567</v>
      </c>
      <c r="D3" t="s">
        <v>515</v>
      </c>
      <c r="E3" t="s">
        <v>872</v>
      </c>
      <c r="F3" t="s">
        <v>873</v>
      </c>
      <c r="G3" t="s">
        <v>515</v>
      </c>
      <c r="H3" t="s">
        <v>524</v>
      </c>
      <c r="I3" t="s">
        <v>520</v>
      </c>
    </row>
    <row r="4" spans="1:9" x14ac:dyDescent="0.25">
      <c r="A4" t="s">
        <v>1010</v>
      </c>
      <c r="B4" t="s">
        <v>9</v>
      </c>
      <c r="C4" t="s">
        <v>9</v>
      </c>
      <c r="D4" t="s">
        <v>9</v>
      </c>
      <c r="E4" t="s">
        <v>9</v>
      </c>
      <c r="F4" t="s">
        <v>9</v>
      </c>
      <c r="G4" t="s">
        <v>9</v>
      </c>
      <c r="H4" t="s">
        <v>9</v>
      </c>
      <c r="I4" t="s">
        <v>9</v>
      </c>
    </row>
    <row r="5" spans="1:9" x14ac:dyDescent="0.25">
      <c r="A5" t="s">
        <v>572</v>
      </c>
      <c r="B5" t="s">
        <v>1011</v>
      </c>
      <c r="C5" t="s">
        <v>1012</v>
      </c>
      <c r="D5" t="s">
        <v>1013</v>
      </c>
      <c r="E5" t="s">
        <v>1014</v>
      </c>
      <c r="F5" t="s">
        <v>1015</v>
      </c>
      <c r="G5" t="s">
        <v>1016</v>
      </c>
      <c r="H5" t="s">
        <v>129</v>
      </c>
      <c r="I5" t="s">
        <v>14</v>
      </c>
    </row>
    <row r="6" spans="1:9" x14ac:dyDescent="0.25">
      <c r="A6" t="s">
        <v>16</v>
      </c>
      <c r="B6" t="s">
        <v>1017</v>
      </c>
      <c r="C6" t="s">
        <v>1018</v>
      </c>
      <c r="D6" t="s">
        <v>1019</v>
      </c>
      <c r="E6" t="s">
        <v>1020</v>
      </c>
      <c r="F6" t="s">
        <v>1021</v>
      </c>
      <c r="G6" t="s">
        <v>1022</v>
      </c>
      <c r="H6" t="s">
        <v>129</v>
      </c>
      <c r="I6" t="s">
        <v>20</v>
      </c>
    </row>
    <row r="7" spans="1:9" x14ac:dyDescent="0.25">
      <c r="A7" t="s">
        <v>22</v>
      </c>
      <c r="B7" t="s">
        <v>1023</v>
      </c>
      <c r="C7" t="s">
        <v>1024</v>
      </c>
      <c r="D7" t="s">
        <v>1025</v>
      </c>
      <c r="E7" t="s">
        <v>1026</v>
      </c>
      <c r="F7" t="s">
        <v>1027</v>
      </c>
      <c r="G7" t="s">
        <v>1028</v>
      </c>
      <c r="H7" t="s">
        <v>129</v>
      </c>
      <c r="I7" t="s">
        <v>26</v>
      </c>
    </row>
    <row r="8" spans="1:9" x14ac:dyDescent="0.25">
      <c r="A8" t="s">
        <v>28</v>
      </c>
      <c r="B8" t="s">
        <v>1029</v>
      </c>
      <c r="C8" t="s">
        <v>1030</v>
      </c>
      <c r="D8" t="s">
        <v>1031</v>
      </c>
      <c r="E8" t="s">
        <v>1032</v>
      </c>
      <c r="F8" t="s">
        <v>1033</v>
      </c>
      <c r="G8" t="s">
        <v>1034</v>
      </c>
      <c r="H8" t="s">
        <v>129</v>
      </c>
      <c r="I8" t="s">
        <v>32</v>
      </c>
    </row>
    <row r="9" spans="1:9" x14ac:dyDescent="0.25">
      <c r="A9" t="s">
        <v>1035</v>
      </c>
    </row>
    <row r="10" spans="1:9" x14ac:dyDescent="0.25">
      <c r="A10" t="s">
        <v>1036</v>
      </c>
      <c r="B10" t="s">
        <v>1037</v>
      </c>
      <c r="C10" t="s">
        <v>1038</v>
      </c>
      <c r="D10" t="s">
        <v>1039</v>
      </c>
      <c r="E10" t="s">
        <v>1040</v>
      </c>
      <c r="F10" t="s">
        <v>1041</v>
      </c>
      <c r="G10" t="s">
        <v>1042</v>
      </c>
      <c r="H10" t="s">
        <v>129</v>
      </c>
      <c r="I10" t="s">
        <v>1043</v>
      </c>
    </row>
    <row r="11" spans="1:9" x14ac:dyDescent="0.25">
      <c r="A11" t="s">
        <v>1044</v>
      </c>
    </row>
    <row r="12" spans="1:9" x14ac:dyDescent="0.25">
      <c r="A12" t="s">
        <v>1045</v>
      </c>
      <c r="B12" t="s">
        <v>1046</v>
      </c>
      <c r="C12" t="s">
        <v>1047</v>
      </c>
      <c r="D12" t="s">
        <v>1048</v>
      </c>
      <c r="E12" t="s">
        <v>1049</v>
      </c>
      <c r="F12" t="s">
        <v>1050</v>
      </c>
      <c r="G12" t="s">
        <v>1051</v>
      </c>
      <c r="H12" t="s">
        <v>129</v>
      </c>
      <c r="I12" t="s">
        <v>1052</v>
      </c>
    </row>
    <row r="13" spans="1:9" x14ac:dyDescent="0.25">
      <c r="A13" t="s">
        <v>40</v>
      </c>
      <c r="B13" t="s">
        <v>129</v>
      </c>
      <c r="C13" t="s">
        <v>129</v>
      </c>
      <c r="D13" t="s">
        <v>129</v>
      </c>
      <c r="E13" t="s">
        <v>129</v>
      </c>
      <c r="F13" t="s">
        <v>129</v>
      </c>
      <c r="G13" t="s">
        <v>129</v>
      </c>
      <c r="H13" t="s">
        <v>42</v>
      </c>
      <c r="I13" t="s">
        <v>42</v>
      </c>
    </row>
    <row r="14" spans="1:9" x14ac:dyDescent="0.25">
      <c r="A14" t="s">
        <v>1053</v>
      </c>
      <c r="B14" t="s">
        <v>1054</v>
      </c>
      <c r="C14" t="s">
        <v>1055</v>
      </c>
      <c r="D14" t="s">
        <v>1056</v>
      </c>
      <c r="E14" t="s">
        <v>1057</v>
      </c>
      <c r="F14" t="s">
        <v>1058</v>
      </c>
      <c r="G14" t="s">
        <v>1059</v>
      </c>
      <c r="H14" t="s">
        <v>42</v>
      </c>
      <c r="I14" t="s">
        <v>48</v>
      </c>
    </row>
    <row r="15" spans="1:9" x14ac:dyDescent="0.25">
      <c r="A15" t="s">
        <v>1060</v>
      </c>
    </row>
    <row r="16" spans="1:9" x14ac:dyDescent="0.25">
      <c r="A16" t="s">
        <v>1061</v>
      </c>
      <c r="B16" t="s">
        <v>129</v>
      </c>
      <c r="C16" t="s">
        <v>1062</v>
      </c>
      <c r="D16" t="s">
        <v>1062</v>
      </c>
      <c r="E16" t="s">
        <v>1063</v>
      </c>
      <c r="F16" t="s">
        <v>667</v>
      </c>
      <c r="G16" t="s">
        <v>1064</v>
      </c>
      <c r="H16" t="s">
        <v>129</v>
      </c>
      <c r="I16" t="s">
        <v>1065</v>
      </c>
    </row>
    <row r="17" spans="1:9" x14ac:dyDescent="0.25">
      <c r="A17" t="s">
        <v>673</v>
      </c>
      <c r="B17" t="s">
        <v>129</v>
      </c>
      <c r="C17" t="s">
        <v>129</v>
      </c>
      <c r="D17" t="s">
        <v>129</v>
      </c>
      <c r="E17" t="s">
        <v>129</v>
      </c>
      <c r="F17" t="s">
        <v>129</v>
      </c>
      <c r="G17" t="s">
        <v>129</v>
      </c>
      <c r="H17" t="s">
        <v>1066</v>
      </c>
      <c r="I17" t="s">
        <v>1066</v>
      </c>
    </row>
    <row r="18" spans="1:9" x14ac:dyDescent="0.25">
      <c r="A18" t="s">
        <v>676</v>
      </c>
      <c r="B18" t="s">
        <v>1054</v>
      </c>
      <c r="C18" t="s">
        <v>1067</v>
      </c>
      <c r="D18" t="s">
        <v>1068</v>
      </c>
      <c r="E18" t="s">
        <v>1069</v>
      </c>
      <c r="F18" t="s">
        <v>1070</v>
      </c>
      <c r="G18" t="s">
        <v>1071</v>
      </c>
      <c r="H18" t="s">
        <v>1072</v>
      </c>
      <c r="I18" t="s">
        <v>60</v>
      </c>
    </row>
    <row r="19" spans="1:9" x14ac:dyDescent="0.25">
      <c r="A19" t="s">
        <v>62</v>
      </c>
      <c r="B19" t="s">
        <v>129</v>
      </c>
      <c r="C19" t="s">
        <v>129</v>
      </c>
      <c r="D19" t="s">
        <v>129</v>
      </c>
      <c r="E19" t="s">
        <v>1073</v>
      </c>
      <c r="F19" t="s">
        <v>129</v>
      </c>
      <c r="G19" t="s">
        <v>1073</v>
      </c>
      <c r="H19" t="s">
        <v>1074</v>
      </c>
      <c r="I19" t="s">
        <v>66</v>
      </c>
    </row>
    <row r="20" spans="1:9" x14ac:dyDescent="0.25">
      <c r="A20" t="s">
        <v>67</v>
      </c>
      <c r="B20" t="s">
        <v>942</v>
      </c>
      <c r="C20" t="s">
        <v>688</v>
      </c>
      <c r="D20" t="s">
        <v>1075</v>
      </c>
      <c r="E20" t="s">
        <v>1076</v>
      </c>
      <c r="F20" t="s">
        <v>1077</v>
      </c>
      <c r="G20" t="s">
        <v>1078</v>
      </c>
      <c r="H20" t="s">
        <v>1079</v>
      </c>
      <c r="I20" t="s">
        <v>71</v>
      </c>
    </row>
    <row r="21" spans="1:9" x14ac:dyDescent="0.25">
      <c r="A21" t="s">
        <v>943</v>
      </c>
      <c r="B21" t="s">
        <v>1080</v>
      </c>
      <c r="C21" t="s">
        <v>1081</v>
      </c>
      <c r="D21" t="s">
        <v>1082</v>
      </c>
      <c r="E21" t="s">
        <v>1083</v>
      </c>
      <c r="F21" t="s">
        <v>1084</v>
      </c>
      <c r="G21" t="s">
        <v>1085</v>
      </c>
      <c r="H21" t="s">
        <v>1086</v>
      </c>
      <c r="I21" t="s">
        <v>77</v>
      </c>
    </row>
    <row r="22" spans="1:9" x14ac:dyDescent="0.25">
      <c r="A22" t="s">
        <v>1060</v>
      </c>
    </row>
    <row r="23" spans="1:9" x14ac:dyDescent="0.25">
      <c r="A23" t="s">
        <v>1061</v>
      </c>
      <c r="B23" t="s">
        <v>129</v>
      </c>
      <c r="C23" t="s">
        <v>1062</v>
      </c>
      <c r="D23" t="s">
        <v>1062</v>
      </c>
      <c r="E23" t="s">
        <v>1063</v>
      </c>
      <c r="F23" t="s">
        <v>667</v>
      </c>
      <c r="G23" t="s">
        <v>1064</v>
      </c>
      <c r="H23" t="s">
        <v>129</v>
      </c>
      <c r="I23" t="s">
        <v>1065</v>
      </c>
    </row>
    <row r="24" spans="1:9" x14ac:dyDescent="0.25">
      <c r="A24" t="s">
        <v>673</v>
      </c>
      <c r="B24" t="s">
        <v>129</v>
      </c>
      <c r="C24" t="s">
        <v>129</v>
      </c>
      <c r="D24" t="s">
        <v>129</v>
      </c>
      <c r="E24" t="s">
        <v>129</v>
      </c>
      <c r="F24" t="s">
        <v>129</v>
      </c>
      <c r="G24" t="s">
        <v>129</v>
      </c>
      <c r="H24" t="s">
        <v>1066</v>
      </c>
      <c r="I24" t="s">
        <v>1066</v>
      </c>
    </row>
    <row r="25" spans="1:9" x14ac:dyDescent="0.25">
      <c r="A25" t="s">
        <v>702</v>
      </c>
      <c r="B25" t="s">
        <v>1080</v>
      </c>
      <c r="C25" t="s">
        <v>1087</v>
      </c>
      <c r="D25" t="s">
        <v>1088</v>
      </c>
      <c r="E25" t="s">
        <v>1089</v>
      </c>
      <c r="F25" t="s">
        <v>1090</v>
      </c>
      <c r="G25" t="s">
        <v>1091</v>
      </c>
      <c r="H25" t="s">
        <v>1092</v>
      </c>
      <c r="I25" t="s">
        <v>83</v>
      </c>
    </row>
    <row r="26" spans="1:9" x14ac:dyDescent="0.25">
      <c r="A26" t="s">
        <v>85</v>
      </c>
      <c r="B26" t="s">
        <v>129</v>
      </c>
      <c r="C26" t="s">
        <v>129</v>
      </c>
      <c r="D26" t="s">
        <v>129</v>
      </c>
      <c r="E26" t="s">
        <v>129</v>
      </c>
      <c r="F26" t="s">
        <v>129</v>
      </c>
      <c r="G26" t="s">
        <v>129</v>
      </c>
      <c r="H26" t="s">
        <v>89</v>
      </c>
      <c r="I26" t="s">
        <v>89</v>
      </c>
    </row>
    <row r="27" spans="1:9" x14ac:dyDescent="0.25">
      <c r="A27" t="s">
        <v>710</v>
      </c>
      <c r="B27" t="s">
        <v>1080</v>
      </c>
      <c r="C27" t="s">
        <v>1087</v>
      </c>
      <c r="D27" t="s">
        <v>1088</v>
      </c>
      <c r="E27" t="s">
        <v>1089</v>
      </c>
      <c r="F27" t="s">
        <v>1090</v>
      </c>
      <c r="G27" t="s">
        <v>1091</v>
      </c>
      <c r="H27" t="s">
        <v>1093</v>
      </c>
      <c r="I27" t="s">
        <v>95</v>
      </c>
    </row>
    <row r="28" spans="1:9" x14ac:dyDescent="0.25">
      <c r="A28" t="s">
        <v>1094</v>
      </c>
    </row>
    <row r="29" spans="1:9" x14ac:dyDescent="0.25">
      <c r="A29" t="s">
        <v>1095</v>
      </c>
    </row>
    <row r="30" spans="1:9" x14ac:dyDescent="0.25">
      <c r="A30" t="s">
        <v>1096</v>
      </c>
      <c r="B30" t="s">
        <v>1054</v>
      </c>
      <c r="C30" t="s">
        <v>1055</v>
      </c>
      <c r="D30" t="s">
        <v>1056</v>
      </c>
      <c r="E30" t="s">
        <v>1057</v>
      </c>
      <c r="F30" t="s">
        <v>1058</v>
      </c>
      <c r="G30" t="s">
        <v>1059</v>
      </c>
      <c r="H30" t="s">
        <v>42</v>
      </c>
      <c r="I30" t="s">
        <v>48</v>
      </c>
    </row>
    <row r="31" spans="1:9" x14ac:dyDescent="0.25">
      <c r="A31" t="s">
        <v>712</v>
      </c>
      <c r="B31" t="s">
        <v>1097</v>
      </c>
      <c r="C31" t="s">
        <v>1098</v>
      </c>
      <c r="D31" t="s">
        <v>1099</v>
      </c>
      <c r="E31" t="s">
        <v>311</v>
      </c>
      <c r="F31" t="s">
        <v>1100</v>
      </c>
      <c r="G31" t="s">
        <v>1101</v>
      </c>
      <c r="H31" t="s">
        <v>129</v>
      </c>
      <c r="I31" t="s">
        <v>1102</v>
      </c>
    </row>
    <row r="32" spans="1:9" x14ac:dyDescent="0.25">
      <c r="A32" t="s">
        <v>1103</v>
      </c>
    </row>
    <row r="33" spans="1:9" x14ac:dyDescent="0.25">
      <c r="A33" t="s">
        <v>1104</v>
      </c>
      <c r="B33" t="s">
        <v>1105</v>
      </c>
      <c r="C33" t="s">
        <v>1106</v>
      </c>
      <c r="D33" t="s">
        <v>1107</v>
      </c>
      <c r="E33" t="s">
        <v>1108</v>
      </c>
      <c r="F33" t="s">
        <v>1109</v>
      </c>
      <c r="G33" t="s">
        <v>1110</v>
      </c>
      <c r="H33" t="s">
        <v>129</v>
      </c>
      <c r="I33" t="s">
        <v>1111</v>
      </c>
    </row>
    <row r="34" spans="1:9" x14ac:dyDescent="0.25">
      <c r="A34" t="s">
        <v>739</v>
      </c>
      <c r="B34" t="s">
        <v>1112</v>
      </c>
      <c r="C34" t="s">
        <v>1113</v>
      </c>
      <c r="D34" t="s">
        <v>1114</v>
      </c>
      <c r="E34" t="s">
        <v>1115</v>
      </c>
      <c r="F34" t="s">
        <v>1116</v>
      </c>
      <c r="G34" t="s">
        <v>1117</v>
      </c>
      <c r="H34" t="s">
        <v>42</v>
      </c>
      <c r="I34" t="s">
        <v>1118</v>
      </c>
    </row>
    <row r="36" spans="1:9" x14ac:dyDescent="0.25">
      <c r="A36" t="s">
        <v>110</v>
      </c>
      <c r="B36" t="s">
        <v>555</v>
      </c>
      <c r="C36" t="s">
        <v>556</v>
      </c>
    </row>
    <row r="37" spans="1:9" x14ac:dyDescent="0.25">
      <c r="B37" t="s">
        <v>755</v>
      </c>
      <c r="C37" t="s">
        <v>755</v>
      </c>
    </row>
    <row r="38" spans="1:9" x14ac:dyDescent="0.25">
      <c r="B38" t="s">
        <v>8</v>
      </c>
      <c r="C38" t="s">
        <v>7</v>
      </c>
    </row>
    <row r="39" spans="1:9" x14ac:dyDescent="0.25">
      <c r="B39" t="s">
        <v>9</v>
      </c>
      <c r="C39" t="s">
        <v>9</v>
      </c>
    </row>
    <row r="40" spans="1:9" x14ac:dyDescent="0.25">
      <c r="A40" t="s">
        <v>756</v>
      </c>
      <c r="B40" t="s">
        <v>1119</v>
      </c>
      <c r="C40" t="s">
        <v>1120</v>
      </c>
    </row>
    <row r="41" spans="1:9" x14ac:dyDescent="0.25">
      <c r="A41" t="s">
        <v>514</v>
      </c>
      <c r="B41" t="s">
        <v>1121</v>
      </c>
      <c r="C41" t="s">
        <v>1122</v>
      </c>
    </row>
    <row r="42" spans="1:9" x14ac:dyDescent="0.25">
      <c r="A42" t="s">
        <v>516</v>
      </c>
      <c r="B42" t="s">
        <v>1123</v>
      </c>
      <c r="C42" t="s">
        <v>1124</v>
      </c>
    </row>
    <row r="43" spans="1:9" x14ac:dyDescent="0.25">
      <c r="A43" t="s">
        <v>517</v>
      </c>
      <c r="B43" t="s">
        <v>1125</v>
      </c>
      <c r="C43" t="s">
        <v>1126</v>
      </c>
    </row>
    <row r="44" spans="1:9" x14ac:dyDescent="0.25">
      <c r="A44" t="s">
        <v>1127</v>
      </c>
      <c r="B44" t="s">
        <v>1128</v>
      </c>
      <c r="C44" t="s">
        <v>1129</v>
      </c>
    </row>
    <row r="45" spans="1:9" x14ac:dyDescent="0.25">
      <c r="A45" t="s">
        <v>182</v>
      </c>
      <c r="B45" t="s">
        <v>186</v>
      </c>
      <c r="C45" t="s">
        <v>185</v>
      </c>
    </row>
    <row r="47" spans="1:9" x14ac:dyDescent="0.25">
      <c r="A47" t="s">
        <v>110</v>
      </c>
      <c r="B47" t="s">
        <v>555</v>
      </c>
      <c r="C47" t="s">
        <v>556</v>
      </c>
      <c r="D47" t="s">
        <v>557</v>
      </c>
      <c r="E47" t="s">
        <v>558</v>
      </c>
      <c r="F47" t="s">
        <v>559</v>
      </c>
    </row>
    <row r="48" spans="1:9" x14ac:dyDescent="0.25">
      <c r="B48" t="s">
        <v>1130</v>
      </c>
      <c r="C48" t="s">
        <v>1131</v>
      </c>
    </row>
    <row r="49" spans="1:8" x14ac:dyDescent="0.25">
      <c r="B49" t="s">
        <v>1132</v>
      </c>
      <c r="C49" t="s">
        <v>1133</v>
      </c>
      <c r="D49" t="s">
        <v>529</v>
      </c>
      <c r="E49" t="s">
        <v>530</v>
      </c>
      <c r="F49" t="s">
        <v>520</v>
      </c>
    </row>
    <row r="50" spans="1:8" x14ac:dyDescent="0.25">
      <c r="B50" t="s">
        <v>9</v>
      </c>
      <c r="C50" t="s">
        <v>9</v>
      </c>
      <c r="D50" t="s">
        <v>9</v>
      </c>
      <c r="E50" t="s">
        <v>9</v>
      </c>
      <c r="F50" t="s">
        <v>9</v>
      </c>
    </row>
    <row r="51" spans="1:8" x14ac:dyDescent="0.25">
      <c r="A51" t="s">
        <v>1010</v>
      </c>
      <c r="B51" t="s">
        <v>1134</v>
      </c>
      <c r="C51" t="s">
        <v>1135</v>
      </c>
      <c r="D51" t="s">
        <v>1136</v>
      </c>
      <c r="E51" t="s">
        <v>1137</v>
      </c>
      <c r="F51" t="s">
        <v>14</v>
      </c>
    </row>
    <row r="52" spans="1:8" x14ac:dyDescent="0.25">
      <c r="A52" t="s">
        <v>874</v>
      </c>
      <c r="B52" t="s">
        <v>1138</v>
      </c>
      <c r="C52" t="s">
        <v>1139</v>
      </c>
      <c r="D52" t="s">
        <v>1140</v>
      </c>
      <c r="E52" t="s">
        <v>1141</v>
      </c>
      <c r="F52" t="s">
        <v>13</v>
      </c>
    </row>
    <row r="54" spans="1:8" x14ac:dyDescent="0.25">
      <c r="A54" t="s">
        <v>110</v>
      </c>
      <c r="B54" t="s">
        <v>555</v>
      </c>
      <c r="C54" t="s">
        <v>556</v>
      </c>
    </row>
    <row r="55" spans="1:8" x14ac:dyDescent="0.25">
      <c r="B55" t="s">
        <v>816</v>
      </c>
      <c r="C55" t="s">
        <v>816</v>
      </c>
    </row>
    <row r="56" spans="1:8" x14ac:dyDescent="0.25">
      <c r="B56" t="s">
        <v>755</v>
      </c>
      <c r="C56" t="s">
        <v>755</v>
      </c>
    </row>
    <row r="57" spans="1:8" x14ac:dyDescent="0.25">
      <c r="B57" t="s">
        <v>8</v>
      </c>
      <c r="C57" t="s">
        <v>7</v>
      </c>
    </row>
    <row r="58" spans="1:8" x14ac:dyDescent="0.25">
      <c r="B58" t="s">
        <v>9</v>
      </c>
      <c r="C58" t="s">
        <v>9</v>
      </c>
    </row>
    <row r="59" spans="1:8" x14ac:dyDescent="0.25">
      <c r="A59" t="s">
        <v>773</v>
      </c>
      <c r="B59" t="s">
        <v>1142</v>
      </c>
      <c r="C59" t="s">
        <v>1143</v>
      </c>
    </row>
    <row r="60" spans="1:8" x14ac:dyDescent="0.25">
      <c r="A60" t="s">
        <v>528</v>
      </c>
      <c r="B60" t="s">
        <v>1144</v>
      </c>
      <c r="C60" t="s">
        <v>1145</v>
      </c>
    </row>
    <row r="61" spans="1:8" x14ac:dyDescent="0.25">
      <c r="A61" t="s">
        <v>821</v>
      </c>
      <c r="B61" t="s">
        <v>1146</v>
      </c>
      <c r="C61" t="s">
        <v>1147</v>
      </c>
    </row>
    <row r="62" spans="1:8" x14ac:dyDescent="0.25">
      <c r="A62" t="s">
        <v>520</v>
      </c>
      <c r="B62" t="s">
        <v>1148</v>
      </c>
      <c r="C62" t="s">
        <v>1149</v>
      </c>
    </row>
    <row r="64" spans="1:8" x14ac:dyDescent="0.25">
      <c r="A64" t="s">
        <v>110</v>
      </c>
      <c r="B64" t="s">
        <v>555</v>
      </c>
      <c r="C64" t="s">
        <v>556</v>
      </c>
      <c r="D64" t="s">
        <v>557</v>
      </c>
      <c r="E64" t="s">
        <v>558</v>
      </c>
      <c r="F64" t="s">
        <v>559</v>
      </c>
      <c r="G64" t="s">
        <v>560</v>
      </c>
      <c r="H64" t="s">
        <v>561</v>
      </c>
    </row>
    <row r="65" spans="1:8" x14ac:dyDescent="0.25">
      <c r="B65" t="s">
        <v>563</v>
      </c>
      <c r="C65" t="s">
        <v>826</v>
      </c>
      <c r="E65" t="s">
        <v>564</v>
      </c>
      <c r="F65" t="s">
        <v>565</v>
      </c>
      <c r="G65" t="s">
        <v>566</v>
      </c>
    </row>
    <row r="66" spans="1:8" x14ac:dyDescent="0.25">
      <c r="B66" t="s">
        <v>567</v>
      </c>
      <c r="C66" t="s">
        <v>567</v>
      </c>
      <c r="D66" t="s">
        <v>515</v>
      </c>
      <c r="E66" t="s">
        <v>872</v>
      </c>
      <c r="F66" t="s">
        <v>873</v>
      </c>
      <c r="G66" t="s">
        <v>515</v>
      </c>
      <c r="H66" t="s">
        <v>520</v>
      </c>
    </row>
    <row r="67" spans="1:8" x14ac:dyDescent="0.25">
      <c r="A67" t="s">
        <v>1010</v>
      </c>
      <c r="B67" t="s">
        <v>9</v>
      </c>
      <c r="C67" t="s">
        <v>9</v>
      </c>
      <c r="D67" t="s">
        <v>9</v>
      </c>
      <c r="E67" t="s">
        <v>9</v>
      </c>
      <c r="F67" t="s">
        <v>9</v>
      </c>
      <c r="G67" t="s">
        <v>9</v>
      </c>
      <c r="H67" t="s">
        <v>9</v>
      </c>
    </row>
    <row r="68" spans="1:8" x14ac:dyDescent="0.25">
      <c r="A68" t="s">
        <v>532</v>
      </c>
      <c r="B68" t="s">
        <v>1150</v>
      </c>
      <c r="C68" t="s">
        <v>1151</v>
      </c>
      <c r="D68" t="s">
        <v>1152</v>
      </c>
      <c r="E68" t="s">
        <v>1153</v>
      </c>
      <c r="F68" t="s">
        <v>1154</v>
      </c>
      <c r="G68" t="s">
        <v>1155</v>
      </c>
      <c r="H68" t="s">
        <v>1156</v>
      </c>
    </row>
    <row r="69" spans="1:8" x14ac:dyDescent="0.25">
      <c r="A69" t="s">
        <v>534</v>
      </c>
      <c r="B69" t="s">
        <v>1157</v>
      </c>
      <c r="C69" t="s">
        <v>1157</v>
      </c>
      <c r="D69" t="s">
        <v>1158</v>
      </c>
      <c r="E69" t="s">
        <v>1159</v>
      </c>
      <c r="F69" t="s">
        <v>1160</v>
      </c>
      <c r="G69" t="s">
        <v>1161</v>
      </c>
      <c r="H69" t="s">
        <v>1162</v>
      </c>
    </row>
    <row r="70" spans="1:8" x14ac:dyDescent="0.25">
      <c r="A70" t="s">
        <v>843</v>
      </c>
      <c r="B70" t="s">
        <v>1163</v>
      </c>
      <c r="C70" t="s">
        <v>1164</v>
      </c>
      <c r="D70" t="s">
        <v>1165</v>
      </c>
      <c r="E70" t="s">
        <v>1166</v>
      </c>
      <c r="F70" t="s">
        <v>1167</v>
      </c>
      <c r="G70" t="s">
        <v>1168</v>
      </c>
      <c r="H70" t="s">
        <v>1169</v>
      </c>
    </row>
    <row r="71" spans="1:8" x14ac:dyDescent="0.25">
      <c r="A71" t="s">
        <v>520</v>
      </c>
      <c r="B71" t="s">
        <v>1011</v>
      </c>
      <c r="C71" t="s">
        <v>1012</v>
      </c>
      <c r="D71" t="s">
        <v>1013</v>
      </c>
      <c r="E71" t="s">
        <v>1014</v>
      </c>
      <c r="F71" t="s">
        <v>1015</v>
      </c>
      <c r="G71" t="s">
        <v>1016</v>
      </c>
      <c r="H71" t="s">
        <v>14</v>
      </c>
    </row>
    <row r="72" spans="1:8" x14ac:dyDescent="0.25">
      <c r="B72" t="s">
        <v>563</v>
      </c>
      <c r="C72" t="s">
        <v>826</v>
      </c>
      <c r="E72" t="s">
        <v>564</v>
      </c>
      <c r="F72" t="s">
        <v>565</v>
      </c>
      <c r="G72" t="s">
        <v>566</v>
      </c>
    </row>
    <row r="73" spans="1:8" x14ac:dyDescent="0.25">
      <c r="B73" t="s">
        <v>567</v>
      </c>
      <c r="C73" t="s">
        <v>567</v>
      </c>
      <c r="D73" t="s">
        <v>515</v>
      </c>
      <c r="E73" t="s">
        <v>872</v>
      </c>
      <c r="F73" t="s">
        <v>873</v>
      </c>
      <c r="G73" t="s">
        <v>515</v>
      </c>
      <c r="H73" t="s">
        <v>520</v>
      </c>
    </row>
    <row r="74" spans="1:8" x14ac:dyDescent="0.25">
      <c r="A74" t="s">
        <v>874</v>
      </c>
      <c r="B74" t="s">
        <v>9</v>
      </c>
      <c r="C74" t="s">
        <v>9</v>
      </c>
      <c r="D74" t="s">
        <v>9</v>
      </c>
      <c r="E74" t="s">
        <v>9</v>
      </c>
      <c r="F74" t="s">
        <v>9</v>
      </c>
      <c r="G74" t="s">
        <v>9</v>
      </c>
      <c r="H74" t="s">
        <v>9</v>
      </c>
    </row>
    <row r="75" spans="1:8" x14ac:dyDescent="0.25">
      <c r="A75" t="s">
        <v>532</v>
      </c>
      <c r="B75" t="s">
        <v>990</v>
      </c>
      <c r="C75" t="s">
        <v>991</v>
      </c>
      <c r="D75" t="s">
        <v>992</v>
      </c>
      <c r="E75" t="s">
        <v>993</v>
      </c>
      <c r="F75" t="s">
        <v>994</v>
      </c>
      <c r="G75" t="s">
        <v>995</v>
      </c>
      <c r="H75" t="s">
        <v>996</v>
      </c>
    </row>
    <row r="76" spans="1:8" x14ac:dyDescent="0.25">
      <c r="A76" t="s">
        <v>534</v>
      </c>
      <c r="B76" t="s">
        <v>997</v>
      </c>
      <c r="C76" t="s">
        <v>998</v>
      </c>
      <c r="D76" t="s">
        <v>999</v>
      </c>
      <c r="E76" t="s">
        <v>1000</v>
      </c>
      <c r="F76" t="s">
        <v>1001</v>
      </c>
      <c r="G76" t="s">
        <v>1002</v>
      </c>
      <c r="H76" t="s">
        <v>1003</v>
      </c>
    </row>
    <row r="77" spans="1:8" x14ac:dyDescent="0.25">
      <c r="A77" t="s">
        <v>843</v>
      </c>
      <c r="B77" t="s">
        <v>1004</v>
      </c>
      <c r="C77" t="s">
        <v>1005</v>
      </c>
      <c r="D77" t="s">
        <v>1006</v>
      </c>
      <c r="E77" t="s">
        <v>1007</v>
      </c>
      <c r="F77" t="s">
        <v>1008</v>
      </c>
      <c r="G77" t="s">
        <v>1009</v>
      </c>
      <c r="H77" t="s">
        <v>819</v>
      </c>
    </row>
    <row r="78" spans="1:8" x14ac:dyDescent="0.25">
      <c r="A78" t="s">
        <v>520</v>
      </c>
      <c r="B78" t="s">
        <v>875</v>
      </c>
      <c r="C78" t="s">
        <v>876</v>
      </c>
      <c r="D78" t="s">
        <v>877</v>
      </c>
      <c r="E78" t="s">
        <v>878</v>
      </c>
      <c r="F78" t="s">
        <v>879</v>
      </c>
      <c r="G78" t="s">
        <v>880</v>
      </c>
      <c r="H78" t="s">
        <v>13</v>
      </c>
    </row>
  </sheetData>
  <pageMargins left="0.7" right="0.7" top="0.75" bottom="0.75" header="0.3" footer="0.3"/>
  <pageSetup paperSize="9" orientation="portrait" horizontalDpi="0" verticalDpi="0"/>
  <tableParts count="5">
    <tablePart r:id="rId1"/>
    <tablePart r:id="rId2"/>
    <tablePart r:id="rId3"/>
    <tablePart r:id="rId4"/>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4DADF-BEAA-48CA-B91B-CED8E99BAAA1}">
  <dimension ref="A1:I93"/>
  <sheetViews>
    <sheetView workbookViewId="0">
      <selection activeCell="J83" sqref="J83"/>
    </sheetView>
  </sheetViews>
  <sheetFormatPr defaultColWidth="8.85546875" defaultRowHeight="15" x14ac:dyDescent="0.25"/>
  <cols>
    <col min="1" max="1" width="21.42578125" bestFit="1" customWidth="1"/>
    <col min="2" max="4" width="11.140625" bestFit="1" customWidth="1"/>
    <col min="5" max="5" width="12" bestFit="1" customWidth="1"/>
    <col min="6" max="9" width="11.140625" bestFit="1" customWidth="1"/>
  </cols>
  <sheetData>
    <row r="1" spans="1:9" x14ac:dyDescent="0.25">
      <c r="A1" t="s">
        <v>110</v>
      </c>
      <c r="B1" t="s">
        <v>555</v>
      </c>
      <c r="C1" t="s">
        <v>556</v>
      </c>
      <c r="D1" t="s">
        <v>557</v>
      </c>
      <c r="E1" t="s">
        <v>558</v>
      </c>
      <c r="F1" t="s">
        <v>559</v>
      </c>
      <c r="G1" t="s">
        <v>560</v>
      </c>
      <c r="H1" t="s">
        <v>561</v>
      </c>
      <c r="I1" t="s">
        <v>562</v>
      </c>
    </row>
    <row r="2" spans="1:9" x14ac:dyDescent="0.25">
      <c r="B2" t="s">
        <v>563</v>
      </c>
      <c r="C2" t="s">
        <v>826</v>
      </c>
      <c r="E2" t="s">
        <v>564</v>
      </c>
      <c r="F2" t="s">
        <v>565</v>
      </c>
      <c r="G2" t="s">
        <v>566</v>
      </c>
    </row>
    <row r="3" spans="1:9" x14ac:dyDescent="0.25">
      <c r="B3" t="s">
        <v>567</v>
      </c>
      <c r="C3" t="s">
        <v>567</v>
      </c>
      <c r="D3" t="s">
        <v>515</v>
      </c>
      <c r="E3" t="s">
        <v>872</v>
      </c>
      <c r="F3" t="s">
        <v>873</v>
      </c>
      <c r="G3" t="s">
        <v>515</v>
      </c>
      <c r="H3" t="s">
        <v>524</v>
      </c>
      <c r="I3" t="s">
        <v>520</v>
      </c>
    </row>
    <row r="4" spans="1:9" x14ac:dyDescent="0.25">
      <c r="A4" t="s">
        <v>1170</v>
      </c>
      <c r="B4" t="s">
        <v>9</v>
      </c>
      <c r="C4" t="s">
        <v>9</v>
      </c>
      <c r="D4" t="s">
        <v>9</v>
      </c>
      <c r="E4" t="s">
        <v>9</v>
      </c>
      <c r="F4" t="s">
        <v>9</v>
      </c>
      <c r="G4" t="s">
        <v>9</v>
      </c>
      <c r="H4" t="s">
        <v>9</v>
      </c>
      <c r="I4" t="s">
        <v>9</v>
      </c>
    </row>
    <row r="5" spans="1:9" x14ac:dyDescent="0.25">
      <c r="A5" t="s">
        <v>572</v>
      </c>
      <c r="B5" t="s">
        <v>1171</v>
      </c>
      <c r="C5" t="s">
        <v>1172</v>
      </c>
      <c r="D5" t="s">
        <v>1173</v>
      </c>
      <c r="E5" t="s">
        <v>1174</v>
      </c>
      <c r="F5" t="s">
        <v>1175</v>
      </c>
      <c r="G5" t="s">
        <v>1176</v>
      </c>
      <c r="H5" t="s">
        <v>129</v>
      </c>
      <c r="I5" t="s">
        <v>15</v>
      </c>
    </row>
    <row r="6" spans="1:9" x14ac:dyDescent="0.25">
      <c r="A6" t="s">
        <v>16</v>
      </c>
      <c r="B6" t="s">
        <v>1177</v>
      </c>
      <c r="C6" t="s">
        <v>1178</v>
      </c>
      <c r="D6" t="s">
        <v>1179</v>
      </c>
      <c r="E6" t="s">
        <v>1180</v>
      </c>
      <c r="F6" t="s">
        <v>1181</v>
      </c>
      <c r="G6" t="s">
        <v>1182</v>
      </c>
      <c r="H6" t="s">
        <v>129</v>
      </c>
      <c r="I6" t="s">
        <v>21</v>
      </c>
    </row>
    <row r="7" spans="1:9" x14ac:dyDescent="0.25">
      <c r="A7" t="s">
        <v>22</v>
      </c>
      <c r="B7" t="s">
        <v>1183</v>
      </c>
      <c r="C7" t="s">
        <v>1184</v>
      </c>
      <c r="D7" t="s">
        <v>1185</v>
      </c>
      <c r="E7" t="s">
        <v>1186</v>
      </c>
      <c r="F7" t="s">
        <v>1187</v>
      </c>
      <c r="G7" t="s">
        <v>1188</v>
      </c>
      <c r="H7" t="s">
        <v>129</v>
      </c>
      <c r="I7" t="s">
        <v>27</v>
      </c>
    </row>
    <row r="8" spans="1:9" x14ac:dyDescent="0.25">
      <c r="A8" t="s">
        <v>28</v>
      </c>
      <c r="B8" t="s">
        <v>1189</v>
      </c>
      <c r="C8" t="s">
        <v>1190</v>
      </c>
      <c r="D8" t="s">
        <v>1191</v>
      </c>
      <c r="E8" t="s">
        <v>1192</v>
      </c>
      <c r="F8" t="s">
        <v>1193</v>
      </c>
      <c r="G8" t="s">
        <v>1194</v>
      </c>
      <c r="H8" t="s">
        <v>129</v>
      </c>
      <c r="I8" t="s">
        <v>33</v>
      </c>
    </row>
    <row r="9" spans="1:9" x14ac:dyDescent="0.25">
      <c r="A9" t="s">
        <v>1035</v>
      </c>
    </row>
    <row r="10" spans="1:9" x14ac:dyDescent="0.25">
      <c r="A10" t="s">
        <v>1036</v>
      </c>
      <c r="B10" t="s">
        <v>1195</v>
      </c>
      <c r="C10" t="s">
        <v>1196</v>
      </c>
      <c r="D10" t="s">
        <v>1197</v>
      </c>
      <c r="E10" t="s">
        <v>1198</v>
      </c>
      <c r="F10" t="s">
        <v>1199</v>
      </c>
      <c r="G10" t="s">
        <v>1200</v>
      </c>
      <c r="H10" t="s">
        <v>129</v>
      </c>
      <c r="I10" t="s">
        <v>1201</v>
      </c>
    </row>
    <row r="11" spans="1:9" x14ac:dyDescent="0.25">
      <c r="A11" t="s">
        <v>1036</v>
      </c>
    </row>
    <row r="12" spans="1:9" x14ac:dyDescent="0.25">
      <c r="A12" t="s">
        <v>1202</v>
      </c>
      <c r="B12" t="s">
        <v>1203</v>
      </c>
      <c r="C12" t="s">
        <v>1204</v>
      </c>
      <c r="D12" t="s">
        <v>1205</v>
      </c>
      <c r="E12" t="s">
        <v>1206</v>
      </c>
      <c r="F12" t="s">
        <v>1207</v>
      </c>
      <c r="G12" t="s">
        <v>1208</v>
      </c>
      <c r="H12" t="s">
        <v>129</v>
      </c>
      <c r="I12" t="s">
        <v>1209</v>
      </c>
    </row>
    <row r="13" spans="1:9" x14ac:dyDescent="0.25">
      <c r="A13" t="s">
        <v>40</v>
      </c>
      <c r="B13" t="s">
        <v>129</v>
      </c>
      <c r="C13" t="s">
        <v>129</v>
      </c>
      <c r="D13" t="s">
        <v>129</v>
      </c>
      <c r="E13" t="s">
        <v>129</v>
      </c>
      <c r="F13" t="s">
        <v>129</v>
      </c>
      <c r="G13" t="s">
        <v>129</v>
      </c>
      <c r="H13" t="s">
        <v>43</v>
      </c>
      <c r="I13" t="s">
        <v>43</v>
      </c>
    </row>
    <row r="14" spans="1:9" x14ac:dyDescent="0.25">
      <c r="A14" t="s">
        <v>1053</v>
      </c>
      <c r="B14" t="s">
        <v>1210</v>
      </c>
      <c r="C14" t="s">
        <v>1211</v>
      </c>
      <c r="D14" t="s">
        <v>1212</v>
      </c>
      <c r="E14" t="s">
        <v>1213</v>
      </c>
      <c r="F14" t="s">
        <v>1214</v>
      </c>
      <c r="G14" t="s">
        <v>1215</v>
      </c>
      <c r="H14" t="s">
        <v>43</v>
      </c>
      <c r="I14" t="s">
        <v>49</v>
      </c>
    </row>
    <row r="15" spans="1:9" x14ac:dyDescent="0.25">
      <c r="A15" t="s">
        <v>1060</v>
      </c>
    </row>
    <row r="16" spans="1:9" x14ac:dyDescent="0.25">
      <c r="A16" t="s">
        <v>1061</v>
      </c>
      <c r="B16" t="s">
        <v>129</v>
      </c>
      <c r="C16" t="s">
        <v>1216</v>
      </c>
      <c r="D16" t="s">
        <v>1216</v>
      </c>
      <c r="E16" t="s">
        <v>1217</v>
      </c>
      <c r="F16" t="s">
        <v>667</v>
      </c>
      <c r="G16" t="s">
        <v>1218</v>
      </c>
      <c r="H16" t="s">
        <v>129</v>
      </c>
      <c r="I16" t="s">
        <v>1219</v>
      </c>
    </row>
    <row r="17" spans="1:9" x14ac:dyDescent="0.25">
      <c r="A17" t="s">
        <v>673</v>
      </c>
      <c r="B17" t="s">
        <v>129</v>
      </c>
      <c r="C17" t="s">
        <v>129</v>
      </c>
      <c r="D17" t="s">
        <v>129</v>
      </c>
      <c r="E17" t="s">
        <v>129</v>
      </c>
      <c r="F17" t="s">
        <v>129</v>
      </c>
      <c r="G17" t="s">
        <v>129</v>
      </c>
      <c r="H17" t="s">
        <v>1220</v>
      </c>
      <c r="I17" t="s">
        <v>1220</v>
      </c>
    </row>
    <row r="18" spans="1:9" x14ac:dyDescent="0.25">
      <c r="A18" t="s">
        <v>676</v>
      </c>
      <c r="B18" t="s">
        <v>1210</v>
      </c>
      <c r="C18" t="s">
        <v>1221</v>
      </c>
      <c r="D18" t="s">
        <v>1222</v>
      </c>
      <c r="E18" t="s">
        <v>1223</v>
      </c>
      <c r="F18" t="s">
        <v>1224</v>
      </c>
      <c r="G18" t="s">
        <v>1225</v>
      </c>
      <c r="H18" t="s">
        <v>1226</v>
      </c>
      <c r="I18" t="s">
        <v>61</v>
      </c>
    </row>
    <row r="19" spans="1:9" x14ac:dyDescent="0.25">
      <c r="A19" t="s">
        <v>62</v>
      </c>
      <c r="B19" t="s">
        <v>129</v>
      </c>
      <c r="C19" t="s">
        <v>129</v>
      </c>
      <c r="D19" t="s">
        <v>129</v>
      </c>
      <c r="E19" t="s">
        <v>309</v>
      </c>
      <c r="F19" t="s">
        <v>129</v>
      </c>
      <c r="G19" t="s">
        <v>309</v>
      </c>
      <c r="H19" t="s">
        <v>1227</v>
      </c>
      <c r="I19" t="s">
        <v>64</v>
      </c>
    </row>
    <row r="20" spans="1:9" x14ac:dyDescent="0.25">
      <c r="A20" t="s">
        <v>67</v>
      </c>
      <c r="B20" t="s">
        <v>1228</v>
      </c>
      <c r="C20" t="s">
        <v>1229</v>
      </c>
      <c r="D20" t="s">
        <v>1230</v>
      </c>
      <c r="E20" t="s">
        <v>1231</v>
      </c>
      <c r="F20" t="s">
        <v>1232</v>
      </c>
      <c r="G20" t="s">
        <v>1233</v>
      </c>
      <c r="H20" t="s">
        <v>1234</v>
      </c>
      <c r="I20" t="s">
        <v>72</v>
      </c>
    </row>
    <row r="21" spans="1:9" x14ac:dyDescent="0.25">
      <c r="A21" t="s">
        <v>702</v>
      </c>
    </row>
    <row r="22" spans="1:9" x14ac:dyDescent="0.25">
      <c r="A22" t="s">
        <v>1235</v>
      </c>
      <c r="B22" t="s">
        <v>1236</v>
      </c>
      <c r="C22" t="s">
        <v>1237</v>
      </c>
      <c r="D22" t="s">
        <v>1238</v>
      </c>
      <c r="E22" t="s">
        <v>1239</v>
      </c>
      <c r="F22" t="s">
        <v>1240</v>
      </c>
      <c r="G22" t="s">
        <v>1241</v>
      </c>
      <c r="H22" t="s">
        <v>1242</v>
      </c>
      <c r="I22" t="s">
        <v>78</v>
      </c>
    </row>
    <row r="23" spans="1:9" x14ac:dyDescent="0.25">
      <c r="A23" t="s">
        <v>1060</v>
      </c>
    </row>
    <row r="24" spans="1:9" x14ac:dyDescent="0.25">
      <c r="A24" t="s">
        <v>1061</v>
      </c>
      <c r="B24" t="s">
        <v>129</v>
      </c>
      <c r="C24" t="s">
        <v>1216</v>
      </c>
      <c r="D24" t="s">
        <v>1216</v>
      </c>
      <c r="E24" t="s">
        <v>1217</v>
      </c>
      <c r="F24" t="s">
        <v>667</v>
      </c>
      <c r="G24" t="s">
        <v>1218</v>
      </c>
      <c r="H24" t="s">
        <v>129</v>
      </c>
      <c r="I24" t="s">
        <v>1219</v>
      </c>
    </row>
    <row r="25" spans="1:9" x14ac:dyDescent="0.25">
      <c r="A25" t="s">
        <v>673</v>
      </c>
      <c r="B25" t="s">
        <v>129</v>
      </c>
      <c r="C25" t="s">
        <v>129</v>
      </c>
      <c r="D25" t="s">
        <v>129</v>
      </c>
      <c r="E25" t="s">
        <v>129</v>
      </c>
      <c r="F25" t="s">
        <v>129</v>
      </c>
      <c r="G25" t="s">
        <v>129</v>
      </c>
      <c r="H25" t="s">
        <v>1220</v>
      </c>
      <c r="I25" t="s">
        <v>1220</v>
      </c>
    </row>
    <row r="26" spans="1:9" x14ac:dyDescent="0.25">
      <c r="A26" t="s">
        <v>702</v>
      </c>
      <c r="B26" t="s">
        <v>1236</v>
      </c>
      <c r="C26" t="s">
        <v>1243</v>
      </c>
      <c r="D26" t="s">
        <v>1244</v>
      </c>
      <c r="E26" t="s">
        <v>1245</v>
      </c>
      <c r="F26" t="s">
        <v>1246</v>
      </c>
      <c r="G26" t="s">
        <v>1247</v>
      </c>
      <c r="H26" t="s">
        <v>1248</v>
      </c>
      <c r="I26" t="s">
        <v>84</v>
      </c>
    </row>
    <row r="27" spans="1:9" x14ac:dyDescent="0.25">
      <c r="A27" t="s">
        <v>85</v>
      </c>
      <c r="B27" t="s">
        <v>129</v>
      </c>
      <c r="C27" t="s">
        <v>129</v>
      </c>
      <c r="D27" t="s">
        <v>129</v>
      </c>
      <c r="E27" t="s">
        <v>129</v>
      </c>
      <c r="F27" t="s">
        <v>129</v>
      </c>
      <c r="G27" t="s">
        <v>129</v>
      </c>
      <c r="H27" t="s">
        <v>90</v>
      </c>
      <c r="I27" t="s">
        <v>90</v>
      </c>
    </row>
    <row r="28" spans="1:9" x14ac:dyDescent="0.25">
      <c r="A28" t="s">
        <v>710</v>
      </c>
      <c r="B28" t="s">
        <v>1236</v>
      </c>
      <c r="C28" t="s">
        <v>1243</v>
      </c>
      <c r="D28" t="s">
        <v>1244</v>
      </c>
      <c r="E28" t="s">
        <v>1245</v>
      </c>
      <c r="F28" t="s">
        <v>1246</v>
      </c>
      <c r="G28" t="s">
        <v>1247</v>
      </c>
      <c r="H28" t="s">
        <v>1249</v>
      </c>
      <c r="I28" t="s">
        <v>96</v>
      </c>
    </row>
    <row r="29" spans="1:9" x14ac:dyDescent="0.25">
      <c r="A29" t="s">
        <v>1094</v>
      </c>
    </row>
    <row r="30" spans="1:9" x14ac:dyDescent="0.25">
      <c r="A30" t="s">
        <v>1095</v>
      </c>
    </row>
    <row r="31" spans="1:9" x14ac:dyDescent="0.25">
      <c r="A31" t="s">
        <v>1096</v>
      </c>
      <c r="B31" t="s">
        <v>1210</v>
      </c>
      <c r="C31" t="s">
        <v>1211</v>
      </c>
      <c r="D31" t="s">
        <v>1212</v>
      </c>
      <c r="E31" t="s">
        <v>1213</v>
      </c>
      <c r="F31" t="s">
        <v>1214</v>
      </c>
      <c r="G31" t="s">
        <v>1215</v>
      </c>
      <c r="H31" t="s">
        <v>43</v>
      </c>
      <c r="I31" t="s">
        <v>49</v>
      </c>
    </row>
    <row r="32" spans="1:9" x14ac:dyDescent="0.25">
      <c r="A32" t="s">
        <v>712</v>
      </c>
      <c r="B32" t="s">
        <v>1250</v>
      </c>
      <c r="C32" t="s">
        <v>288</v>
      </c>
      <c r="D32" t="s">
        <v>1251</v>
      </c>
      <c r="E32" t="s">
        <v>1252</v>
      </c>
      <c r="F32" t="s">
        <v>1253</v>
      </c>
      <c r="G32" t="s">
        <v>845</v>
      </c>
      <c r="H32" t="s">
        <v>129</v>
      </c>
      <c r="I32" t="s">
        <v>1254</v>
      </c>
    </row>
    <row r="33" spans="1:9" x14ac:dyDescent="0.25">
      <c r="A33" t="s">
        <v>1103</v>
      </c>
    </row>
    <row r="34" spans="1:9" x14ac:dyDescent="0.25">
      <c r="A34" t="s">
        <v>1104</v>
      </c>
      <c r="B34" t="s">
        <v>1255</v>
      </c>
      <c r="C34" t="s">
        <v>1256</v>
      </c>
      <c r="D34" t="s">
        <v>1257</v>
      </c>
      <c r="E34" t="s">
        <v>1258</v>
      </c>
      <c r="F34" t="s">
        <v>1259</v>
      </c>
      <c r="G34" t="s">
        <v>1260</v>
      </c>
      <c r="H34" t="s">
        <v>129</v>
      </c>
      <c r="I34" t="s">
        <v>1261</v>
      </c>
    </row>
    <row r="35" spans="1:9" x14ac:dyDescent="0.25">
      <c r="A35" t="s">
        <v>1262</v>
      </c>
      <c r="B35" t="s">
        <v>1263</v>
      </c>
      <c r="C35" t="s">
        <v>1264</v>
      </c>
      <c r="D35" t="s">
        <v>1265</v>
      </c>
      <c r="E35" t="s">
        <v>1266</v>
      </c>
      <c r="F35" t="s">
        <v>1267</v>
      </c>
      <c r="G35" t="s">
        <v>1268</v>
      </c>
      <c r="H35" t="s">
        <v>43</v>
      </c>
      <c r="I35" t="s">
        <v>1269</v>
      </c>
    </row>
    <row r="37" spans="1:9" x14ac:dyDescent="0.25">
      <c r="A37" t="s">
        <v>110</v>
      </c>
      <c r="B37" t="s">
        <v>555</v>
      </c>
      <c r="C37" t="s">
        <v>556</v>
      </c>
    </row>
    <row r="38" spans="1:9" x14ac:dyDescent="0.25">
      <c r="B38" t="s">
        <v>755</v>
      </c>
      <c r="C38" t="s">
        <v>755</v>
      </c>
    </row>
    <row r="39" spans="1:9" x14ac:dyDescent="0.25">
      <c r="B39" t="s">
        <v>1270</v>
      </c>
      <c r="C39" t="s">
        <v>8</v>
      </c>
    </row>
    <row r="40" spans="1:9" x14ac:dyDescent="0.25">
      <c r="B40" t="s">
        <v>9</v>
      </c>
      <c r="C40" t="s">
        <v>9</v>
      </c>
    </row>
    <row r="41" spans="1:9" x14ac:dyDescent="0.25">
      <c r="A41" t="s">
        <v>756</v>
      </c>
      <c r="B41" t="s">
        <v>1271</v>
      </c>
      <c r="C41" t="s">
        <v>1119</v>
      </c>
    </row>
    <row r="42" spans="1:9" x14ac:dyDescent="0.25">
      <c r="A42" t="s">
        <v>514</v>
      </c>
      <c r="B42" t="s">
        <v>1272</v>
      </c>
      <c r="C42" t="s">
        <v>1121</v>
      </c>
    </row>
    <row r="43" spans="1:9" x14ac:dyDescent="0.25">
      <c r="A43" t="s">
        <v>516</v>
      </c>
      <c r="B43" t="s">
        <v>1273</v>
      </c>
      <c r="C43" t="s">
        <v>1123</v>
      </c>
    </row>
    <row r="44" spans="1:9" x14ac:dyDescent="0.25">
      <c r="A44" t="s">
        <v>517</v>
      </c>
      <c r="B44" t="s">
        <v>1274</v>
      </c>
      <c r="C44" t="s">
        <v>1125</v>
      </c>
    </row>
    <row r="45" spans="1:9" x14ac:dyDescent="0.25">
      <c r="A45" t="s">
        <v>524</v>
      </c>
      <c r="B45" t="s">
        <v>1275</v>
      </c>
      <c r="C45" t="s">
        <v>1128</v>
      </c>
    </row>
    <row r="46" spans="1:9" x14ac:dyDescent="0.25">
      <c r="A46" t="s">
        <v>182</v>
      </c>
      <c r="B46" t="s">
        <v>187</v>
      </c>
      <c r="C46" t="s">
        <v>186</v>
      </c>
    </row>
    <row r="48" spans="1:9" x14ac:dyDescent="0.25">
      <c r="A48" t="s">
        <v>772</v>
      </c>
      <c r="B48" t="s">
        <v>767</v>
      </c>
      <c r="C48" t="s">
        <v>768</v>
      </c>
      <c r="D48" t="s">
        <v>769</v>
      </c>
      <c r="E48" t="s">
        <v>770</v>
      </c>
      <c r="F48" t="s">
        <v>771</v>
      </c>
    </row>
    <row r="49" spans="1:6" x14ac:dyDescent="0.25">
      <c r="A49" t="s">
        <v>1170</v>
      </c>
    </row>
    <row r="50" spans="1:6" x14ac:dyDescent="0.25">
      <c r="A50" t="s">
        <v>773</v>
      </c>
      <c r="B50">
        <v>72014</v>
      </c>
      <c r="C50" t="s">
        <v>1276</v>
      </c>
      <c r="D50" t="s">
        <v>129</v>
      </c>
      <c r="E50" t="s">
        <v>129</v>
      </c>
      <c r="F50" t="s">
        <v>1277</v>
      </c>
    </row>
    <row r="51" spans="1:6" x14ac:dyDescent="0.25">
      <c r="A51" t="s">
        <v>528</v>
      </c>
      <c r="B51">
        <v>30282</v>
      </c>
      <c r="C51" t="s">
        <v>1278</v>
      </c>
      <c r="D51" t="s">
        <v>129</v>
      </c>
      <c r="E51" t="s">
        <v>129</v>
      </c>
      <c r="F51" t="s">
        <v>1279</v>
      </c>
    </row>
    <row r="52" spans="1:6" x14ac:dyDescent="0.25">
      <c r="A52" t="s">
        <v>778</v>
      </c>
      <c r="B52">
        <v>23031</v>
      </c>
      <c r="C52" t="s">
        <v>1280</v>
      </c>
      <c r="D52" t="s">
        <v>129</v>
      </c>
      <c r="E52" t="s">
        <v>1281</v>
      </c>
      <c r="F52" t="s">
        <v>842</v>
      </c>
    </row>
    <row r="53" spans="1:6" x14ac:dyDescent="0.25">
      <c r="A53" t="s">
        <v>781</v>
      </c>
      <c r="B53">
        <v>2678</v>
      </c>
      <c r="C53" t="s">
        <v>1281</v>
      </c>
      <c r="D53" t="s">
        <v>1282</v>
      </c>
      <c r="E53" t="s">
        <v>129</v>
      </c>
      <c r="F53" t="s">
        <v>1283</v>
      </c>
    </row>
    <row r="54" spans="1:6" x14ac:dyDescent="0.25">
      <c r="A54" t="s">
        <v>784</v>
      </c>
      <c r="B54">
        <v>10717</v>
      </c>
      <c r="C54" t="s">
        <v>1284</v>
      </c>
      <c r="D54" t="s">
        <v>129</v>
      </c>
      <c r="E54" t="s">
        <v>1285</v>
      </c>
      <c r="F54" t="s">
        <v>1286</v>
      </c>
    </row>
    <row r="55" spans="1:6" x14ac:dyDescent="0.25">
      <c r="A55" t="s">
        <v>788</v>
      </c>
      <c r="B55">
        <v>5910</v>
      </c>
      <c r="C55" t="s">
        <v>1287</v>
      </c>
      <c r="D55" t="s">
        <v>129</v>
      </c>
      <c r="E55" t="s">
        <v>129</v>
      </c>
      <c r="F55" t="s">
        <v>1288</v>
      </c>
    </row>
    <row r="56" spans="1:6" x14ac:dyDescent="0.25">
      <c r="A56" t="s">
        <v>792</v>
      </c>
      <c r="B56">
        <v>72618</v>
      </c>
      <c r="C56" t="s">
        <v>1289</v>
      </c>
      <c r="D56" t="s">
        <v>1282</v>
      </c>
      <c r="E56" t="s">
        <v>1290</v>
      </c>
      <c r="F56" t="s">
        <v>1291</v>
      </c>
    </row>
    <row r="57" spans="1:6" x14ac:dyDescent="0.25">
      <c r="A57" t="s">
        <v>520</v>
      </c>
      <c r="B57">
        <v>144632</v>
      </c>
      <c r="C57" t="s">
        <v>1292</v>
      </c>
      <c r="D57" t="s">
        <v>1282</v>
      </c>
      <c r="E57" t="s">
        <v>1290</v>
      </c>
      <c r="F57" t="s">
        <v>15</v>
      </c>
    </row>
    <row r="58" spans="1:6" x14ac:dyDescent="0.25">
      <c r="A58" t="s">
        <v>1010</v>
      </c>
    </row>
    <row r="59" spans="1:6" x14ac:dyDescent="0.25">
      <c r="A59" t="s">
        <v>773</v>
      </c>
      <c r="B59">
        <v>79384</v>
      </c>
      <c r="C59" t="s">
        <v>129</v>
      </c>
      <c r="D59" t="s">
        <v>129</v>
      </c>
      <c r="E59" t="s">
        <v>129</v>
      </c>
      <c r="F59" t="s">
        <v>1293</v>
      </c>
    </row>
    <row r="60" spans="1:6" x14ac:dyDescent="0.25">
      <c r="A60" t="s">
        <v>528</v>
      </c>
      <c r="B60">
        <v>22499</v>
      </c>
      <c r="C60" t="s">
        <v>1294</v>
      </c>
      <c r="D60" t="s">
        <v>129</v>
      </c>
      <c r="E60" t="s">
        <v>129</v>
      </c>
      <c r="F60" t="s">
        <v>1295</v>
      </c>
    </row>
    <row r="61" spans="1:6" x14ac:dyDescent="0.25">
      <c r="A61" t="s">
        <v>778</v>
      </c>
      <c r="B61">
        <v>23695</v>
      </c>
      <c r="C61" t="s">
        <v>129</v>
      </c>
      <c r="D61" t="s">
        <v>129</v>
      </c>
      <c r="E61" t="s">
        <v>129</v>
      </c>
      <c r="F61" t="s">
        <v>1296</v>
      </c>
    </row>
    <row r="62" spans="1:6" x14ac:dyDescent="0.25">
      <c r="A62" t="s">
        <v>781</v>
      </c>
      <c r="B62">
        <v>2342</v>
      </c>
      <c r="C62" t="s">
        <v>129</v>
      </c>
      <c r="D62" t="s">
        <v>1136</v>
      </c>
      <c r="E62" t="s">
        <v>129</v>
      </c>
      <c r="F62" t="s">
        <v>1297</v>
      </c>
    </row>
    <row r="63" spans="1:6" x14ac:dyDescent="0.25">
      <c r="A63" t="s">
        <v>784</v>
      </c>
      <c r="B63">
        <v>5958</v>
      </c>
      <c r="C63" t="s">
        <v>1298</v>
      </c>
      <c r="D63" t="s">
        <v>129</v>
      </c>
      <c r="E63" t="s">
        <v>1137</v>
      </c>
      <c r="F63" t="s">
        <v>1299</v>
      </c>
    </row>
    <row r="64" spans="1:6" x14ac:dyDescent="0.25">
      <c r="A64" t="s">
        <v>788</v>
      </c>
      <c r="B64">
        <v>9314</v>
      </c>
      <c r="C64" t="s">
        <v>1300</v>
      </c>
      <c r="D64" t="s">
        <v>129</v>
      </c>
      <c r="E64" t="s">
        <v>129</v>
      </c>
      <c r="F64" t="s">
        <v>1301</v>
      </c>
    </row>
    <row r="65" spans="1:8" x14ac:dyDescent="0.25">
      <c r="A65" t="s">
        <v>792</v>
      </c>
      <c r="B65">
        <v>63808</v>
      </c>
      <c r="C65" t="s">
        <v>1135</v>
      </c>
      <c r="D65" t="s">
        <v>1136</v>
      </c>
      <c r="E65" t="s">
        <v>1137</v>
      </c>
      <c r="F65" t="s">
        <v>1302</v>
      </c>
    </row>
    <row r="66" spans="1:8" x14ac:dyDescent="0.25">
      <c r="A66" t="s">
        <v>520</v>
      </c>
      <c r="B66">
        <v>143192</v>
      </c>
      <c r="C66" t="s">
        <v>1135</v>
      </c>
      <c r="D66" t="s">
        <v>1136</v>
      </c>
      <c r="E66" t="s">
        <v>1137</v>
      </c>
      <c r="F66" t="s">
        <v>14</v>
      </c>
    </row>
    <row r="67" spans="1:8" x14ac:dyDescent="0.25">
      <c r="A67" t="s">
        <v>1303</v>
      </c>
    </row>
    <row r="68" spans="1:8" x14ac:dyDescent="0.25">
      <c r="E68" t="s">
        <v>816</v>
      </c>
      <c r="F68" t="s">
        <v>816</v>
      </c>
    </row>
    <row r="69" spans="1:8" x14ac:dyDescent="0.25">
      <c r="E69" t="s">
        <v>755</v>
      </c>
      <c r="F69" t="s">
        <v>755</v>
      </c>
    </row>
    <row r="70" spans="1:8" x14ac:dyDescent="0.25">
      <c r="E70" t="s">
        <v>1270</v>
      </c>
      <c r="F70" t="s">
        <v>8</v>
      </c>
    </row>
    <row r="71" spans="1:8" x14ac:dyDescent="0.25">
      <c r="E71" t="s">
        <v>9</v>
      </c>
      <c r="F71" t="s">
        <v>9</v>
      </c>
    </row>
    <row r="72" spans="1:8" x14ac:dyDescent="0.25">
      <c r="A72" t="s">
        <v>773</v>
      </c>
      <c r="E72" t="s">
        <v>1304</v>
      </c>
      <c r="F72" t="s">
        <v>1142</v>
      </c>
    </row>
    <row r="73" spans="1:8" x14ac:dyDescent="0.25">
      <c r="A73" t="s">
        <v>528</v>
      </c>
      <c r="E73" t="s">
        <v>1305</v>
      </c>
      <c r="F73" t="s">
        <v>1144</v>
      </c>
    </row>
    <row r="74" spans="1:8" x14ac:dyDescent="0.25">
      <c r="A74" t="s">
        <v>821</v>
      </c>
      <c r="E74" t="s">
        <v>1306</v>
      </c>
      <c r="F74" t="s">
        <v>1146</v>
      </c>
    </row>
    <row r="75" spans="1:8" x14ac:dyDescent="0.25">
      <c r="A75" t="s">
        <v>520</v>
      </c>
      <c r="E75" t="s">
        <v>1307</v>
      </c>
      <c r="F75" t="s">
        <v>1148</v>
      </c>
    </row>
    <row r="77" spans="1:8" x14ac:dyDescent="0.25">
      <c r="A77" t="s">
        <v>110</v>
      </c>
      <c r="B77" t="s">
        <v>555</v>
      </c>
      <c r="C77" t="s">
        <v>556</v>
      </c>
      <c r="D77" t="s">
        <v>557</v>
      </c>
      <c r="E77" t="s">
        <v>558</v>
      </c>
      <c r="F77" t="s">
        <v>559</v>
      </c>
      <c r="G77" t="s">
        <v>560</v>
      </c>
      <c r="H77" t="s">
        <v>561</v>
      </c>
    </row>
    <row r="78" spans="1:8" x14ac:dyDescent="0.25">
      <c r="B78" t="s">
        <v>563</v>
      </c>
      <c r="C78" t="s">
        <v>826</v>
      </c>
      <c r="E78" t="s">
        <v>564</v>
      </c>
      <c r="F78" t="s">
        <v>565</v>
      </c>
      <c r="G78" t="s">
        <v>566</v>
      </c>
    </row>
    <row r="79" spans="1:8" x14ac:dyDescent="0.25">
      <c r="A79" t="s">
        <v>816</v>
      </c>
      <c r="B79" t="s">
        <v>567</v>
      </c>
      <c r="C79" t="s">
        <v>567</v>
      </c>
      <c r="D79" t="s">
        <v>515</v>
      </c>
      <c r="E79" t="s">
        <v>872</v>
      </c>
      <c r="F79" t="s">
        <v>873</v>
      </c>
      <c r="G79" t="s">
        <v>515</v>
      </c>
      <c r="H79" t="s">
        <v>520</v>
      </c>
    </row>
    <row r="80" spans="1:8" x14ac:dyDescent="0.25">
      <c r="A80" t="s">
        <v>1308</v>
      </c>
      <c r="B80" t="s">
        <v>9</v>
      </c>
      <c r="C80" t="s">
        <v>9</v>
      </c>
      <c r="D80" t="s">
        <v>9</v>
      </c>
      <c r="E80" t="s">
        <v>9</v>
      </c>
      <c r="F80" t="s">
        <v>9</v>
      </c>
      <c r="G80" t="s">
        <v>9</v>
      </c>
      <c r="H80" t="s">
        <v>9</v>
      </c>
    </row>
    <row r="81" spans="1:8" x14ac:dyDescent="0.25">
      <c r="A81" t="s">
        <v>1309</v>
      </c>
      <c r="B81" t="s">
        <v>1310</v>
      </c>
      <c r="C81" t="s">
        <v>1311</v>
      </c>
      <c r="D81" t="s">
        <v>1312</v>
      </c>
      <c r="E81" t="s">
        <v>1313</v>
      </c>
      <c r="F81" t="s">
        <v>1314</v>
      </c>
      <c r="G81" t="s">
        <v>1315</v>
      </c>
      <c r="H81" t="s">
        <v>1316</v>
      </c>
    </row>
    <row r="82" spans="1:8" x14ac:dyDescent="0.25">
      <c r="A82" t="s">
        <v>533</v>
      </c>
      <c r="B82" t="s">
        <v>1317</v>
      </c>
      <c r="C82" t="s">
        <v>1318</v>
      </c>
      <c r="D82" t="s">
        <v>1319</v>
      </c>
      <c r="E82" t="s">
        <v>1320</v>
      </c>
      <c r="F82" t="s">
        <v>1321</v>
      </c>
      <c r="G82" t="s">
        <v>1322</v>
      </c>
      <c r="H82" t="s">
        <v>1323</v>
      </c>
    </row>
    <row r="83" spans="1:8" x14ac:dyDescent="0.25">
      <c r="A83" t="s">
        <v>554</v>
      </c>
      <c r="B83" t="s">
        <v>129</v>
      </c>
      <c r="C83" t="s">
        <v>129</v>
      </c>
      <c r="D83" t="s">
        <v>129</v>
      </c>
      <c r="E83" t="s">
        <v>1324</v>
      </c>
      <c r="F83" t="s">
        <v>129</v>
      </c>
      <c r="G83" t="s">
        <v>1324</v>
      </c>
      <c r="H83" t="s">
        <v>1324</v>
      </c>
    </row>
    <row r="84" spans="1:8" x14ac:dyDescent="0.25">
      <c r="A84" t="s">
        <v>535</v>
      </c>
      <c r="B84" t="s">
        <v>1325</v>
      </c>
      <c r="C84" t="s">
        <v>1326</v>
      </c>
      <c r="D84" t="s">
        <v>1327</v>
      </c>
      <c r="E84" t="s">
        <v>1328</v>
      </c>
      <c r="F84" t="s">
        <v>1329</v>
      </c>
      <c r="G84" t="s">
        <v>1224</v>
      </c>
      <c r="H84" t="s">
        <v>1330</v>
      </c>
    </row>
    <row r="85" spans="1:8" x14ac:dyDescent="0.25">
      <c r="A85" t="s">
        <v>1331</v>
      </c>
      <c r="B85" t="s">
        <v>1332</v>
      </c>
      <c r="C85" t="s">
        <v>1333</v>
      </c>
      <c r="D85" t="s">
        <v>1334</v>
      </c>
      <c r="E85" t="s">
        <v>1335</v>
      </c>
      <c r="F85" t="s">
        <v>1336</v>
      </c>
      <c r="G85" t="s">
        <v>1337</v>
      </c>
      <c r="H85" t="s">
        <v>1338</v>
      </c>
    </row>
    <row r="86" spans="1:8" x14ac:dyDescent="0.25">
      <c r="A86" t="s">
        <v>520</v>
      </c>
      <c r="B86" t="s">
        <v>1171</v>
      </c>
      <c r="C86" t="s">
        <v>1172</v>
      </c>
      <c r="D86" t="s">
        <v>1173</v>
      </c>
      <c r="E86" t="s">
        <v>1174</v>
      </c>
      <c r="F86" t="s">
        <v>1175</v>
      </c>
      <c r="G86" t="s">
        <v>1176</v>
      </c>
      <c r="H86" t="s">
        <v>15</v>
      </c>
    </row>
    <row r="87" spans="1:8" x14ac:dyDescent="0.25">
      <c r="A87" t="s">
        <v>1339</v>
      </c>
      <c r="B87" t="s">
        <v>9</v>
      </c>
      <c r="C87" t="s">
        <v>9</v>
      </c>
      <c r="D87" t="s">
        <v>9</v>
      </c>
      <c r="E87" t="s">
        <v>9</v>
      </c>
      <c r="F87" t="s">
        <v>9</v>
      </c>
      <c r="G87" t="s">
        <v>9</v>
      </c>
      <c r="H87" t="s">
        <v>9</v>
      </c>
    </row>
    <row r="88" spans="1:8" x14ac:dyDescent="0.25">
      <c r="A88" t="s">
        <v>1309</v>
      </c>
      <c r="B88" t="s">
        <v>1150</v>
      </c>
      <c r="C88" t="s">
        <v>1151</v>
      </c>
      <c r="D88" t="s">
        <v>1152</v>
      </c>
      <c r="E88" t="s">
        <v>1153</v>
      </c>
      <c r="F88" t="s">
        <v>1154</v>
      </c>
      <c r="G88" t="s">
        <v>1155</v>
      </c>
      <c r="H88" t="s">
        <v>1156</v>
      </c>
    </row>
    <row r="89" spans="1:8" x14ac:dyDescent="0.25">
      <c r="A89" t="s">
        <v>533</v>
      </c>
      <c r="B89" t="s">
        <v>1340</v>
      </c>
      <c r="C89" t="s">
        <v>1341</v>
      </c>
      <c r="D89" t="s">
        <v>1244</v>
      </c>
      <c r="E89" t="s">
        <v>1342</v>
      </c>
      <c r="F89" t="s">
        <v>1343</v>
      </c>
      <c r="G89" t="s">
        <v>1344</v>
      </c>
      <c r="H89" t="s">
        <v>1345</v>
      </c>
    </row>
    <row r="90" spans="1:8" x14ac:dyDescent="0.25">
      <c r="A90" t="s">
        <v>554</v>
      </c>
      <c r="B90" t="s">
        <v>129</v>
      </c>
      <c r="C90" t="s">
        <v>129</v>
      </c>
      <c r="D90" t="s">
        <v>129</v>
      </c>
      <c r="E90" t="s">
        <v>1346</v>
      </c>
      <c r="F90" t="s">
        <v>129</v>
      </c>
      <c r="G90" t="s">
        <v>1346</v>
      </c>
      <c r="H90" t="s">
        <v>1346</v>
      </c>
    </row>
    <row r="91" spans="1:8" x14ac:dyDescent="0.25">
      <c r="A91" t="s">
        <v>535</v>
      </c>
      <c r="B91" t="s">
        <v>1347</v>
      </c>
      <c r="C91" t="s">
        <v>1348</v>
      </c>
      <c r="D91" t="s">
        <v>1349</v>
      </c>
      <c r="E91" t="s">
        <v>1328</v>
      </c>
      <c r="F91" t="s">
        <v>1350</v>
      </c>
      <c r="G91" t="s">
        <v>1351</v>
      </c>
      <c r="H91" t="s">
        <v>1352</v>
      </c>
    </row>
    <row r="92" spans="1:8" x14ac:dyDescent="0.25">
      <c r="A92" t="s">
        <v>1331</v>
      </c>
      <c r="B92" t="s">
        <v>1163</v>
      </c>
      <c r="C92" t="s">
        <v>1164</v>
      </c>
      <c r="D92" t="s">
        <v>1165</v>
      </c>
      <c r="E92" t="s">
        <v>1166</v>
      </c>
      <c r="F92" t="s">
        <v>1167</v>
      </c>
      <c r="G92" t="s">
        <v>1168</v>
      </c>
      <c r="H92" t="s">
        <v>1169</v>
      </c>
    </row>
    <row r="93" spans="1:8" x14ac:dyDescent="0.25">
      <c r="A93" t="s">
        <v>520</v>
      </c>
      <c r="B93" t="s">
        <v>1011</v>
      </c>
      <c r="C93" t="s">
        <v>1012</v>
      </c>
      <c r="D93" t="s">
        <v>1013</v>
      </c>
      <c r="E93" t="s">
        <v>1014</v>
      </c>
      <c r="F93" t="s">
        <v>1015</v>
      </c>
      <c r="G93" t="s">
        <v>1016</v>
      </c>
      <c r="H93" t="s">
        <v>14</v>
      </c>
    </row>
  </sheetData>
  <pageMargins left="0.7" right="0.7" top="0.75" bottom="0.75" header="0.3" footer="0.3"/>
  <pageSetup paperSize="9" orientation="portrait" horizontalDpi="0" verticalDpi="0"/>
  <tableParts count="4">
    <tablePart r:id="rId1"/>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2C587-DF76-42CB-82F9-F09F40CFE72D}">
  <dimension ref="A1:P51"/>
  <sheetViews>
    <sheetView zoomScale="70" zoomScaleNormal="70" workbookViewId="0">
      <selection activeCell="G22" sqref="G22"/>
    </sheetView>
  </sheetViews>
  <sheetFormatPr defaultColWidth="11.42578125" defaultRowHeight="15" x14ac:dyDescent="0.25"/>
  <cols>
    <col min="1" max="1" width="34.28515625" customWidth="1"/>
    <col min="2" max="2" width="13.140625" bestFit="1" customWidth="1"/>
    <col min="3" max="3" width="9.85546875" bestFit="1" customWidth="1"/>
    <col min="4" max="4" width="11.42578125" customWidth="1"/>
    <col min="5" max="5" width="13.42578125" customWidth="1"/>
    <col min="6" max="6" width="15.140625" customWidth="1"/>
    <col min="7" max="7" width="15.28515625" style="20" customWidth="1"/>
    <col min="8" max="8" width="12.85546875" customWidth="1"/>
    <col min="9" max="9" width="21.85546875" customWidth="1"/>
    <col min="10" max="12" width="9.140625"/>
  </cols>
  <sheetData>
    <row r="1" spans="1:16" ht="15.95" customHeight="1" x14ac:dyDescent="0.25">
      <c r="A1" s="8" t="s">
        <v>512</v>
      </c>
      <c r="I1" s="8" t="s">
        <v>531</v>
      </c>
    </row>
    <row r="2" spans="1:16" x14ac:dyDescent="0.25">
      <c r="A2" s="13" t="s">
        <v>10</v>
      </c>
      <c r="B2" s="14" t="s">
        <v>1</v>
      </c>
      <c r="C2" s="14" t="s">
        <v>3</v>
      </c>
      <c r="D2" s="14" t="s">
        <v>5</v>
      </c>
      <c r="E2" s="14" t="s">
        <v>7</v>
      </c>
      <c r="F2" s="14" t="s">
        <v>8</v>
      </c>
      <c r="I2">
        <v>2018</v>
      </c>
      <c r="J2" t="s">
        <v>539</v>
      </c>
      <c r="K2" t="s">
        <v>514</v>
      </c>
      <c r="L2" t="s">
        <v>515</v>
      </c>
      <c r="M2" t="s">
        <v>540</v>
      </c>
      <c r="N2" t="s">
        <v>517</v>
      </c>
      <c r="O2" t="s">
        <v>541</v>
      </c>
      <c r="P2" t="s">
        <v>520</v>
      </c>
    </row>
    <row r="3" spans="1:16" x14ac:dyDescent="0.25">
      <c r="A3" t="s">
        <v>513</v>
      </c>
      <c r="B3" s="6">
        <v>65800</v>
      </c>
      <c r="C3" s="6">
        <v>59354</v>
      </c>
      <c r="D3" s="6">
        <v>74599</v>
      </c>
      <c r="E3" s="6">
        <v>93039</v>
      </c>
      <c r="F3" s="6">
        <v>108897</v>
      </c>
      <c r="I3" t="s">
        <v>532</v>
      </c>
      <c r="J3" s="6">
        <v>58288</v>
      </c>
      <c r="K3" s="6">
        <v>27568</v>
      </c>
      <c r="L3" s="6">
        <v>85856</v>
      </c>
      <c r="M3" s="6">
        <v>29087</v>
      </c>
      <c r="N3" s="6">
        <v>17900</v>
      </c>
      <c r="O3" s="6">
        <v>47454</v>
      </c>
      <c r="P3" s="6">
        <v>133310</v>
      </c>
    </row>
    <row r="4" spans="1:16" x14ac:dyDescent="0.25">
      <c r="A4" t="s">
        <v>514</v>
      </c>
      <c r="B4" s="6">
        <v>33454</v>
      </c>
      <c r="C4" s="6">
        <v>37416</v>
      </c>
      <c r="D4" s="6">
        <v>43761</v>
      </c>
      <c r="E4" s="6">
        <v>55157</v>
      </c>
      <c r="F4" s="6">
        <v>57796</v>
      </c>
      <c r="I4" t="s">
        <v>534</v>
      </c>
      <c r="J4" s="6">
        <v>4157</v>
      </c>
      <c r="K4" s="6">
        <v>4887</v>
      </c>
      <c r="L4" s="6">
        <v>9044</v>
      </c>
      <c r="M4" s="6">
        <v>10083</v>
      </c>
      <c r="N4" s="6">
        <v>1611</v>
      </c>
      <c r="O4" s="6">
        <v>11829</v>
      </c>
      <c r="P4" s="6">
        <v>20873</v>
      </c>
    </row>
    <row r="5" spans="1:16" x14ac:dyDescent="0.25">
      <c r="A5" t="s">
        <v>515</v>
      </c>
      <c r="B5" s="6">
        <v>99254</v>
      </c>
      <c r="C5" s="6">
        <v>96770</v>
      </c>
      <c r="D5" s="6">
        <v>118360</v>
      </c>
      <c r="E5" s="6">
        <v>148196</v>
      </c>
      <c r="F5" s="6">
        <v>166693</v>
      </c>
      <c r="I5" t="s">
        <v>536</v>
      </c>
      <c r="J5" s="6">
        <v>3355</v>
      </c>
      <c r="K5">
        <v>999</v>
      </c>
      <c r="L5" s="6">
        <v>4354</v>
      </c>
      <c r="M5" s="6">
        <v>2075</v>
      </c>
      <c r="N5">
        <v>10645</v>
      </c>
      <c r="O5" s="6">
        <v>4142</v>
      </c>
      <c r="P5" s="6">
        <v>8496</v>
      </c>
    </row>
    <row r="6" spans="1:16" x14ac:dyDescent="0.25">
      <c r="A6" t="s">
        <v>516</v>
      </c>
      <c r="B6" s="6">
        <v>41245</v>
      </c>
      <c r="C6" s="6">
        <v>43123</v>
      </c>
      <c r="D6" s="6">
        <v>44307</v>
      </c>
      <c r="E6" s="6">
        <v>59328</v>
      </c>
      <c r="F6" s="6">
        <v>75749</v>
      </c>
      <c r="I6" t="s">
        <v>520</v>
      </c>
      <c r="J6" s="6">
        <v>65800</v>
      </c>
      <c r="K6" s="6">
        <v>33454</v>
      </c>
      <c r="L6" s="6">
        <v>99254</v>
      </c>
      <c r="M6" s="6">
        <v>41245</v>
      </c>
      <c r="N6" s="6">
        <v>21156</v>
      </c>
      <c r="O6" s="6">
        <v>63425</v>
      </c>
      <c r="P6" s="6">
        <v>162679</v>
      </c>
    </row>
    <row r="7" spans="1:16" x14ac:dyDescent="0.25">
      <c r="A7" t="s">
        <v>517</v>
      </c>
      <c r="B7" s="6">
        <v>21156</v>
      </c>
      <c r="C7" s="6">
        <v>22879</v>
      </c>
      <c r="D7" s="6">
        <v>22469</v>
      </c>
      <c r="E7" s="6">
        <v>22586</v>
      </c>
      <c r="F7" s="6">
        <v>21660</v>
      </c>
      <c r="J7" s="6"/>
      <c r="K7" s="6"/>
      <c r="L7" s="6"/>
      <c r="M7" s="6"/>
      <c r="N7" s="6"/>
      <c r="O7" s="6"/>
      <c r="P7" s="6"/>
    </row>
    <row r="8" spans="1:16" x14ac:dyDescent="0.25">
      <c r="A8" t="s">
        <v>518</v>
      </c>
      <c r="B8" s="6">
        <v>1024</v>
      </c>
      <c r="I8" t="s">
        <v>531</v>
      </c>
    </row>
    <row r="9" spans="1:16" x14ac:dyDescent="0.25">
      <c r="A9" t="s">
        <v>519</v>
      </c>
      <c r="B9" s="6">
        <v>63425</v>
      </c>
      <c r="C9" s="6">
        <v>66002</v>
      </c>
      <c r="D9" s="6">
        <v>66776</v>
      </c>
      <c r="E9" s="6">
        <v>81914</v>
      </c>
      <c r="F9" s="6">
        <v>97409</v>
      </c>
      <c r="I9">
        <v>2019</v>
      </c>
      <c r="J9" t="s">
        <v>539</v>
      </c>
      <c r="K9" t="s">
        <v>514</v>
      </c>
      <c r="L9" t="s">
        <v>515</v>
      </c>
      <c r="M9" t="s">
        <v>516</v>
      </c>
      <c r="N9" t="s">
        <v>517</v>
      </c>
      <c r="O9" t="s">
        <v>541</v>
      </c>
      <c r="P9" t="s">
        <v>520</v>
      </c>
    </row>
    <row r="10" spans="1:16" x14ac:dyDescent="0.25">
      <c r="A10" t="s">
        <v>520</v>
      </c>
      <c r="B10" s="6">
        <v>162679</v>
      </c>
      <c r="C10" s="6">
        <v>162772</v>
      </c>
      <c r="D10" s="6">
        <v>185136</v>
      </c>
      <c r="E10" s="6">
        <v>230110</v>
      </c>
      <c r="F10" s="6">
        <v>264102</v>
      </c>
      <c r="I10" t="s">
        <v>542</v>
      </c>
      <c r="J10" s="6">
        <v>52646</v>
      </c>
      <c r="K10" s="6">
        <v>29460</v>
      </c>
      <c r="L10" s="6">
        <v>82106</v>
      </c>
      <c r="M10" s="6">
        <v>28438</v>
      </c>
      <c r="N10" s="6">
        <v>18571</v>
      </c>
      <c r="O10" s="6">
        <v>47009</v>
      </c>
      <c r="P10" s="6">
        <v>129115</v>
      </c>
    </row>
    <row r="11" spans="1:16" x14ac:dyDescent="0.25">
      <c r="I11" t="s">
        <v>534</v>
      </c>
      <c r="J11" s="6">
        <v>3029</v>
      </c>
      <c r="K11" s="6">
        <v>6772</v>
      </c>
      <c r="L11" s="6">
        <v>9801</v>
      </c>
      <c r="M11" s="6">
        <v>12099</v>
      </c>
      <c r="N11" s="6">
        <v>2235</v>
      </c>
      <c r="O11" s="6">
        <v>14334</v>
      </c>
      <c r="P11" s="6">
        <v>24135</v>
      </c>
    </row>
    <row r="12" spans="1:16" x14ac:dyDescent="0.25">
      <c r="A12" s="8" t="s">
        <v>521</v>
      </c>
      <c r="B12">
        <v>2018</v>
      </c>
      <c r="C12">
        <v>2019</v>
      </c>
      <c r="D12">
        <v>2020</v>
      </c>
      <c r="E12">
        <v>2021</v>
      </c>
      <c r="F12">
        <v>2022</v>
      </c>
      <c r="I12" t="s">
        <v>543</v>
      </c>
      <c r="J12" s="6">
        <v>3679</v>
      </c>
      <c r="K12" s="6">
        <v>1184</v>
      </c>
      <c r="L12" s="6">
        <v>4863</v>
      </c>
      <c r="M12" s="6">
        <v>2586</v>
      </c>
      <c r="N12" s="6">
        <v>2073</v>
      </c>
      <c r="O12" s="6">
        <v>4659</v>
      </c>
      <c r="P12" s="6">
        <v>9522</v>
      </c>
    </row>
    <row r="13" spans="1:16" x14ac:dyDescent="0.25">
      <c r="A13" t="s">
        <v>513</v>
      </c>
      <c r="B13" s="6">
        <v>33129</v>
      </c>
      <c r="C13" s="6">
        <v>28514</v>
      </c>
      <c r="D13" s="6">
        <v>37471</v>
      </c>
      <c r="E13" s="6">
        <v>46280</v>
      </c>
      <c r="F13" s="6">
        <v>52692</v>
      </c>
      <c r="I13" t="s">
        <v>520</v>
      </c>
      <c r="J13" s="6">
        <v>59354</v>
      </c>
      <c r="K13" s="6">
        <v>37416</v>
      </c>
      <c r="L13" s="6">
        <v>96770</v>
      </c>
      <c r="M13" s="6">
        <v>43123</v>
      </c>
      <c r="N13" s="6">
        <v>22879</v>
      </c>
      <c r="O13" s="6">
        <v>66002</v>
      </c>
      <c r="P13" s="6">
        <v>162772</v>
      </c>
    </row>
    <row r="14" spans="1:16" x14ac:dyDescent="0.25">
      <c r="A14" t="s">
        <v>514</v>
      </c>
      <c r="B14" s="6">
        <v>16517</v>
      </c>
      <c r="C14" s="6">
        <v>17789</v>
      </c>
      <c r="D14" s="6">
        <v>22949</v>
      </c>
      <c r="E14" s="6">
        <v>26051</v>
      </c>
      <c r="F14" s="6">
        <v>27323</v>
      </c>
    </row>
    <row r="15" spans="1:16" x14ac:dyDescent="0.25">
      <c r="A15" t="s">
        <v>515</v>
      </c>
      <c r="B15" s="6">
        <v>49646</v>
      </c>
      <c r="C15" s="6">
        <v>46303</v>
      </c>
      <c r="D15" s="6">
        <v>60420</v>
      </c>
      <c r="E15" s="6">
        <v>72331</v>
      </c>
      <c r="F15" s="6">
        <v>80015</v>
      </c>
      <c r="I15">
        <v>2020</v>
      </c>
      <c r="J15" t="s">
        <v>539</v>
      </c>
      <c r="K15" t="s">
        <v>514</v>
      </c>
      <c r="L15" t="s">
        <v>515</v>
      </c>
      <c r="M15" t="s">
        <v>516</v>
      </c>
      <c r="N15" t="s">
        <v>517</v>
      </c>
      <c r="O15" t="s">
        <v>541</v>
      </c>
      <c r="P15" t="s">
        <v>520</v>
      </c>
    </row>
    <row r="16" spans="1:16" x14ac:dyDescent="0.25">
      <c r="A16" t="s">
        <v>516</v>
      </c>
      <c r="B16" s="6">
        <v>26488</v>
      </c>
      <c r="C16" s="6">
        <v>29517</v>
      </c>
      <c r="D16" s="6">
        <v>27540</v>
      </c>
      <c r="E16" s="6">
        <v>38383</v>
      </c>
      <c r="F16" s="6">
        <v>53171</v>
      </c>
      <c r="I16" t="s">
        <v>532</v>
      </c>
      <c r="J16" s="6">
        <v>63708</v>
      </c>
      <c r="K16" s="6">
        <v>34644</v>
      </c>
      <c r="L16" s="6">
        <v>98352</v>
      </c>
      <c r="M16" s="6">
        <v>23267</v>
      </c>
      <c r="N16" s="6">
        <v>18200</v>
      </c>
      <c r="O16" s="6">
        <v>41467</v>
      </c>
      <c r="P16" s="6">
        <v>139819</v>
      </c>
    </row>
    <row r="17" spans="1:16" x14ac:dyDescent="0.25">
      <c r="A17" t="s">
        <v>517</v>
      </c>
      <c r="B17" s="6">
        <v>10922</v>
      </c>
      <c r="C17" s="6">
        <v>11974</v>
      </c>
      <c r="D17" s="6">
        <v>11643</v>
      </c>
      <c r="E17" s="6">
        <v>11448</v>
      </c>
      <c r="F17" s="6">
        <v>11725</v>
      </c>
      <c r="I17" t="s">
        <v>534</v>
      </c>
      <c r="J17" s="6">
        <v>7636</v>
      </c>
      <c r="K17" s="6">
        <v>8298</v>
      </c>
      <c r="L17" s="6">
        <v>15934</v>
      </c>
      <c r="M17" s="6">
        <v>19015</v>
      </c>
      <c r="N17" s="6">
        <v>2730</v>
      </c>
      <c r="O17" s="6">
        <v>21745</v>
      </c>
      <c r="P17" s="6">
        <v>37679</v>
      </c>
    </row>
    <row r="18" spans="1:16" x14ac:dyDescent="0.25">
      <c r="A18" t="s">
        <v>518</v>
      </c>
      <c r="B18">
        <v>701</v>
      </c>
      <c r="I18" t="s">
        <v>544</v>
      </c>
      <c r="J18" s="6">
        <v>3255</v>
      </c>
      <c r="K18">
        <v>819</v>
      </c>
      <c r="L18" s="6">
        <v>4074</v>
      </c>
      <c r="M18" s="6">
        <v>2025</v>
      </c>
      <c r="N18" s="6">
        <v>1539</v>
      </c>
      <c r="O18" s="6">
        <v>3564</v>
      </c>
      <c r="P18" s="6">
        <v>7638</v>
      </c>
    </row>
    <row r="19" spans="1:16" x14ac:dyDescent="0.25">
      <c r="A19" t="s">
        <v>522</v>
      </c>
      <c r="B19" s="6">
        <v>38111</v>
      </c>
      <c r="C19" s="6">
        <v>41491</v>
      </c>
      <c r="D19" s="6">
        <v>39183</v>
      </c>
      <c r="E19" s="6">
        <v>49831</v>
      </c>
      <c r="F19" s="6">
        <v>64896</v>
      </c>
      <c r="I19" t="s">
        <v>545</v>
      </c>
      <c r="J19" s="6">
        <v>74599</v>
      </c>
      <c r="K19" s="6">
        <v>43761</v>
      </c>
      <c r="L19" s="6">
        <v>118360</v>
      </c>
      <c r="M19" s="6">
        <v>44307</v>
      </c>
      <c r="N19" s="6">
        <v>22469</v>
      </c>
      <c r="O19" s="6">
        <v>66776</v>
      </c>
      <c r="P19" s="6">
        <v>185136</v>
      </c>
    </row>
    <row r="20" spans="1:16" x14ac:dyDescent="0.25">
      <c r="A20" t="s">
        <v>520</v>
      </c>
      <c r="B20" s="6">
        <v>87757</v>
      </c>
      <c r="C20" s="6">
        <v>87794</v>
      </c>
      <c r="D20" s="6">
        <v>99603</v>
      </c>
      <c r="E20" s="6">
        <v>122162</v>
      </c>
      <c r="F20" s="6">
        <v>144911</v>
      </c>
    </row>
    <row r="21" spans="1:16" x14ac:dyDescent="0.25">
      <c r="B21" s="6"/>
      <c r="C21" s="6"/>
      <c r="D21" s="6"/>
      <c r="E21" s="6"/>
      <c r="F21" s="6"/>
      <c r="I21">
        <v>2021</v>
      </c>
      <c r="J21" t="s">
        <v>539</v>
      </c>
      <c r="K21" t="s">
        <v>514</v>
      </c>
      <c r="L21" t="s">
        <v>546</v>
      </c>
      <c r="M21" t="s">
        <v>516</v>
      </c>
      <c r="N21" t="s">
        <v>547</v>
      </c>
      <c r="O21" t="s">
        <v>541</v>
      </c>
      <c r="P21" t="s">
        <v>520</v>
      </c>
    </row>
    <row r="22" spans="1:16" x14ac:dyDescent="0.25">
      <c r="A22" s="8" t="s">
        <v>523</v>
      </c>
      <c r="B22">
        <v>2018</v>
      </c>
      <c r="C22">
        <v>2019</v>
      </c>
      <c r="D22">
        <v>2020</v>
      </c>
      <c r="E22">
        <v>2021</v>
      </c>
      <c r="F22">
        <v>2022</v>
      </c>
      <c r="I22" t="s">
        <v>532</v>
      </c>
      <c r="J22" s="6">
        <v>79053</v>
      </c>
      <c r="K22" s="6">
        <v>42702</v>
      </c>
      <c r="L22" s="6">
        <v>121755</v>
      </c>
      <c r="M22" s="6">
        <v>29996</v>
      </c>
      <c r="N22" s="6">
        <v>18632</v>
      </c>
      <c r="O22" s="6">
        <v>48628</v>
      </c>
      <c r="P22" s="6">
        <v>170383</v>
      </c>
    </row>
    <row r="23" spans="1:16" x14ac:dyDescent="0.25">
      <c r="A23" t="s">
        <v>513</v>
      </c>
      <c r="B23" s="6">
        <v>9784</v>
      </c>
      <c r="C23" s="6">
        <v>7400</v>
      </c>
      <c r="D23" s="6">
        <v>10542</v>
      </c>
      <c r="E23" s="6">
        <v>15962</v>
      </c>
      <c r="F23" s="6">
        <v>17313</v>
      </c>
      <c r="I23" t="s">
        <v>534</v>
      </c>
      <c r="J23" s="6">
        <v>10511</v>
      </c>
      <c r="K23" s="6">
        <v>10511</v>
      </c>
      <c r="L23" s="6">
        <v>21022</v>
      </c>
      <c r="M23" s="6">
        <v>27150</v>
      </c>
      <c r="N23" s="6">
        <v>2354</v>
      </c>
      <c r="O23" s="6">
        <v>29504</v>
      </c>
      <c r="P23" s="6">
        <v>50526</v>
      </c>
    </row>
    <row r="24" spans="1:16" x14ac:dyDescent="0.25">
      <c r="A24" t="s">
        <v>514</v>
      </c>
      <c r="B24">
        <v>873</v>
      </c>
      <c r="C24" s="6">
        <v>1649</v>
      </c>
      <c r="D24" s="6">
        <v>3948</v>
      </c>
      <c r="E24" s="6">
        <v>1776</v>
      </c>
      <c r="F24">
        <v>681</v>
      </c>
      <c r="I24" t="s">
        <v>543</v>
      </c>
      <c r="J24" s="6">
        <v>3475</v>
      </c>
      <c r="K24" s="6">
        <v>1944</v>
      </c>
      <c r="L24" s="6">
        <v>5419</v>
      </c>
      <c r="M24" s="6">
        <v>2182</v>
      </c>
      <c r="N24" s="6">
        <v>1600</v>
      </c>
      <c r="O24" s="6">
        <v>3782</v>
      </c>
      <c r="P24" s="6">
        <v>9201</v>
      </c>
    </row>
    <row r="25" spans="1:16" x14ac:dyDescent="0.25">
      <c r="A25" t="s">
        <v>515</v>
      </c>
      <c r="B25" s="6">
        <v>10657</v>
      </c>
      <c r="C25" s="6">
        <v>9049</v>
      </c>
      <c r="D25" s="6">
        <v>14490</v>
      </c>
      <c r="E25" s="6">
        <v>17738</v>
      </c>
      <c r="F25" s="6">
        <v>17994</v>
      </c>
      <c r="I25" t="s">
        <v>520</v>
      </c>
      <c r="J25" s="6">
        <v>93039</v>
      </c>
      <c r="K25" s="6">
        <v>55157</v>
      </c>
      <c r="L25" s="6">
        <v>148196</v>
      </c>
      <c r="M25" s="6">
        <v>59328</v>
      </c>
      <c r="N25" s="6">
        <v>22586</v>
      </c>
      <c r="O25" s="6">
        <v>81914</v>
      </c>
      <c r="P25" s="6">
        <v>230110</v>
      </c>
    </row>
    <row r="26" spans="1:16" x14ac:dyDescent="0.25">
      <c r="A26" t="s">
        <v>516</v>
      </c>
      <c r="B26" s="6">
        <v>1649</v>
      </c>
      <c r="C26" s="6">
        <v>3402</v>
      </c>
      <c r="D26" s="6">
        <v>2790</v>
      </c>
      <c r="E26" s="6">
        <v>6792</v>
      </c>
      <c r="F26" s="6">
        <v>7851</v>
      </c>
    </row>
    <row r="27" spans="1:16" x14ac:dyDescent="0.25">
      <c r="A27" t="s">
        <v>517</v>
      </c>
      <c r="B27">
        <v>504</v>
      </c>
      <c r="C27" s="6">
        <v>1760</v>
      </c>
      <c r="D27">
        <v>958</v>
      </c>
      <c r="E27">
        <v>-136</v>
      </c>
      <c r="F27">
        <v>443</v>
      </c>
      <c r="I27">
        <v>2022</v>
      </c>
      <c r="J27" t="s">
        <v>548</v>
      </c>
      <c r="K27" t="s">
        <v>549</v>
      </c>
      <c r="L27" t="s">
        <v>546</v>
      </c>
      <c r="M27" t="s">
        <v>550</v>
      </c>
      <c r="N27" t="s">
        <v>551</v>
      </c>
      <c r="O27" t="s">
        <v>552</v>
      </c>
      <c r="P27" t="s">
        <v>553</v>
      </c>
    </row>
    <row r="28" spans="1:16" x14ac:dyDescent="0.25">
      <c r="A28" t="s">
        <v>518</v>
      </c>
      <c r="B28">
        <v>-230</v>
      </c>
      <c r="I28" t="s">
        <v>532</v>
      </c>
      <c r="J28" s="6">
        <v>90481</v>
      </c>
      <c r="K28" s="6">
        <v>44702</v>
      </c>
      <c r="L28" s="6">
        <v>135183</v>
      </c>
      <c r="M28" s="6">
        <v>32942</v>
      </c>
      <c r="N28" s="6">
        <v>17841</v>
      </c>
      <c r="O28" s="6">
        <v>50783</v>
      </c>
      <c r="P28" s="6">
        <v>185966</v>
      </c>
    </row>
    <row r="29" spans="1:16" x14ac:dyDescent="0.25">
      <c r="A29" t="s">
        <v>519</v>
      </c>
      <c r="B29" s="6">
        <v>1923</v>
      </c>
      <c r="C29" s="6">
        <v>5162</v>
      </c>
      <c r="D29" s="6">
        <v>3748</v>
      </c>
      <c r="E29" s="6">
        <v>6656</v>
      </c>
      <c r="F29" s="6">
        <v>8294</v>
      </c>
      <c r="I29" t="s">
        <v>533</v>
      </c>
      <c r="J29" s="6">
        <v>12181</v>
      </c>
      <c r="K29" s="6">
        <v>8626</v>
      </c>
      <c r="L29" s="6">
        <v>20807</v>
      </c>
      <c r="M29" s="6">
        <v>12841</v>
      </c>
      <c r="N29" s="6">
        <v>1858</v>
      </c>
      <c r="O29" s="6">
        <v>14699</v>
      </c>
      <c r="P29" s="6">
        <v>35506</v>
      </c>
    </row>
    <row r="30" spans="1:16" x14ac:dyDescent="0.25">
      <c r="A30" t="s">
        <v>524</v>
      </c>
      <c r="B30">
        <v>-611</v>
      </c>
      <c r="C30">
        <v>-739</v>
      </c>
      <c r="D30">
        <v>-405</v>
      </c>
      <c r="E30" s="6">
        <v>-1832</v>
      </c>
      <c r="F30">
        <v>-685</v>
      </c>
      <c r="I30" t="s">
        <v>554</v>
      </c>
      <c r="M30" s="6">
        <v>26202</v>
      </c>
      <c r="O30" s="6">
        <v>26202</v>
      </c>
      <c r="P30" s="6">
        <v>26202</v>
      </c>
    </row>
    <row r="31" spans="1:16" x14ac:dyDescent="0.25">
      <c r="A31" t="s">
        <v>520</v>
      </c>
      <c r="B31" s="6">
        <v>11969</v>
      </c>
      <c r="C31" s="6">
        <v>13472</v>
      </c>
      <c r="D31" s="6">
        <v>17833</v>
      </c>
      <c r="E31" s="6">
        <v>22562</v>
      </c>
      <c r="F31" s="6">
        <v>25603</v>
      </c>
      <c r="I31" t="s">
        <v>535</v>
      </c>
      <c r="J31" s="6">
        <v>1418</v>
      </c>
      <c r="K31" s="6">
        <v>2748</v>
      </c>
      <c r="L31" s="6">
        <v>4166</v>
      </c>
      <c r="M31">
        <v>8</v>
      </c>
      <c r="N31">
        <v>435</v>
      </c>
      <c r="O31">
        <v>443</v>
      </c>
      <c r="P31" s="6">
        <v>4609</v>
      </c>
    </row>
    <row r="32" spans="1:16" x14ac:dyDescent="0.25">
      <c r="B32" s="15"/>
      <c r="C32" s="15"/>
      <c r="D32" s="15"/>
      <c r="E32" s="15"/>
      <c r="F32" s="15"/>
      <c r="I32" t="s">
        <v>543</v>
      </c>
      <c r="J32" s="6">
        <v>4817</v>
      </c>
      <c r="K32" s="6">
        <v>1720</v>
      </c>
      <c r="L32" s="6">
        <v>6537</v>
      </c>
      <c r="M32" s="6">
        <v>3756</v>
      </c>
      <c r="N32" s="6">
        <v>1526</v>
      </c>
      <c r="O32" s="6">
        <v>5282</v>
      </c>
      <c r="P32" s="6">
        <v>11819</v>
      </c>
    </row>
    <row r="33" spans="1:16" x14ac:dyDescent="0.25">
      <c r="A33" s="12" t="s">
        <v>475</v>
      </c>
      <c r="B33" s="11">
        <v>2018</v>
      </c>
      <c r="C33" s="11">
        <v>2019</v>
      </c>
      <c r="D33" s="11">
        <v>2020</v>
      </c>
      <c r="E33" s="11">
        <v>2021</v>
      </c>
      <c r="F33" s="11">
        <v>2022</v>
      </c>
      <c r="I33" t="s">
        <v>520</v>
      </c>
      <c r="J33" s="6">
        <v>108897</v>
      </c>
      <c r="K33" s="6">
        <v>57796</v>
      </c>
      <c r="L33" s="6">
        <v>166693</v>
      </c>
      <c r="M33" s="6">
        <v>75749</v>
      </c>
      <c r="N33" s="6">
        <v>21660</v>
      </c>
      <c r="O33" s="6">
        <v>97409</v>
      </c>
      <c r="P33" s="6">
        <v>264102</v>
      </c>
    </row>
    <row r="34" spans="1:16" x14ac:dyDescent="0.25">
      <c r="A34" s="11" t="s">
        <v>513</v>
      </c>
      <c r="B34" s="16">
        <v>9784</v>
      </c>
      <c r="C34" s="17">
        <v>7290</v>
      </c>
      <c r="D34" s="17">
        <v>10381</v>
      </c>
      <c r="E34" s="17">
        <v>15800</v>
      </c>
      <c r="F34" s="17">
        <v>17169</v>
      </c>
    </row>
    <row r="35" spans="1:16" x14ac:dyDescent="0.25">
      <c r="A35" s="11" t="s">
        <v>514</v>
      </c>
      <c r="B35" s="11">
        <v>873</v>
      </c>
      <c r="C35" s="17">
        <v>1555</v>
      </c>
      <c r="D35" s="17">
        <v>3843</v>
      </c>
      <c r="E35" s="17">
        <v>1682</v>
      </c>
      <c r="F35" s="15">
        <v>600</v>
      </c>
    </row>
    <row r="36" spans="1:16" x14ac:dyDescent="0.25">
      <c r="A36" s="11" t="s">
        <v>515</v>
      </c>
      <c r="B36" s="16">
        <v>10657</v>
      </c>
      <c r="C36" s="17">
        <v>8845</v>
      </c>
      <c r="D36" s="17">
        <v>14224</v>
      </c>
      <c r="E36" s="17">
        <v>17482</v>
      </c>
      <c r="F36" s="17">
        <v>17769</v>
      </c>
      <c r="H36" s="6"/>
    </row>
    <row r="37" spans="1:16" x14ac:dyDescent="0.25">
      <c r="A37" s="11" t="s">
        <v>516</v>
      </c>
      <c r="B37" s="16">
        <v>1649</v>
      </c>
      <c r="C37" s="17">
        <v>3317</v>
      </c>
      <c r="D37" s="17">
        <v>2724</v>
      </c>
      <c r="E37" s="17">
        <v>6739</v>
      </c>
      <c r="F37" s="17">
        <v>7776</v>
      </c>
      <c r="H37" s="6"/>
    </row>
    <row r="38" spans="1:16" x14ac:dyDescent="0.25">
      <c r="A38" s="11" t="s">
        <v>517</v>
      </c>
      <c r="B38" s="11">
        <v>504</v>
      </c>
      <c r="C38" s="17">
        <v>1672</v>
      </c>
      <c r="D38" s="15">
        <v>899</v>
      </c>
      <c r="E38" s="15">
        <v>-184</v>
      </c>
      <c r="F38" s="15">
        <v>403</v>
      </c>
      <c r="H38" s="6"/>
    </row>
    <row r="39" spans="1:16" x14ac:dyDescent="0.25">
      <c r="A39" s="11" t="s">
        <v>1353</v>
      </c>
      <c r="B39" s="11">
        <v>-230</v>
      </c>
      <c r="C39" s="15"/>
      <c r="D39" s="15"/>
      <c r="E39" s="15"/>
      <c r="F39" s="15"/>
      <c r="H39" s="6"/>
    </row>
    <row r="40" spans="1:16" x14ac:dyDescent="0.25">
      <c r="A40" s="11" t="s">
        <v>522</v>
      </c>
      <c r="B40" s="16">
        <v>1923</v>
      </c>
      <c r="C40" s="17">
        <v>4989</v>
      </c>
      <c r="D40" s="17">
        <v>3623</v>
      </c>
      <c r="E40" s="17">
        <v>6555</v>
      </c>
      <c r="F40" s="17">
        <v>8179</v>
      </c>
      <c r="H40" s="6"/>
    </row>
    <row r="41" spans="1:16" x14ac:dyDescent="0.25">
      <c r="A41" s="11" t="s">
        <v>524</v>
      </c>
      <c r="B41" s="11">
        <v>-531</v>
      </c>
      <c r="C41" s="17">
        <v>-3333</v>
      </c>
      <c r="D41" s="17">
        <v>-4150</v>
      </c>
      <c r="E41" s="17">
        <v>-7147</v>
      </c>
      <c r="F41" s="17">
        <v>-5704</v>
      </c>
      <c r="H41" s="6"/>
    </row>
    <row r="42" spans="1:16" x14ac:dyDescent="0.25">
      <c r="A42" s="11" t="s">
        <v>520</v>
      </c>
      <c r="B42" s="16">
        <v>12049</v>
      </c>
      <c r="C42" s="17">
        <v>10501</v>
      </c>
      <c r="D42" s="17">
        <v>13697</v>
      </c>
      <c r="E42" s="17">
        <v>16890</v>
      </c>
      <c r="F42" s="17">
        <v>20244</v>
      </c>
      <c r="H42" s="6"/>
    </row>
    <row r="43" spans="1:16" x14ac:dyDescent="0.25">
      <c r="B43" s="15"/>
      <c r="C43" s="15"/>
      <c r="D43" s="15"/>
      <c r="E43" s="15"/>
      <c r="F43" s="15"/>
      <c r="H43" s="6"/>
    </row>
    <row r="44" spans="1:16" x14ac:dyDescent="0.25">
      <c r="A44" s="8" t="s">
        <v>525</v>
      </c>
      <c r="B44" s="17"/>
      <c r="C44" s="15"/>
      <c r="D44" s="17"/>
      <c r="E44" s="17"/>
      <c r="F44" s="15"/>
      <c r="H44" s="6"/>
    </row>
    <row r="45" spans="1:16" x14ac:dyDescent="0.25">
      <c r="A45" t="s">
        <v>526</v>
      </c>
      <c r="B45" s="11">
        <v>2018</v>
      </c>
      <c r="C45" s="11">
        <v>2019</v>
      </c>
      <c r="D45" s="11">
        <v>2020</v>
      </c>
      <c r="E45" s="11">
        <v>2021</v>
      </c>
      <c r="F45" s="11">
        <v>2022</v>
      </c>
      <c r="H45" s="6"/>
      <c r="I45" s="31"/>
    </row>
    <row r="46" spans="1:16" x14ac:dyDescent="0.25">
      <c r="A46" s="6" t="s">
        <v>527</v>
      </c>
      <c r="B46" s="18" t="s">
        <v>1354</v>
      </c>
      <c r="C46" s="17">
        <v>104440</v>
      </c>
      <c r="D46" s="18" t="s">
        <v>1355</v>
      </c>
      <c r="E46" s="19">
        <v>143192</v>
      </c>
      <c r="F46" s="17">
        <v>144632</v>
      </c>
      <c r="H46" s="6"/>
      <c r="I46" s="31"/>
    </row>
    <row r="47" spans="1:16" x14ac:dyDescent="0.25">
      <c r="A47" t="s">
        <v>528</v>
      </c>
      <c r="B47" s="10" t="s">
        <v>1356</v>
      </c>
      <c r="C47" s="6">
        <v>42415</v>
      </c>
      <c r="D47" s="9">
        <v>53872</v>
      </c>
      <c r="E47" s="9">
        <v>69651</v>
      </c>
      <c r="F47" s="6">
        <v>98294</v>
      </c>
      <c r="H47" s="6"/>
      <c r="J47" s="6"/>
      <c r="K47" s="6"/>
      <c r="L47" s="6"/>
      <c r="M47" s="6"/>
      <c r="N47" s="6"/>
    </row>
    <row r="48" spans="1:16" x14ac:dyDescent="0.25">
      <c r="A48" t="s">
        <v>529</v>
      </c>
      <c r="B48" s="10" t="s">
        <v>1357</v>
      </c>
      <c r="C48" s="6">
        <v>11107</v>
      </c>
      <c r="D48" s="9">
        <v>11084</v>
      </c>
      <c r="E48" s="9">
        <v>13133</v>
      </c>
      <c r="F48" s="6">
        <v>16145</v>
      </c>
      <c r="H48" s="6"/>
      <c r="J48" s="6"/>
      <c r="K48" s="6"/>
      <c r="N48" s="6"/>
    </row>
    <row r="49" spans="1:14" x14ac:dyDescent="0.25">
      <c r="A49" t="s">
        <v>530</v>
      </c>
      <c r="B49" s="10">
        <v>4288</v>
      </c>
      <c r="C49" s="6">
        <v>4810</v>
      </c>
      <c r="D49" s="9">
        <v>2751</v>
      </c>
      <c r="E49" s="9">
        <v>4134</v>
      </c>
      <c r="F49" s="6">
        <v>5031</v>
      </c>
      <c r="H49" s="6"/>
      <c r="J49" s="6"/>
      <c r="K49" s="6"/>
      <c r="N49" s="6"/>
    </row>
    <row r="50" spans="1:14" x14ac:dyDescent="0.25">
      <c r="A50" t="s">
        <v>520</v>
      </c>
      <c r="B50" s="10" t="s">
        <v>1358</v>
      </c>
      <c r="C50" s="6">
        <v>162772</v>
      </c>
      <c r="D50" s="9">
        <v>185136</v>
      </c>
      <c r="E50" s="9">
        <v>230110</v>
      </c>
      <c r="F50" s="6">
        <v>264102</v>
      </c>
      <c r="H50" s="6"/>
      <c r="J50" s="6"/>
      <c r="L50" s="6"/>
      <c r="N50" s="6"/>
    </row>
    <row r="51" spans="1:14" x14ac:dyDescent="0.25">
      <c r="B51" s="6"/>
      <c r="D51" s="6"/>
      <c r="E51" s="6"/>
      <c r="H51" s="6"/>
      <c r="J51" s="6"/>
      <c r="M51" s="6"/>
      <c r="N51" s="6"/>
    </row>
  </sheetData>
  <mergeCells count="1">
    <mergeCell ref="I45:I46"/>
  </mergeCells>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ECEE-AF4F-46DC-9D59-816506E74DEA}">
  <dimension ref="A1:F36"/>
  <sheetViews>
    <sheetView workbookViewId="0">
      <selection activeCell="A38" sqref="A38"/>
    </sheetView>
  </sheetViews>
  <sheetFormatPr defaultColWidth="8.85546875" defaultRowHeight="15" x14ac:dyDescent="0.25"/>
  <cols>
    <col min="1" max="1" width="47.42578125" bestFit="1" customWidth="1"/>
    <col min="2" max="3" width="11.28515625" bestFit="1" customWidth="1"/>
    <col min="4" max="4" width="11.42578125" bestFit="1" customWidth="1"/>
    <col min="5" max="6" width="11.28515625" bestFit="1" customWidth="1"/>
  </cols>
  <sheetData>
    <row r="1" spans="1:6" x14ac:dyDescent="0.25">
      <c r="A1" t="s">
        <v>110</v>
      </c>
      <c r="B1" t="s">
        <v>1</v>
      </c>
      <c r="C1" t="s">
        <v>3</v>
      </c>
      <c r="D1" t="s">
        <v>5</v>
      </c>
      <c r="E1" t="s">
        <v>7</v>
      </c>
      <c r="F1" t="s">
        <v>8</v>
      </c>
    </row>
    <row r="2" spans="1:6" x14ac:dyDescent="0.25">
      <c r="B2" t="s">
        <v>9</v>
      </c>
      <c r="C2" t="s">
        <v>9</v>
      </c>
      <c r="D2" t="s">
        <v>9</v>
      </c>
      <c r="E2" t="s">
        <v>9</v>
      </c>
      <c r="F2" t="s">
        <v>9</v>
      </c>
    </row>
    <row r="3" spans="1:6" x14ac:dyDescent="0.25">
      <c r="A3" t="s">
        <v>111</v>
      </c>
    </row>
    <row r="4" spans="1:6" x14ac:dyDescent="0.25">
      <c r="A4" t="s">
        <v>112</v>
      </c>
      <c r="B4" t="s">
        <v>113</v>
      </c>
      <c r="C4" t="s">
        <v>114</v>
      </c>
      <c r="D4" t="s">
        <v>115</v>
      </c>
      <c r="E4" t="s">
        <v>116</v>
      </c>
      <c r="F4" t="s">
        <v>117</v>
      </c>
    </row>
    <row r="5" spans="1:6" x14ac:dyDescent="0.25">
      <c r="A5" t="s">
        <v>118</v>
      </c>
      <c r="B5" t="s">
        <v>119</v>
      </c>
      <c r="C5" t="s">
        <v>120</v>
      </c>
      <c r="D5" t="s">
        <v>121</v>
      </c>
      <c r="E5" t="s">
        <v>122</v>
      </c>
      <c r="F5" t="s">
        <v>123</v>
      </c>
    </row>
    <row r="6" spans="1:6" x14ac:dyDescent="0.25">
      <c r="A6" t="s">
        <v>124</v>
      </c>
      <c r="B6" t="s">
        <v>125</v>
      </c>
      <c r="C6" t="s">
        <v>126</v>
      </c>
      <c r="D6" t="s">
        <v>127</v>
      </c>
      <c r="E6" t="s">
        <v>128</v>
      </c>
      <c r="F6" t="s">
        <v>129</v>
      </c>
    </row>
    <row r="7" spans="1:6" x14ac:dyDescent="0.25">
      <c r="A7" t="s">
        <v>130</v>
      </c>
      <c r="B7" t="s">
        <v>131</v>
      </c>
      <c r="C7" t="s">
        <v>132</v>
      </c>
      <c r="D7" t="s">
        <v>133</v>
      </c>
      <c r="E7" t="s">
        <v>134</v>
      </c>
      <c r="F7" t="s">
        <v>135</v>
      </c>
    </row>
    <row r="8" spans="1:6" x14ac:dyDescent="0.25">
      <c r="A8" t="s">
        <v>136</v>
      </c>
      <c r="B8" t="s">
        <v>129</v>
      </c>
      <c r="C8" t="s">
        <v>137</v>
      </c>
      <c r="D8" t="s">
        <v>138</v>
      </c>
      <c r="E8" t="s">
        <v>139</v>
      </c>
      <c r="F8" t="s">
        <v>140</v>
      </c>
    </row>
    <row r="9" spans="1:6" x14ac:dyDescent="0.25">
      <c r="A9" t="s">
        <v>141</v>
      </c>
      <c r="B9" t="s">
        <v>142</v>
      </c>
      <c r="C9" t="s">
        <v>143</v>
      </c>
      <c r="D9" t="s">
        <v>144</v>
      </c>
      <c r="E9" t="s">
        <v>145</v>
      </c>
      <c r="F9" t="s">
        <v>146</v>
      </c>
    </row>
    <row r="10" spans="1:6" x14ac:dyDescent="0.25">
      <c r="A10" t="s">
        <v>147</v>
      </c>
      <c r="B10" t="s">
        <v>148</v>
      </c>
      <c r="C10" t="s">
        <v>149</v>
      </c>
      <c r="D10" t="s">
        <v>150</v>
      </c>
      <c r="E10" t="s">
        <v>151</v>
      </c>
      <c r="F10" t="s">
        <v>152</v>
      </c>
    </row>
    <row r="11" spans="1:6" x14ac:dyDescent="0.25">
      <c r="A11" s="8" t="s">
        <v>153</v>
      </c>
      <c r="B11" t="s">
        <v>154</v>
      </c>
      <c r="C11" t="s">
        <v>155</v>
      </c>
      <c r="D11" t="s">
        <v>156</v>
      </c>
      <c r="E11" t="s">
        <v>157</v>
      </c>
      <c r="F11" t="s">
        <v>158</v>
      </c>
    </row>
    <row r="12" spans="1:6" x14ac:dyDescent="0.25">
      <c r="A12" t="s">
        <v>159</v>
      </c>
      <c r="B12" t="s">
        <v>160</v>
      </c>
      <c r="C12" t="s">
        <v>161</v>
      </c>
      <c r="D12" t="s">
        <v>162</v>
      </c>
      <c r="E12" t="s">
        <v>163</v>
      </c>
      <c r="F12" t="s">
        <v>164</v>
      </c>
    </row>
    <row r="13" spans="1:6" x14ac:dyDescent="0.25">
      <c r="A13" t="s">
        <v>147</v>
      </c>
      <c r="B13" t="s">
        <v>165</v>
      </c>
      <c r="C13" t="s">
        <v>166</v>
      </c>
      <c r="D13" t="s">
        <v>167</v>
      </c>
      <c r="E13" t="s">
        <v>168</v>
      </c>
      <c r="F13" t="s">
        <v>169</v>
      </c>
    </row>
    <row r="14" spans="1:6" x14ac:dyDescent="0.25">
      <c r="A14" t="s">
        <v>170</v>
      </c>
      <c r="B14" t="s">
        <v>171</v>
      </c>
      <c r="C14" t="s">
        <v>172</v>
      </c>
      <c r="D14" t="s">
        <v>173</v>
      </c>
      <c r="E14" t="s">
        <v>174</v>
      </c>
      <c r="F14" t="s">
        <v>175</v>
      </c>
    </row>
    <row r="15" spans="1:6" x14ac:dyDescent="0.25">
      <c r="A15" s="8" t="s">
        <v>176</v>
      </c>
      <c r="B15" t="s">
        <v>177</v>
      </c>
      <c r="C15" t="s">
        <v>178</v>
      </c>
      <c r="D15" t="s">
        <v>179</v>
      </c>
      <c r="E15" t="s">
        <v>180</v>
      </c>
      <c r="F15" t="s">
        <v>181</v>
      </c>
    </row>
    <row r="16" spans="1:6" x14ac:dyDescent="0.25">
      <c r="A16" t="s">
        <v>182</v>
      </c>
      <c r="B16" t="s">
        <v>183</v>
      </c>
      <c r="C16" t="s">
        <v>184</v>
      </c>
      <c r="D16" t="s">
        <v>185</v>
      </c>
      <c r="E16" t="s">
        <v>186</v>
      </c>
      <c r="F16" t="s">
        <v>187</v>
      </c>
    </row>
    <row r="17" spans="1:6" x14ac:dyDescent="0.25">
      <c r="A17" t="s">
        <v>188</v>
      </c>
    </row>
    <row r="18" spans="1:6" x14ac:dyDescent="0.25">
      <c r="A18" t="s">
        <v>189</v>
      </c>
      <c r="B18" t="s">
        <v>190</v>
      </c>
      <c r="C18" t="s">
        <v>191</v>
      </c>
      <c r="D18" t="s">
        <v>192</v>
      </c>
      <c r="E18" t="s">
        <v>129</v>
      </c>
      <c r="F18" t="s">
        <v>129</v>
      </c>
    </row>
    <row r="19" spans="1:6" x14ac:dyDescent="0.25">
      <c r="A19" t="s">
        <v>193</v>
      </c>
      <c r="B19" t="s">
        <v>194</v>
      </c>
      <c r="C19" t="s">
        <v>195</v>
      </c>
      <c r="D19" t="s">
        <v>196</v>
      </c>
      <c r="E19" t="s">
        <v>197</v>
      </c>
      <c r="F19" t="s">
        <v>198</v>
      </c>
    </row>
    <row r="20" spans="1:6" x14ac:dyDescent="0.25">
      <c r="A20" t="s">
        <v>199</v>
      </c>
      <c r="B20" t="s">
        <v>129</v>
      </c>
      <c r="C20" t="s">
        <v>200</v>
      </c>
      <c r="D20" t="s">
        <v>201</v>
      </c>
      <c r="E20" t="s">
        <v>202</v>
      </c>
      <c r="F20" t="s">
        <v>203</v>
      </c>
    </row>
    <row r="21" spans="1:6" x14ac:dyDescent="0.25">
      <c r="A21" t="s">
        <v>204</v>
      </c>
      <c r="B21" t="s">
        <v>205</v>
      </c>
      <c r="C21" t="s">
        <v>206</v>
      </c>
      <c r="D21" t="s">
        <v>207</v>
      </c>
      <c r="E21" t="s">
        <v>208</v>
      </c>
      <c r="F21" t="s">
        <v>209</v>
      </c>
    </row>
    <row r="22" spans="1:6" x14ac:dyDescent="0.25">
      <c r="A22" s="8" t="s">
        <v>210</v>
      </c>
      <c r="B22" t="s">
        <v>211</v>
      </c>
      <c r="C22" t="s">
        <v>212</v>
      </c>
      <c r="D22" t="s">
        <v>213</v>
      </c>
      <c r="E22" t="s">
        <v>214</v>
      </c>
      <c r="F22" t="s">
        <v>215</v>
      </c>
    </row>
    <row r="23" spans="1:6" x14ac:dyDescent="0.25">
      <c r="A23" t="s">
        <v>216</v>
      </c>
      <c r="B23" t="s">
        <v>217</v>
      </c>
      <c r="C23" t="s">
        <v>218</v>
      </c>
      <c r="D23" t="s">
        <v>219</v>
      </c>
      <c r="E23" t="s">
        <v>220</v>
      </c>
      <c r="F23" t="s">
        <v>221</v>
      </c>
    </row>
    <row r="24" spans="1:6" x14ac:dyDescent="0.25">
      <c r="A24" t="s">
        <v>199</v>
      </c>
      <c r="B24" t="s">
        <v>129</v>
      </c>
      <c r="C24" t="s">
        <v>222</v>
      </c>
      <c r="D24" t="s">
        <v>223</v>
      </c>
      <c r="E24" t="s">
        <v>224</v>
      </c>
      <c r="F24" t="s">
        <v>225</v>
      </c>
    </row>
    <row r="25" spans="1:6" x14ac:dyDescent="0.25">
      <c r="A25" t="s">
        <v>226</v>
      </c>
      <c r="B25" t="s">
        <v>129</v>
      </c>
      <c r="C25" t="s">
        <v>227</v>
      </c>
      <c r="D25" t="s">
        <v>228</v>
      </c>
      <c r="E25" t="s">
        <v>229</v>
      </c>
      <c r="F25" t="s">
        <v>230</v>
      </c>
    </row>
    <row r="26" spans="1:6" x14ac:dyDescent="0.25">
      <c r="A26" t="s">
        <v>204</v>
      </c>
      <c r="B26" t="s">
        <v>231</v>
      </c>
      <c r="C26" t="s">
        <v>232</v>
      </c>
      <c r="D26" t="s">
        <v>233</v>
      </c>
      <c r="E26" t="s">
        <v>234</v>
      </c>
      <c r="F26" t="s">
        <v>235</v>
      </c>
    </row>
    <row r="27" spans="1:6" x14ac:dyDescent="0.25">
      <c r="A27" s="8" t="s">
        <v>236</v>
      </c>
      <c r="B27" t="s">
        <v>237</v>
      </c>
      <c r="C27" t="s">
        <v>238</v>
      </c>
      <c r="D27" t="s">
        <v>239</v>
      </c>
      <c r="E27" t="s">
        <v>240</v>
      </c>
      <c r="F27" t="s">
        <v>241</v>
      </c>
    </row>
    <row r="28" spans="1:6" x14ac:dyDescent="0.25">
      <c r="A28" t="s">
        <v>242</v>
      </c>
      <c r="B28" t="s">
        <v>243</v>
      </c>
      <c r="C28" t="s">
        <v>244</v>
      </c>
      <c r="D28" t="s">
        <v>245</v>
      </c>
      <c r="E28" t="s">
        <v>246</v>
      </c>
      <c r="F28" t="s">
        <v>247</v>
      </c>
    </row>
    <row r="29" spans="1:6" x14ac:dyDescent="0.25">
      <c r="A29" t="s">
        <v>248</v>
      </c>
      <c r="B29" t="s">
        <v>249</v>
      </c>
      <c r="C29" t="s">
        <v>250</v>
      </c>
      <c r="D29" t="s">
        <v>251</v>
      </c>
      <c r="E29" t="s">
        <v>252</v>
      </c>
      <c r="F29" t="s">
        <v>253</v>
      </c>
    </row>
    <row r="30" spans="1:6" x14ac:dyDescent="0.25">
      <c r="A30" t="s">
        <v>254</v>
      </c>
    </row>
    <row r="31" spans="1:6" x14ac:dyDescent="0.25">
      <c r="A31" t="s">
        <v>255</v>
      </c>
      <c r="B31" t="s">
        <v>256</v>
      </c>
      <c r="C31" t="s">
        <v>256</v>
      </c>
      <c r="D31" t="s">
        <v>257</v>
      </c>
      <c r="E31" t="s">
        <v>257</v>
      </c>
      <c r="F31" t="s">
        <v>257</v>
      </c>
    </row>
    <row r="32" spans="1:6" x14ac:dyDescent="0.25">
      <c r="A32" t="s">
        <v>258</v>
      </c>
      <c r="B32" t="s">
        <v>259</v>
      </c>
      <c r="C32" t="s">
        <v>259</v>
      </c>
      <c r="D32" t="s">
        <v>260</v>
      </c>
      <c r="E32" t="s">
        <v>260</v>
      </c>
      <c r="F32" t="s">
        <v>260</v>
      </c>
    </row>
    <row r="33" spans="1:6" x14ac:dyDescent="0.25">
      <c r="A33" t="s">
        <v>261</v>
      </c>
      <c r="B33" t="s">
        <v>262</v>
      </c>
      <c r="C33" t="s">
        <v>263</v>
      </c>
      <c r="D33" t="s">
        <v>264</v>
      </c>
      <c r="E33" t="s">
        <v>265</v>
      </c>
      <c r="F33" t="s">
        <v>266</v>
      </c>
    </row>
    <row r="34" spans="1:6" x14ac:dyDescent="0.25">
      <c r="A34" t="s">
        <v>267</v>
      </c>
      <c r="B34" t="s">
        <v>268</v>
      </c>
      <c r="C34" t="s">
        <v>269</v>
      </c>
      <c r="D34" t="s">
        <v>270</v>
      </c>
      <c r="E34" t="s">
        <v>271</v>
      </c>
      <c r="F34" t="s">
        <v>272</v>
      </c>
    </row>
    <row r="35" spans="1:6" x14ac:dyDescent="0.25">
      <c r="A35" t="s">
        <v>273</v>
      </c>
      <c r="B35" t="s">
        <v>274</v>
      </c>
      <c r="C35" t="s">
        <v>275</v>
      </c>
      <c r="D35" t="s">
        <v>276</v>
      </c>
      <c r="E35" t="s">
        <v>277</v>
      </c>
      <c r="F35" t="s">
        <v>278</v>
      </c>
    </row>
    <row r="36" spans="1:6" x14ac:dyDescent="0.25">
      <c r="A36" s="8" t="s">
        <v>279</v>
      </c>
      <c r="B36" t="s">
        <v>249</v>
      </c>
      <c r="C36" t="s">
        <v>250</v>
      </c>
      <c r="D36" t="s">
        <v>251</v>
      </c>
      <c r="E36" t="s">
        <v>252</v>
      </c>
      <c r="F36" t="s">
        <v>253</v>
      </c>
    </row>
  </sheetData>
  <phoneticPr fontId="3" type="noConversion"/>
  <pageMargins left="0.7" right="0.7" top="0.75" bottom="0.75" header="0.3" footer="0.3"/>
  <pageSetup paperSize="9" orientation="portrait" horizontalDpi="0" verticalDpi="0"/>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38E59-E1BF-4938-B8A4-E3B5AFD67EF7}">
  <dimension ref="A1:F44"/>
  <sheetViews>
    <sheetView workbookViewId="0">
      <selection activeCell="D35" sqref="D35"/>
    </sheetView>
  </sheetViews>
  <sheetFormatPr defaultColWidth="8.85546875" defaultRowHeight="15" x14ac:dyDescent="0.25"/>
  <cols>
    <col min="1" max="1" width="46.85546875" bestFit="1" customWidth="1"/>
    <col min="2" max="2" width="11.28515625" bestFit="1" customWidth="1"/>
    <col min="4" max="4" width="11.140625" bestFit="1" customWidth="1"/>
    <col min="5" max="5" width="11.28515625" bestFit="1" customWidth="1"/>
    <col min="6" max="6" width="10.28515625" customWidth="1"/>
  </cols>
  <sheetData>
    <row r="1" spans="1:6" x14ac:dyDescent="0.25">
      <c r="A1" t="s">
        <v>110</v>
      </c>
      <c r="B1" t="s">
        <v>1</v>
      </c>
      <c r="C1" t="s">
        <v>3</v>
      </c>
      <c r="D1" t="s">
        <v>5</v>
      </c>
      <c r="E1" t="s">
        <v>7</v>
      </c>
      <c r="F1" t="s">
        <v>8</v>
      </c>
    </row>
    <row r="2" spans="1:6" x14ac:dyDescent="0.25">
      <c r="B2" t="s">
        <v>9</v>
      </c>
      <c r="C2" t="s">
        <v>9</v>
      </c>
      <c r="D2" t="s">
        <v>9</v>
      </c>
      <c r="E2" t="s">
        <v>9</v>
      </c>
      <c r="F2" t="s">
        <v>9</v>
      </c>
    </row>
    <row r="3" spans="1:6" x14ac:dyDescent="0.25">
      <c r="A3" t="s">
        <v>280</v>
      </c>
    </row>
    <row r="4" spans="1:6" x14ac:dyDescent="0.25">
      <c r="A4" t="s">
        <v>281</v>
      </c>
      <c r="B4" t="s">
        <v>92</v>
      </c>
      <c r="C4" t="s">
        <v>93</v>
      </c>
      <c r="D4" t="s">
        <v>94</v>
      </c>
      <c r="E4" t="s">
        <v>95</v>
      </c>
      <c r="F4" t="s">
        <v>96</v>
      </c>
    </row>
    <row r="5" spans="1:6" x14ac:dyDescent="0.25">
      <c r="A5" t="s">
        <v>282</v>
      </c>
    </row>
    <row r="6" spans="1:6" x14ac:dyDescent="0.25">
      <c r="A6" t="s">
        <v>283</v>
      </c>
      <c r="B6" t="s">
        <v>284</v>
      </c>
      <c r="C6" t="s">
        <v>285</v>
      </c>
      <c r="D6" t="s">
        <v>286</v>
      </c>
      <c r="E6" t="s">
        <v>287</v>
      </c>
      <c r="F6" t="s">
        <v>288</v>
      </c>
    </row>
    <row r="7" spans="1:6" x14ac:dyDescent="0.25">
      <c r="A7" t="s">
        <v>289</v>
      </c>
      <c r="B7" t="s">
        <v>129</v>
      </c>
      <c r="C7" t="s">
        <v>290</v>
      </c>
      <c r="D7" t="s">
        <v>291</v>
      </c>
      <c r="E7" t="s">
        <v>292</v>
      </c>
      <c r="F7" t="s">
        <v>293</v>
      </c>
    </row>
    <row r="8" spans="1:6" x14ac:dyDescent="0.25">
      <c r="A8" t="s">
        <v>294</v>
      </c>
      <c r="B8" t="s">
        <v>295</v>
      </c>
      <c r="C8" t="s">
        <v>296</v>
      </c>
      <c r="D8" t="s">
        <v>297</v>
      </c>
      <c r="E8" t="s">
        <v>298</v>
      </c>
      <c r="F8" t="s">
        <v>299</v>
      </c>
    </row>
    <row r="9" spans="1:6" x14ac:dyDescent="0.25">
      <c r="A9" t="s">
        <v>300</v>
      </c>
      <c r="D9" t="s">
        <v>125</v>
      </c>
      <c r="E9" t="s">
        <v>129</v>
      </c>
      <c r="F9" t="s">
        <v>301</v>
      </c>
    </row>
    <row r="10" spans="1:6" x14ac:dyDescent="0.25">
      <c r="A10" t="s">
        <v>302</v>
      </c>
      <c r="E10" t="s">
        <v>303</v>
      </c>
      <c r="F10" t="s">
        <v>304</v>
      </c>
    </row>
    <row r="11" spans="1:6" x14ac:dyDescent="0.25">
      <c r="A11" t="s">
        <v>62</v>
      </c>
      <c r="B11" t="s">
        <v>305</v>
      </c>
      <c r="C11" t="s">
        <v>306</v>
      </c>
      <c r="D11" t="s">
        <v>307</v>
      </c>
      <c r="E11" t="s">
        <v>308</v>
      </c>
      <c r="F11" t="s">
        <v>306</v>
      </c>
    </row>
    <row r="12" spans="1:6" x14ac:dyDescent="0.25">
      <c r="A12" t="s">
        <v>67</v>
      </c>
      <c r="B12" t="s">
        <v>309</v>
      </c>
      <c r="C12" t="s">
        <v>310</v>
      </c>
      <c r="D12" t="s">
        <v>311</v>
      </c>
      <c r="E12" t="s">
        <v>312</v>
      </c>
      <c r="F12" t="s">
        <v>313</v>
      </c>
    </row>
    <row r="13" spans="1:6" x14ac:dyDescent="0.25">
      <c r="A13" t="s">
        <v>314</v>
      </c>
      <c r="B13" t="s">
        <v>129</v>
      </c>
      <c r="C13" t="s">
        <v>315</v>
      </c>
      <c r="D13" t="s">
        <v>316</v>
      </c>
      <c r="E13" t="s">
        <v>317</v>
      </c>
      <c r="F13" t="s">
        <v>318</v>
      </c>
    </row>
    <row r="14" spans="1:6" x14ac:dyDescent="0.25">
      <c r="A14" t="s">
        <v>319</v>
      </c>
      <c r="B14" t="s">
        <v>320</v>
      </c>
      <c r="C14" t="s">
        <v>321</v>
      </c>
      <c r="D14" t="s">
        <v>322</v>
      </c>
      <c r="E14" t="s">
        <v>323</v>
      </c>
      <c r="F14" t="s">
        <v>324</v>
      </c>
    </row>
    <row r="15" spans="1:6" x14ac:dyDescent="0.25">
      <c r="A15" t="s">
        <v>325</v>
      </c>
      <c r="B15" t="s">
        <v>326</v>
      </c>
      <c r="C15" t="s">
        <v>327</v>
      </c>
      <c r="D15" t="s">
        <v>328</v>
      </c>
      <c r="E15" t="s">
        <v>329</v>
      </c>
      <c r="F15" t="s">
        <v>330</v>
      </c>
    </row>
    <row r="16" spans="1:6" x14ac:dyDescent="0.25">
      <c r="B16" t="s">
        <v>331</v>
      </c>
      <c r="C16" t="s">
        <v>332</v>
      </c>
      <c r="D16" t="s">
        <v>333</v>
      </c>
      <c r="E16" t="s">
        <v>334</v>
      </c>
      <c r="F16" t="s">
        <v>335</v>
      </c>
    </row>
    <row r="17" spans="1:6" x14ac:dyDescent="0.25">
      <c r="A17" t="s">
        <v>336</v>
      </c>
      <c r="B17" t="s">
        <v>337</v>
      </c>
      <c r="C17" t="s">
        <v>338</v>
      </c>
      <c r="D17" t="s">
        <v>339</v>
      </c>
      <c r="E17" t="s">
        <v>340</v>
      </c>
      <c r="F17" t="s">
        <v>341</v>
      </c>
    </row>
    <row r="18" spans="1:6" x14ac:dyDescent="0.25">
      <c r="A18" t="s">
        <v>342</v>
      </c>
      <c r="B18" t="s">
        <v>343</v>
      </c>
      <c r="C18" t="s">
        <v>344</v>
      </c>
      <c r="D18" t="s">
        <v>345</v>
      </c>
      <c r="E18" t="s">
        <v>346</v>
      </c>
      <c r="F18" t="s">
        <v>347</v>
      </c>
    </row>
    <row r="19" spans="1:6" x14ac:dyDescent="0.25">
      <c r="A19" t="s">
        <v>348</v>
      </c>
      <c r="B19" t="s">
        <v>349</v>
      </c>
      <c r="C19" t="s">
        <v>350</v>
      </c>
      <c r="D19" t="s">
        <v>351</v>
      </c>
      <c r="E19" t="s">
        <v>352</v>
      </c>
      <c r="F19" t="s">
        <v>353</v>
      </c>
    </row>
    <row r="20" spans="1:6" x14ac:dyDescent="0.25">
      <c r="A20" t="s">
        <v>354</v>
      </c>
      <c r="B20" t="s">
        <v>355</v>
      </c>
      <c r="C20" t="s">
        <v>356</v>
      </c>
      <c r="D20" t="s">
        <v>357</v>
      </c>
      <c r="E20" t="s">
        <v>358</v>
      </c>
      <c r="F20" t="s">
        <v>359</v>
      </c>
    </row>
    <row r="21" spans="1:6" x14ac:dyDescent="0.25">
      <c r="A21" t="s">
        <v>360</v>
      </c>
      <c r="B21" t="s">
        <v>361</v>
      </c>
      <c r="C21" t="s">
        <v>362</v>
      </c>
      <c r="D21" t="s">
        <v>363</v>
      </c>
      <c r="E21" t="s">
        <v>364</v>
      </c>
      <c r="F21" t="s">
        <v>365</v>
      </c>
    </row>
    <row r="22" spans="1:6" x14ac:dyDescent="0.25">
      <c r="A22" t="s">
        <v>366</v>
      </c>
      <c r="B22" t="s">
        <v>367</v>
      </c>
      <c r="C22" t="s">
        <v>368</v>
      </c>
      <c r="D22" t="s">
        <v>369</v>
      </c>
      <c r="E22" t="s">
        <v>370</v>
      </c>
      <c r="F22" t="s">
        <v>371</v>
      </c>
    </row>
    <row r="23" spans="1:6" x14ac:dyDescent="0.25">
      <c r="A23" t="s">
        <v>372</v>
      </c>
    </row>
    <row r="24" spans="1:6" x14ac:dyDescent="0.25">
      <c r="A24" t="s">
        <v>373</v>
      </c>
      <c r="B24" t="s">
        <v>374</v>
      </c>
      <c r="C24" t="s">
        <v>375</v>
      </c>
      <c r="D24" t="s">
        <v>376</v>
      </c>
      <c r="E24" t="s">
        <v>377</v>
      </c>
      <c r="F24" t="s">
        <v>378</v>
      </c>
    </row>
    <row r="25" spans="1:6" x14ac:dyDescent="0.25">
      <c r="A25" t="s">
        <v>379</v>
      </c>
      <c r="B25" t="s">
        <v>380</v>
      </c>
      <c r="C25" t="s">
        <v>381</v>
      </c>
      <c r="D25" t="s">
        <v>382</v>
      </c>
      <c r="E25" t="s">
        <v>383</v>
      </c>
      <c r="F25" t="s">
        <v>384</v>
      </c>
    </row>
    <row r="26" spans="1:6" x14ac:dyDescent="0.25">
      <c r="A26" t="s">
        <v>385</v>
      </c>
      <c r="B26" t="s">
        <v>386</v>
      </c>
      <c r="C26" t="s">
        <v>387</v>
      </c>
      <c r="D26" t="s">
        <v>129</v>
      </c>
      <c r="E26" t="s">
        <v>388</v>
      </c>
      <c r="F26" t="s">
        <v>389</v>
      </c>
    </row>
    <row r="27" spans="1:6" x14ac:dyDescent="0.25">
      <c r="A27" t="s">
        <v>390</v>
      </c>
      <c r="B27" t="s">
        <v>129</v>
      </c>
      <c r="C27" t="s">
        <v>391</v>
      </c>
      <c r="D27" t="s">
        <v>392</v>
      </c>
      <c r="E27" t="s">
        <v>393</v>
      </c>
      <c r="F27" t="s">
        <v>394</v>
      </c>
    </row>
    <row r="28" spans="1:6" x14ac:dyDescent="0.25">
      <c r="A28" t="s">
        <v>395</v>
      </c>
      <c r="B28" t="s">
        <v>129</v>
      </c>
      <c r="C28" t="s">
        <v>396</v>
      </c>
      <c r="D28" t="s">
        <v>397</v>
      </c>
      <c r="E28" t="s">
        <v>129</v>
      </c>
      <c r="F28" t="s">
        <v>398</v>
      </c>
    </row>
    <row r="29" spans="1:6" x14ac:dyDescent="0.25">
      <c r="A29" t="s">
        <v>399</v>
      </c>
      <c r="B29" t="s">
        <v>400</v>
      </c>
      <c r="C29" t="s">
        <v>401</v>
      </c>
      <c r="D29" t="s">
        <v>316</v>
      </c>
      <c r="E29" t="s">
        <v>402</v>
      </c>
      <c r="F29" t="s">
        <v>403</v>
      </c>
    </row>
    <row r="30" spans="1:6" x14ac:dyDescent="0.25">
      <c r="A30" t="s">
        <v>404</v>
      </c>
      <c r="B30" t="s">
        <v>405</v>
      </c>
      <c r="C30" t="s">
        <v>406</v>
      </c>
      <c r="D30" t="s">
        <v>407</v>
      </c>
      <c r="E30" t="s">
        <v>408</v>
      </c>
      <c r="F30" t="s">
        <v>409</v>
      </c>
    </row>
    <row r="31" spans="1:6" x14ac:dyDescent="0.25">
      <c r="A31" t="s">
        <v>410</v>
      </c>
    </row>
    <row r="32" spans="1:6" x14ac:dyDescent="0.25">
      <c r="A32" t="s">
        <v>411</v>
      </c>
      <c r="B32" t="s">
        <v>412</v>
      </c>
      <c r="C32" t="s">
        <v>413</v>
      </c>
      <c r="D32" t="s">
        <v>414</v>
      </c>
      <c r="E32" t="s">
        <v>415</v>
      </c>
      <c r="F32" t="s">
        <v>416</v>
      </c>
    </row>
    <row r="33" spans="1:6" x14ac:dyDescent="0.25">
      <c r="A33" t="s">
        <v>417</v>
      </c>
      <c r="D33" t="s">
        <v>418</v>
      </c>
      <c r="E33" t="s">
        <v>419</v>
      </c>
      <c r="F33" t="s">
        <v>420</v>
      </c>
    </row>
    <row r="34" spans="1:6" x14ac:dyDescent="0.25">
      <c r="A34" t="s">
        <v>421</v>
      </c>
      <c r="B34" t="s">
        <v>422</v>
      </c>
      <c r="C34" t="s">
        <v>423</v>
      </c>
      <c r="D34" t="s">
        <v>424</v>
      </c>
      <c r="E34" t="s">
        <v>425</v>
      </c>
      <c r="F34" t="s">
        <v>426</v>
      </c>
    </row>
    <row r="35" spans="1:6" x14ac:dyDescent="0.25">
      <c r="A35" t="s">
        <v>427</v>
      </c>
      <c r="D35" t="s">
        <v>428</v>
      </c>
      <c r="E35" t="s">
        <v>129</v>
      </c>
    </row>
    <row r="36" spans="1:6" x14ac:dyDescent="0.25">
      <c r="A36" t="s">
        <v>429</v>
      </c>
      <c r="B36" t="s">
        <v>430</v>
      </c>
      <c r="C36" t="s">
        <v>129</v>
      </c>
      <c r="E36" t="s">
        <v>431</v>
      </c>
      <c r="F36" t="s">
        <v>129</v>
      </c>
    </row>
    <row r="37" spans="1:6" x14ac:dyDescent="0.25">
      <c r="A37" t="s">
        <v>432</v>
      </c>
      <c r="B37" t="s">
        <v>129</v>
      </c>
      <c r="C37" t="s">
        <v>433</v>
      </c>
      <c r="D37" s="2" t="s">
        <v>434</v>
      </c>
      <c r="E37" t="s">
        <v>435</v>
      </c>
      <c r="F37" t="s">
        <v>436</v>
      </c>
    </row>
    <row r="38" spans="1:6" x14ac:dyDescent="0.25">
      <c r="A38" t="s">
        <v>437</v>
      </c>
      <c r="B38" t="s">
        <v>129</v>
      </c>
      <c r="C38" t="s">
        <v>438</v>
      </c>
      <c r="D38" s="1" t="s">
        <v>439</v>
      </c>
      <c r="E38" t="s">
        <v>440</v>
      </c>
      <c r="F38" t="s">
        <v>441</v>
      </c>
    </row>
    <row r="39" spans="1:6" x14ac:dyDescent="0.25">
      <c r="A39" t="s">
        <v>442</v>
      </c>
      <c r="B39" t="s">
        <v>443</v>
      </c>
      <c r="C39" t="s">
        <v>444</v>
      </c>
      <c r="D39" s="2" t="s">
        <v>445</v>
      </c>
      <c r="E39" t="s">
        <v>446</v>
      </c>
      <c r="F39" t="s">
        <v>129</v>
      </c>
    </row>
    <row r="40" spans="1:6" x14ac:dyDescent="0.25">
      <c r="A40" t="s">
        <v>447</v>
      </c>
      <c r="B40" t="s">
        <v>448</v>
      </c>
      <c r="C40" t="s">
        <v>449</v>
      </c>
      <c r="D40" s="1" t="s">
        <v>450</v>
      </c>
      <c r="E40" t="s">
        <v>451</v>
      </c>
      <c r="F40" t="s">
        <v>452</v>
      </c>
    </row>
    <row r="41" spans="1:6" x14ac:dyDescent="0.25">
      <c r="A41" t="s">
        <v>453</v>
      </c>
      <c r="B41" t="s">
        <v>454</v>
      </c>
      <c r="C41" t="s">
        <v>455</v>
      </c>
      <c r="D41" s="2" t="s">
        <v>456</v>
      </c>
      <c r="E41" t="s">
        <v>457</v>
      </c>
      <c r="F41" t="s">
        <v>458</v>
      </c>
    </row>
    <row r="42" spans="1:6" x14ac:dyDescent="0.25">
      <c r="A42" t="s">
        <v>459</v>
      </c>
      <c r="B42" t="s">
        <v>460</v>
      </c>
      <c r="C42" t="s">
        <v>171</v>
      </c>
      <c r="D42" s="1" t="s">
        <v>172</v>
      </c>
      <c r="E42" t="s">
        <v>173</v>
      </c>
      <c r="F42" t="s">
        <v>174</v>
      </c>
    </row>
    <row r="43" spans="1:6" x14ac:dyDescent="0.25">
      <c r="A43" t="s">
        <v>461</v>
      </c>
      <c r="B43" t="s">
        <v>462</v>
      </c>
      <c r="C43" t="s">
        <v>463</v>
      </c>
      <c r="D43" s="2" t="s">
        <v>464</v>
      </c>
      <c r="E43" t="s">
        <v>465</v>
      </c>
      <c r="F43" t="s">
        <v>466</v>
      </c>
    </row>
    <row r="44" spans="1:6" x14ac:dyDescent="0.25">
      <c r="A44" t="s">
        <v>467</v>
      </c>
      <c r="B44" t="s">
        <v>171</v>
      </c>
      <c r="C44" t="s">
        <v>172</v>
      </c>
      <c r="D44" s="3" t="s">
        <v>173</v>
      </c>
      <c r="E44" t="s">
        <v>174</v>
      </c>
      <c r="F44" t="s">
        <v>175</v>
      </c>
    </row>
  </sheetData>
  <phoneticPr fontId="3" type="noConversion"/>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BB170-68F5-4DBA-A548-55E5213D71CD}">
  <dimension ref="B2:B58"/>
  <sheetViews>
    <sheetView tabSelected="1" zoomScale="95" zoomScaleNormal="95" workbookViewId="0"/>
  </sheetViews>
  <sheetFormatPr defaultRowHeight="15" x14ac:dyDescent="0.25"/>
  <cols>
    <col min="1" max="16384" width="9.140625" style="32"/>
  </cols>
  <sheetData>
    <row r="2" spans="2:2" ht="23.25" x14ac:dyDescent="0.35">
      <c r="B2" s="35" t="s">
        <v>1422</v>
      </c>
    </row>
    <row r="3" spans="2:2" ht="13.5" customHeight="1" x14ac:dyDescent="0.35">
      <c r="B3" s="35"/>
    </row>
    <row r="4" spans="2:2" ht="23.25" x14ac:dyDescent="0.35">
      <c r="B4" s="35" t="s">
        <v>1426</v>
      </c>
    </row>
    <row r="5" spans="2:2" ht="16.5" customHeight="1" x14ac:dyDescent="0.35">
      <c r="B5" s="35"/>
    </row>
    <row r="6" spans="2:2" ht="15.75" customHeight="1" x14ac:dyDescent="0.35">
      <c r="B6" s="35"/>
    </row>
    <row r="23" spans="2:2" ht="23.25" x14ac:dyDescent="0.35">
      <c r="B23" s="35" t="s">
        <v>1424</v>
      </c>
    </row>
    <row r="58" spans="2:2" ht="23.25" x14ac:dyDescent="0.35">
      <c r="B58" s="35" t="s">
        <v>1427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8E824-5827-45CD-B026-A8D75EE5C763}">
  <dimension ref="B2:T60"/>
  <sheetViews>
    <sheetView zoomScaleNormal="100" workbookViewId="0"/>
  </sheetViews>
  <sheetFormatPr defaultColWidth="8.85546875" defaultRowHeight="12.75" x14ac:dyDescent="0.2"/>
  <cols>
    <col min="1" max="1" width="8.85546875" style="53"/>
    <col min="2" max="2" width="44.28515625" style="53" customWidth="1"/>
    <col min="3" max="3" width="9.7109375" style="53" customWidth="1"/>
    <col min="4" max="4" width="10.28515625" style="71" bestFit="1" customWidth="1"/>
    <col min="5" max="5" width="9.140625" style="53" bestFit="1" customWidth="1"/>
    <col min="6" max="6" width="9.28515625" style="71" bestFit="1" customWidth="1"/>
    <col min="7" max="7" width="9" style="53" bestFit="1" customWidth="1"/>
    <col min="8" max="8" width="9.28515625" style="71" bestFit="1" customWidth="1"/>
    <col min="9" max="9" width="9.140625" style="53" bestFit="1" customWidth="1"/>
    <col min="10" max="10" width="9.28515625" style="71" bestFit="1" customWidth="1"/>
    <col min="11" max="11" width="9.140625" style="53" bestFit="1" customWidth="1"/>
    <col min="12" max="12" width="9.28515625" style="71" bestFit="1" customWidth="1"/>
    <col min="13" max="13" width="8.85546875" style="53"/>
    <col min="14" max="14" width="53.28515625" style="53" customWidth="1"/>
    <col min="15" max="19" width="9" style="53" bestFit="1" customWidth="1"/>
    <col min="20" max="16384" width="8.85546875" style="53"/>
  </cols>
  <sheetData>
    <row r="2" spans="2:19" ht="18" x14ac:dyDescent="0.25">
      <c r="B2" s="54" t="s">
        <v>0</v>
      </c>
      <c r="C2" s="55">
        <v>2018</v>
      </c>
      <c r="D2" s="56" t="s">
        <v>2</v>
      </c>
      <c r="E2" s="55">
        <v>2019</v>
      </c>
      <c r="F2" s="56" t="s">
        <v>2</v>
      </c>
      <c r="G2" s="55">
        <v>2020</v>
      </c>
      <c r="H2" s="56" t="s">
        <v>2</v>
      </c>
      <c r="I2" s="55">
        <v>2021</v>
      </c>
      <c r="J2" s="56" t="s">
        <v>2</v>
      </c>
      <c r="K2" s="55">
        <v>2022</v>
      </c>
      <c r="L2" s="57" t="s">
        <v>2</v>
      </c>
      <c r="N2" s="100" t="s">
        <v>1423</v>
      </c>
    </row>
    <row r="3" spans="2:19" x14ac:dyDescent="0.2">
      <c r="B3" s="58"/>
      <c r="C3" s="59" t="s">
        <v>9</v>
      </c>
      <c r="D3" s="60"/>
      <c r="E3" s="59" t="s">
        <v>9</v>
      </c>
      <c r="F3" s="60"/>
      <c r="G3" s="59" t="s">
        <v>9</v>
      </c>
      <c r="H3" s="60"/>
      <c r="I3" s="59" t="s">
        <v>9</v>
      </c>
      <c r="J3" s="60"/>
      <c r="K3" s="59" t="s">
        <v>9</v>
      </c>
      <c r="L3" s="61"/>
      <c r="N3" s="91" t="s">
        <v>468</v>
      </c>
      <c r="O3" s="101" t="s">
        <v>3</v>
      </c>
      <c r="P3" s="101" t="s">
        <v>5</v>
      </c>
      <c r="Q3" s="101" t="s">
        <v>7</v>
      </c>
      <c r="R3" s="101" t="s">
        <v>8</v>
      </c>
      <c r="S3" s="102"/>
    </row>
    <row r="4" spans="2:19" x14ac:dyDescent="0.2">
      <c r="B4" s="62" t="s">
        <v>10</v>
      </c>
      <c r="C4" s="63">
        <v>162679</v>
      </c>
      <c r="D4" s="64"/>
      <c r="E4" s="65">
        <v>162772</v>
      </c>
      <c r="F4" s="64"/>
      <c r="G4" s="65">
        <v>185136</v>
      </c>
      <c r="H4" s="64"/>
      <c r="I4" s="65">
        <v>230110</v>
      </c>
      <c r="J4" s="64"/>
      <c r="K4" s="65">
        <v>264102</v>
      </c>
      <c r="L4" s="66"/>
      <c r="N4" s="69" t="s">
        <v>10</v>
      </c>
      <c r="O4" s="71">
        <v>5.7167796703927465E-4</v>
      </c>
      <c r="P4" s="71">
        <v>0.13739463789841011</v>
      </c>
      <c r="Q4" s="71">
        <v>0.24292412064644364</v>
      </c>
      <c r="R4" s="71">
        <v>0.14772065533875112</v>
      </c>
      <c r="S4" s="103"/>
    </row>
    <row r="5" spans="2:19" x14ac:dyDescent="0.2">
      <c r="B5" s="69" t="s">
        <v>16</v>
      </c>
      <c r="C5" s="70">
        <v>-74922</v>
      </c>
      <c r="D5" s="71">
        <f>C5/$C$4</f>
        <v>-0.46055114673682529</v>
      </c>
      <c r="E5" s="70">
        <v>-74978</v>
      </c>
      <c r="F5" s="71">
        <f>E5/$E$4</f>
        <v>-0.4606320497382842</v>
      </c>
      <c r="G5" s="70">
        <v>-85533</v>
      </c>
      <c r="H5" s="71">
        <f>G5/$G$4</f>
        <v>-0.46200090744101635</v>
      </c>
      <c r="I5" s="70">
        <v>-107948</v>
      </c>
      <c r="J5" s="71">
        <f>I5/$I$4</f>
        <v>-0.46911477119638434</v>
      </c>
      <c r="K5" s="70">
        <v>-119191</v>
      </c>
      <c r="L5" s="72">
        <f>K5/$K$4</f>
        <v>-0.45130669211138119</v>
      </c>
      <c r="N5" s="69" t="s">
        <v>22</v>
      </c>
      <c r="O5" s="71">
        <v>4.2161878824487076E-4</v>
      </c>
      <c r="P5" s="71">
        <v>0.13450805294211454</v>
      </c>
      <c r="Q5" s="71">
        <v>0.22648916197303293</v>
      </c>
      <c r="R5" s="71">
        <v>0.18621993746009391</v>
      </c>
      <c r="S5" s="103"/>
    </row>
    <row r="6" spans="2:19" x14ac:dyDescent="0.2">
      <c r="B6" s="73" t="s">
        <v>22</v>
      </c>
      <c r="C6" s="74">
        <v>87757</v>
      </c>
      <c r="D6" s="75">
        <f t="shared" ref="D6:D19" si="0">C6/$C$4</f>
        <v>0.53944885326317471</v>
      </c>
      <c r="E6" s="74">
        <v>87794</v>
      </c>
      <c r="F6" s="75">
        <f t="shared" ref="F6:F19" si="1">E6/$E$4</f>
        <v>0.5393679502617158</v>
      </c>
      <c r="G6" s="74">
        <v>99603</v>
      </c>
      <c r="H6" s="75">
        <f t="shared" ref="H6:H19" si="2">G6/$G$4</f>
        <v>0.5379990925589837</v>
      </c>
      <c r="I6" s="74">
        <v>122162</v>
      </c>
      <c r="J6" s="75">
        <f t="shared" ref="J6:J19" si="3">I6/$I$4</f>
        <v>0.53088522880361566</v>
      </c>
      <c r="K6" s="74">
        <v>144911</v>
      </c>
      <c r="L6" s="76">
        <f t="shared" ref="L6:L19" si="4">K6/$K$4</f>
        <v>0.54869330788861881</v>
      </c>
      <c r="N6" s="69" t="s">
        <v>56</v>
      </c>
      <c r="O6" s="71">
        <v>0.12557440053471458</v>
      </c>
      <c r="P6" s="71">
        <v>0.32370843230403801</v>
      </c>
      <c r="Q6" s="71">
        <v>0.26518252677620135</v>
      </c>
      <c r="R6" s="71">
        <v>0.13478415034128188</v>
      </c>
      <c r="S6" s="103"/>
    </row>
    <row r="7" spans="2:19" x14ac:dyDescent="0.2">
      <c r="B7" s="69" t="s">
        <v>28</v>
      </c>
      <c r="C7" s="70">
        <v>-22053</v>
      </c>
      <c r="D7" s="71">
        <f t="shared" si="0"/>
        <v>-0.13556144308730692</v>
      </c>
      <c r="E7" s="70">
        <v>-21373</v>
      </c>
      <c r="F7" s="71">
        <f t="shared" si="1"/>
        <v>-0.13130636718845992</v>
      </c>
      <c r="G7" s="70">
        <v>-23393</v>
      </c>
      <c r="H7" s="71">
        <f t="shared" si="2"/>
        <v>-0.12635576008987986</v>
      </c>
      <c r="I7" s="70">
        <v>-29808</v>
      </c>
      <c r="J7" s="71">
        <f t="shared" si="3"/>
        <v>-0.12953804702098995</v>
      </c>
      <c r="K7" s="70">
        <v>-32529</v>
      </c>
      <c r="L7" s="72">
        <f t="shared" si="4"/>
        <v>-0.12316832133039507</v>
      </c>
      <c r="N7" s="69" t="s">
        <v>475</v>
      </c>
      <c r="O7" s="71">
        <v>0.13561154969179201</v>
      </c>
      <c r="P7" s="71">
        <v>0.30435196647938301</v>
      </c>
      <c r="Q7" s="71">
        <v>0.23311674089216616</v>
      </c>
      <c r="R7" s="71">
        <v>0.19857904085257538</v>
      </c>
      <c r="S7" s="103"/>
    </row>
    <row r="8" spans="2:19" x14ac:dyDescent="0.2">
      <c r="B8" s="69" t="s">
        <v>34</v>
      </c>
      <c r="C8" s="70">
        <v>-53735</v>
      </c>
      <c r="D8" s="71">
        <f t="shared" si="0"/>
        <v>-0.3303130705253905</v>
      </c>
      <c r="E8" s="70">
        <v>-52949</v>
      </c>
      <c r="F8" s="71">
        <f t="shared" si="1"/>
        <v>-0.32529550536947388</v>
      </c>
      <c r="G8" s="70">
        <v>-58267</v>
      </c>
      <c r="H8" s="71">
        <f t="shared" si="2"/>
        <v>-0.31472539106386654</v>
      </c>
      <c r="I8" s="70">
        <v>-69675</v>
      </c>
      <c r="J8" s="71">
        <f t="shared" si="3"/>
        <v>-0.30278997001434099</v>
      </c>
      <c r="K8" s="70">
        <v>-86551</v>
      </c>
      <c r="L8" s="72">
        <f t="shared" si="4"/>
        <v>-0.32771807862113878</v>
      </c>
      <c r="N8" s="69"/>
      <c r="S8" s="103"/>
    </row>
    <row r="9" spans="2:19" x14ac:dyDescent="0.2">
      <c r="B9" s="69" t="s">
        <v>40</v>
      </c>
      <c r="C9" s="77"/>
      <c r="E9" s="77"/>
      <c r="G9" s="53">
        <v>-110</v>
      </c>
      <c r="H9" s="71">
        <f t="shared" si="2"/>
        <v>-5.9415780831388815E-4</v>
      </c>
      <c r="I9" s="53">
        <v>-117</v>
      </c>
      <c r="J9" s="71">
        <f t="shared" si="3"/>
        <v>-5.0845247924905478E-4</v>
      </c>
      <c r="K9" s="53">
        <v>-228</v>
      </c>
      <c r="L9" s="72">
        <f t="shared" si="4"/>
        <v>-8.6330281482154621E-4</v>
      </c>
      <c r="N9" s="62" t="s">
        <v>473</v>
      </c>
      <c r="O9" s="78" t="s">
        <v>1</v>
      </c>
      <c r="P9" s="78" t="s">
        <v>3</v>
      </c>
      <c r="Q9" s="78" t="s">
        <v>5</v>
      </c>
      <c r="R9" s="78" t="s">
        <v>7</v>
      </c>
      <c r="S9" s="104" t="s">
        <v>8</v>
      </c>
    </row>
    <row r="10" spans="2:19" x14ac:dyDescent="0.2">
      <c r="B10" s="69" t="s">
        <v>44</v>
      </c>
      <c r="C10" s="70">
        <v>14294</v>
      </c>
      <c r="D10" s="71">
        <f t="shared" si="0"/>
        <v>8.7866288826461927E-2</v>
      </c>
      <c r="E10" s="70">
        <v>15947</v>
      </c>
      <c r="F10" s="71">
        <f t="shared" si="1"/>
        <v>9.7971395571719952E-2</v>
      </c>
      <c r="G10" s="70">
        <v>19637</v>
      </c>
      <c r="H10" s="71">
        <f t="shared" si="2"/>
        <v>0.10606797165327111</v>
      </c>
      <c r="I10" s="70">
        <v>27112</v>
      </c>
      <c r="J10" s="71">
        <f t="shared" si="3"/>
        <v>0.11782191125983225</v>
      </c>
      <c r="K10" s="70">
        <v>31286</v>
      </c>
      <c r="L10" s="72">
        <f t="shared" si="4"/>
        <v>0.11846180642327586</v>
      </c>
      <c r="N10" s="69" t="s">
        <v>22</v>
      </c>
      <c r="O10" s="71">
        <v>0.53944885326317471</v>
      </c>
      <c r="P10" s="71">
        <v>0.5393679502617158</v>
      </c>
      <c r="Q10" s="71">
        <v>0.5379990925589837</v>
      </c>
      <c r="R10" s="71">
        <v>0.53088522880361566</v>
      </c>
      <c r="S10" s="72">
        <v>0.54869330788861881</v>
      </c>
    </row>
    <row r="11" spans="2:19" x14ac:dyDescent="0.2">
      <c r="B11" s="69" t="s">
        <v>50</v>
      </c>
      <c r="C11" s="70">
        <v>-2325</v>
      </c>
      <c r="D11" s="71">
        <f t="shared" si="0"/>
        <v>-1.4291949175984607E-2</v>
      </c>
      <c r="E11" s="70">
        <v>-2475</v>
      </c>
      <c r="F11" s="71">
        <f t="shared" si="1"/>
        <v>-1.5205317867937974E-2</v>
      </c>
      <c r="G11" s="70">
        <v>-1804</v>
      </c>
      <c r="H11" s="71">
        <f t="shared" si="2"/>
        <v>-9.7441880563477658E-3</v>
      </c>
      <c r="I11" s="70">
        <v>-4550</v>
      </c>
      <c r="J11" s="71">
        <f t="shared" si="3"/>
        <v>-1.9773151970796574E-2</v>
      </c>
      <c r="K11" s="70">
        <v>-5683</v>
      </c>
      <c r="L11" s="72">
        <f t="shared" si="4"/>
        <v>-2.1518201301012486E-2</v>
      </c>
      <c r="N11" s="69" t="s">
        <v>56</v>
      </c>
      <c r="O11" s="71">
        <v>7.3574339650477327E-2</v>
      </c>
      <c r="P11" s="71">
        <v>8.2766077703781971E-2</v>
      </c>
      <c r="Q11" s="71">
        <v>9.632378359692334E-2</v>
      </c>
      <c r="R11" s="71">
        <v>9.8048759289035683E-2</v>
      </c>
      <c r="S11" s="72">
        <v>9.6943605122263368E-2</v>
      </c>
    </row>
    <row r="12" spans="2:19" x14ac:dyDescent="0.2">
      <c r="B12" s="73" t="s">
        <v>56</v>
      </c>
      <c r="C12" s="74">
        <v>11969</v>
      </c>
      <c r="D12" s="75">
        <f t="shared" si="0"/>
        <v>7.3574339650477327E-2</v>
      </c>
      <c r="E12" s="74">
        <v>13472</v>
      </c>
      <c r="F12" s="75">
        <f t="shared" si="1"/>
        <v>8.2766077703781971E-2</v>
      </c>
      <c r="G12" s="74">
        <v>17833</v>
      </c>
      <c r="H12" s="75">
        <f t="shared" si="2"/>
        <v>9.632378359692334E-2</v>
      </c>
      <c r="I12" s="74">
        <v>22562</v>
      </c>
      <c r="J12" s="75">
        <f t="shared" si="3"/>
        <v>9.8048759289035683E-2</v>
      </c>
      <c r="K12" s="74">
        <v>25603</v>
      </c>
      <c r="L12" s="76">
        <f t="shared" si="4"/>
        <v>9.6943605122263368E-2</v>
      </c>
      <c r="N12" s="69" t="s">
        <v>474</v>
      </c>
      <c r="O12" s="71">
        <v>5.6842001733475124E-2</v>
      </c>
      <c r="P12" s="71">
        <v>6.4513552699481488E-2</v>
      </c>
      <c r="Q12" s="71">
        <v>7.3983450004321147E-2</v>
      </c>
      <c r="R12" s="71">
        <v>7.3399678414671238E-2</v>
      </c>
      <c r="S12" s="72">
        <v>7.6652202558102553E-2</v>
      </c>
    </row>
    <row r="13" spans="2:19" x14ac:dyDescent="0.2">
      <c r="B13" s="69" t="s">
        <v>62</v>
      </c>
      <c r="C13" s="53">
        <v>130</v>
      </c>
      <c r="D13" s="71">
        <f t="shared" si="0"/>
        <v>7.9911973887225758E-4</v>
      </c>
      <c r="E13" s="53">
        <v>270</v>
      </c>
      <c r="F13" s="71">
        <f t="shared" si="1"/>
        <v>1.6587619492295972E-3</v>
      </c>
      <c r="G13" s="53">
        <v>120</v>
      </c>
      <c r="H13" s="71">
        <f t="shared" si="2"/>
        <v>6.4817215452424163E-4</v>
      </c>
      <c r="I13" s="53">
        <v>105</v>
      </c>
      <c r="J13" s="71">
        <f t="shared" si="3"/>
        <v>4.5630350701838249E-4</v>
      </c>
      <c r="K13" s="53">
        <v>270</v>
      </c>
      <c r="L13" s="72">
        <f t="shared" si="4"/>
        <v>1.0223322807097258E-3</v>
      </c>
      <c r="N13" s="69"/>
      <c r="S13" s="103"/>
    </row>
    <row r="14" spans="2:19" x14ac:dyDescent="0.2">
      <c r="B14" s="69" t="s">
        <v>67</v>
      </c>
      <c r="C14" s="53">
        <v>-50</v>
      </c>
      <c r="D14" s="71">
        <f t="shared" si="0"/>
        <v>-3.0735374572009907E-4</v>
      </c>
      <c r="E14" s="53">
        <v>-513</v>
      </c>
      <c r="F14" s="71">
        <f t="shared" si="1"/>
        <v>-3.1516477035362345E-3</v>
      </c>
      <c r="G14" s="53">
        <v>-604</v>
      </c>
      <c r="H14" s="71">
        <f t="shared" si="2"/>
        <v>-3.2624665111053498E-3</v>
      </c>
      <c r="I14" s="53">
        <v>-486</v>
      </c>
      <c r="J14" s="71">
        <f t="shared" si="3"/>
        <v>-2.1120333753422275E-3</v>
      </c>
      <c r="K14" s="53">
        <v>-458</v>
      </c>
      <c r="L14" s="72">
        <f t="shared" si="4"/>
        <v>-1.7341784613520534E-3</v>
      </c>
      <c r="N14" s="69" t="s">
        <v>1416</v>
      </c>
      <c r="O14" s="53" t="s">
        <v>1</v>
      </c>
      <c r="P14" s="53" t="s">
        <v>3</v>
      </c>
      <c r="Q14" s="53" t="s">
        <v>5</v>
      </c>
      <c r="R14" s="53" t="s">
        <v>7</v>
      </c>
      <c r="S14" s="103" t="s">
        <v>8</v>
      </c>
    </row>
    <row r="15" spans="2:19" x14ac:dyDescent="0.2">
      <c r="B15" s="69" t="s">
        <v>73</v>
      </c>
      <c r="C15" s="70">
        <v>14374</v>
      </c>
      <c r="D15" s="71">
        <f t="shared" si="0"/>
        <v>8.835805481961409E-2</v>
      </c>
      <c r="E15" s="70">
        <v>15704</v>
      </c>
      <c r="F15" s="71">
        <f t="shared" si="1"/>
        <v>9.6478509817413308E-2</v>
      </c>
      <c r="G15" s="70">
        <v>19153</v>
      </c>
      <c r="H15" s="71">
        <f t="shared" si="2"/>
        <v>0.10345367729669</v>
      </c>
      <c r="I15" s="70">
        <v>26731</v>
      </c>
      <c r="J15" s="71">
        <f t="shared" si="3"/>
        <v>0.1161661813915084</v>
      </c>
      <c r="K15" s="70">
        <v>31098</v>
      </c>
      <c r="L15" s="72">
        <f t="shared" si="4"/>
        <v>0.11774996024263353</v>
      </c>
      <c r="N15" s="69" t="s">
        <v>34</v>
      </c>
      <c r="O15" s="71">
        <v>0.33031307052539</v>
      </c>
      <c r="P15" s="71">
        <v>0.32529550536947399</v>
      </c>
      <c r="Q15" s="71">
        <v>0.31472539106386699</v>
      </c>
      <c r="R15" s="71">
        <v>0.30278997001434099</v>
      </c>
      <c r="S15" s="72">
        <v>0.327718078621139</v>
      </c>
    </row>
    <row r="16" spans="2:19" x14ac:dyDescent="0.2">
      <c r="B16" s="69" t="s">
        <v>50</v>
      </c>
      <c r="C16" s="70">
        <v>-2325</v>
      </c>
      <c r="D16" s="71">
        <f t="shared" si="0"/>
        <v>-1.4291949175984607E-2</v>
      </c>
      <c r="E16" s="70">
        <v>-2475</v>
      </c>
      <c r="F16" s="71">
        <f t="shared" si="1"/>
        <v>-1.5205317867937974E-2</v>
      </c>
      <c r="G16" s="70">
        <v>-1804</v>
      </c>
      <c r="H16" s="71">
        <f t="shared" si="2"/>
        <v>-9.7441880563477658E-3</v>
      </c>
      <c r="I16" s="70">
        <v>-4550</v>
      </c>
      <c r="J16" s="71">
        <f t="shared" si="3"/>
        <v>-1.9773151970796574E-2</v>
      </c>
      <c r="K16" s="70">
        <v>-5683</v>
      </c>
      <c r="L16" s="72">
        <f t="shared" si="4"/>
        <v>-2.1518201301012486E-2</v>
      </c>
      <c r="N16" s="81" t="s">
        <v>56</v>
      </c>
      <c r="O16" s="90">
        <v>7.3574339650477327E-2</v>
      </c>
      <c r="P16" s="90">
        <v>8.2766077703781971E-2</v>
      </c>
      <c r="Q16" s="90">
        <v>9.632378359692334E-2</v>
      </c>
      <c r="R16" s="90">
        <v>9.8048759289035683E-2</v>
      </c>
      <c r="S16" s="84">
        <v>9.6943605122263368E-2</v>
      </c>
    </row>
    <row r="17" spans="2:20" x14ac:dyDescent="0.2">
      <c r="B17" s="73" t="s">
        <v>79</v>
      </c>
      <c r="C17" s="74">
        <v>12049</v>
      </c>
      <c r="D17" s="75">
        <f t="shared" si="0"/>
        <v>7.4066105643629476E-2</v>
      </c>
      <c r="E17" s="74">
        <v>13229</v>
      </c>
      <c r="F17" s="75">
        <f t="shared" si="1"/>
        <v>8.127319194947534E-2</v>
      </c>
      <c r="G17" s="74">
        <v>17349</v>
      </c>
      <c r="H17" s="75">
        <f t="shared" si="2"/>
        <v>9.3709489240342239E-2</v>
      </c>
      <c r="I17" s="74">
        <v>22181</v>
      </c>
      <c r="J17" s="75">
        <f t="shared" si="3"/>
        <v>9.6393029420711832E-2</v>
      </c>
      <c r="K17" s="74">
        <v>25415</v>
      </c>
      <c r="L17" s="76">
        <f t="shared" si="4"/>
        <v>9.6231758941621046E-2</v>
      </c>
      <c r="T17" s="71"/>
    </row>
    <row r="18" spans="2:20" ht="18" x14ac:dyDescent="0.25">
      <c r="B18" s="69" t="s">
        <v>85</v>
      </c>
      <c r="C18" s="70">
        <v>-2802</v>
      </c>
      <c r="D18" s="71">
        <f t="shared" si="0"/>
        <v>-1.7224103910154352E-2</v>
      </c>
      <c r="E18" s="70">
        <v>-2728</v>
      </c>
      <c r="F18" s="71">
        <f t="shared" si="1"/>
        <v>-1.6759639249993855E-2</v>
      </c>
      <c r="G18" s="70">
        <v>-3652</v>
      </c>
      <c r="H18" s="71">
        <f t="shared" si="2"/>
        <v>-1.9726039236021089E-2</v>
      </c>
      <c r="I18" s="70">
        <v>-5291</v>
      </c>
      <c r="J18" s="71">
        <f t="shared" si="3"/>
        <v>-2.299335100604059E-2</v>
      </c>
      <c r="K18" s="70">
        <v>-5171</v>
      </c>
      <c r="L18" s="72">
        <f t="shared" si="4"/>
        <v>-1.9579556383518489E-2</v>
      </c>
      <c r="N18" s="100" t="s">
        <v>1424</v>
      </c>
      <c r="P18" s="71"/>
      <c r="R18" s="71"/>
      <c r="T18" s="71"/>
    </row>
    <row r="19" spans="2:20" x14ac:dyDescent="0.2">
      <c r="B19" s="73" t="s">
        <v>475</v>
      </c>
      <c r="C19" s="74">
        <v>9247</v>
      </c>
      <c r="D19" s="75">
        <f t="shared" si="0"/>
        <v>5.6842001733475124E-2</v>
      </c>
      <c r="E19" s="74">
        <v>10501</v>
      </c>
      <c r="F19" s="75">
        <f t="shared" si="1"/>
        <v>6.4513552699481488E-2</v>
      </c>
      <c r="G19" s="74">
        <v>13697</v>
      </c>
      <c r="H19" s="75">
        <f t="shared" si="2"/>
        <v>7.3983450004321147E-2</v>
      </c>
      <c r="I19" s="74">
        <v>16890</v>
      </c>
      <c r="J19" s="75">
        <f t="shared" si="3"/>
        <v>7.3399678414671238E-2</v>
      </c>
      <c r="K19" s="74">
        <v>20244</v>
      </c>
      <c r="L19" s="76">
        <f t="shared" si="4"/>
        <v>7.6652202558102553E-2</v>
      </c>
      <c r="N19" s="54" t="s">
        <v>476</v>
      </c>
      <c r="O19" s="105" t="s">
        <v>1</v>
      </c>
      <c r="P19" s="105" t="s">
        <v>3</v>
      </c>
      <c r="Q19" s="105" t="s">
        <v>5</v>
      </c>
      <c r="R19" s="105" t="s">
        <v>7</v>
      </c>
      <c r="S19" s="106" t="s">
        <v>8</v>
      </c>
      <c r="T19" s="71"/>
    </row>
    <row r="20" spans="2:20" x14ac:dyDescent="0.2">
      <c r="B20" s="69"/>
      <c r="C20" s="77"/>
      <c r="E20" s="77"/>
      <c r="G20" s="77"/>
      <c r="I20" s="77"/>
      <c r="K20" s="77"/>
      <c r="L20" s="72"/>
      <c r="N20" s="69" t="s">
        <v>10</v>
      </c>
      <c r="O20" s="53">
        <v>6227</v>
      </c>
      <c r="P20" s="53">
        <v>6271</v>
      </c>
      <c r="Q20" s="53">
        <v>6033</v>
      </c>
      <c r="R20" s="53">
        <v>6272</v>
      </c>
      <c r="S20" s="103">
        <v>6348</v>
      </c>
      <c r="T20" s="71"/>
    </row>
    <row r="21" spans="2:20" x14ac:dyDescent="0.2">
      <c r="B21" s="69" t="s">
        <v>98</v>
      </c>
      <c r="C21" s="79" t="s">
        <v>99</v>
      </c>
      <c r="D21" s="80"/>
      <c r="E21" s="79" t="s">
        <v>100</v>
      </c>
      <c r="F21" s="80"/>
      <c r="G21" s="79" t="s">
        <v>101</v>
      </c>
      <c r="H21" s="80"/>
      <c r="I21" s="79" t="s">
        <v>102</v>
      </c>
      <c r="J21" s="80"/>
      <c r="K21" s="79" t="s">
        <v>103</v>
      </c>
      <c r="L21" s="72"/>
      <c r="N21" s="107" t="s">
        <v>477</v>
      </c>
      <c r="O21" s="77">
        <v>162.679</v>
      </c>
      <c r="P21" s="77">
        <v>162.77199999999999</v>
      </c>
      <c r="Q21" s="77">
        <v>185.136</v>
      </c>
      <c r="R21" s="77">
        <v>230.11</v>
      </c>
      <c r="S21" s="108">
        <v>264.10199999999998</v>
      </c>
    </row>
    <row r="22" spans="2:20" x14ac:dyDescent="0.2">
      <c r="B22" s="81" t="s">
        <v>104</v>
      </c>
      <c r="C22" s="82" t="s">
        <v>105</v>
      </c>
      <c r="D22" s="83"/>
      <c r="E22" s="82" t="s">
        <v>106</v>
      </c>
      <c r="F22" s="83"/>
      <c r="G22" s="82" t="s">
        <v>107</v>
      </c>
      <c r="H22" s="83"/>
      <c r="I22" s="82" t="s">
        <v>108</v>
      </c>
      <c r="J22" s="83"/>
      <c r="K22" s="82" t="s">
        <v>109</v>
      </c>
      <c r="L22" s="84"/>
      <c r="N22" s="69"/>
      <c r="S22" s="103"/>
    </row>
    <row r="23" spans="2:20" x14ac:dyDescent="0.2">
      <c r="N23" s="69" t="s">
        <v>478</v>
      </c>
      <c r="O23" s="52" t="s">
        <v>469</v>
      </c>
      <c r="P23" s="52" t="s">
        <v>470</v>
      </c>
      <c r="Q23" s="52" t="s">
        <v>471</v>
      </c>
      <c r="R23" s="52" t="s">
        <v>472</v>
      </c>
      <c r="S23" s="103"/>
    </row>
    <row r="24" spans="2:20" x14ac:dyDescent="0.2">
      <c r="B24" s="73" t="s">
        <v>473</v>
      </c>
      <c r="C24" s="85">
        <v>2018</v>
      </c>
      <c r="D24" s="86" t="s">
        <v>2</v>
      </c>
      <c r="E24" s="85">
        <v>2019</v>
      </c>
      <c r="F24" s="86" t="s">
        <v>2</v>
      </c>
      <c r="G24" s="85">
        <v>2020</v>
      </c>
      <c r="H24" s="86" t="s">
        <v>2</v>
      </c>
      <c r="I24" s="85">
        <v>2021</v>
      </c>
      <c r="J24" s="86" t="s">
        <v>2</v>
      </c>
      <c r="K24" s="85">
        <v>2022</v>
      </c>
      <c r="L24" s="87" t="s">
        <v>2</v>
      </c>
      <c r="N24" s="69" t="s">
        <v>10</v>
      </c>
      <c r="O24" s="71">
        <f>(P20/O20)-1</f>
        <v>7.0660028906375238E-3</v>
      </c>
      <c r="P24" s="71">
        <f t="shared" ref="P24:R24" si="5">(Q20/P20)-1</f>
        <v>-3.7952479668314498E-2</v>
      </c>
      <c r="Q24" s="71">
        <f t="shared" si="5"/>
        <v>3.9615448367313011E-2</v>
      </c>
      <c r="R24" s="71">
        <f t="shared" si="5"/>
        <v>1.211734693877542E-2</v>
      </c>
      <c r="S24" s="103"/>
    </row>
    <row r="25" spans="2:20" x14ac:dyDescent="0.2">
      <c r="B25" s="69" t="s">
        <v>10</v>
      </c>
      <c r="C25" s="88">
        <v>162679</v>
      </c>
      <c r="E25" s="70">
        <v>162772</v>
      </c>
      <c r="G25" s="70">
        <v>185136</v>
      </c>
      <c r="I25" s="70">
        <v>230110</v>
      </c>
      <c r="K25" s="70">
        <v>264102</v>
      </c>
      <c r="L25" s="72"/>
      <c r="N25" s="107" t="s">
        <v>477</v>
      </c>
      <c r="O25" s="71">
        <f>(P21/O21)-1</f>
        <v>5.7167796703927465E-4</v>
      </c>
      <c r="P25" s="71">
        <f t="shared" ref="P25:R25" si="6">(Q21/P21)-1</f>
        <v>0.13739463789841011</v>
      </c>
      <c r="Q25" s="71">
        <f t="shared" si="6"/>
        <v>0.24292412064644386</v>
      </c>
      <c r="R25" s="71">
        <f t="shared" si="6"/>
        <v>0.14772065533875089</v>
      </c>
      <c r="S25" s="103"/>
    </row>
    <row r="26" spans="2:20" x14ac:dyDescent="0.2">
      <c r="B26" s="69" t="s">
        <v>22</v>
      </c>
      <c r="C26" s="70">
        <v>87757</v>
      </c>
      <c r="D26" s="71">
        <f t="shared" ref="D26" si="7">C26/$C$4</f>
        <v>0.53944885326317471</v>
      </c>
      <c r="E26" s="70">
        <v>87794</v>
      </c>
      <c r="F26" s="71">
        <f t="shared" ref="F26" si="8">E26/$E$4</f>
        <v>0.5393679502617158</v>
      </c>
      <c r="G26" s="70">
        <v>99603</v>
      </c>
      <c r="H26" s="71">
        <f t="shared" ref="H26" si="9">G26/$G$4</f>
        <v>0.5379990925589837</v>
      </c>
      <c r="I26" s="70">
        <v>122162</v>
      </c>
      <c r="J26" s="71">
        <f t="shared" ref="J26" si="10">I26/$I$4</f>
        <v>0.53088522880361566</v>
      </c>
      <c r="K26" s="70">
        <v>144911</v>
      </c>
      <c r="L26" s="72">
        <f>K26/$K$4</f>
        <v>0.54869330788861881</v>
      </c>
      <c r="N26" s="69"/>
      <c r="S26" s="103"/>
    </row>
    <row r="27" spans="2:20" x14ac:dyDescent="0.2">
      <c r="B27" s="69" t="s">
        <v>56</v>
      </c>
      <c r="C27" s="70">
        <v>11969</v>
      </c>
      <c r="D27" s="71">
        <v>7.3574339650477327E-2</v>
      </c>
      <c r="E27" s="70">
        <v>13472</v>
      </c>
      <c r="F27" s="71">
        <v>8.2766077703781971E-2</v>
      </c>
      <c r="G27" s="70">
        <v>17833</v>
      </c>
      <c r="H27" s="71">
        <v>9.632378359692334E-2</v>
      </c>
      <c r="I27" s="70">
        <v>22562</v>
      </c>
      <c r="J27" s="71">
        <v>9.8048759289035683E-2</v>
      </c>
      <c r="K27" s="70">
        <v>25603</v>
      </c>
      <c r="L27" s="72">
        <v>9.6943605122263368E-2</v>
      </c>
      <c r="N27" s="62" t="s">
        <v>479</v>
      </c>
      <c r="O27" s="52" t="s">
        <v>480</v>
      </c>
      <c r="S27" s="103"/>
      <c r="T27" s="71"/>
    </row>
    <row r="28" spans="2:20" x14ac:dyDescent="0.2">
      <c r="B28" s="81" t="s">
        <v>474</v>
      </c>
      <c r="C28" s="89">
        <v>9247</v>
      </c>
      <c r="D28" s="90">
        <v>5.6842001733475124E-2</v>
      </c>
      <c r="E28" s="89">
        <v>10501</v>
      </c>
      <c r="F28" s="90">
        <v>6.4513552699481488E-2</v>
      </c>
      <c r="G28" s="89">
        <v>13697</v>
      </c>
      <c r="H28" s="90">
        <v>7.3983450004321147E-2</v>
      </c>
      <c r="I28" s="89">
        <v>16890</v>
      </c>
      <c r="J28" s="90">
        <v>7.3399678414671238E-2</v>
      </c>
      <c r="K28" s="89">
        <v>20244</v>
      </c>
      <c r="L28" s="84">
        <v>7.6652202558102553E-2</v>
      </c>
      <c r="N28" s="69" t="s">
        <v>481</v>
      </c>
      <c r="O28" s="53">
        <v>8.9</v>
      </c>
      <c r="P28" s="71"/>
      <c r="R28" s="71"/>
      <c r="S28" s="103"/>
      <c r="T28" s="71"/>
    </row>
    <row r="29" spans="2:20" x14ac:dyDescent="0.2">
      <c r="N29" s="69" t="s">
        <v>482</v>
      </c>
      <c r="O29" s="53">
        <v>6.7</v>
      </c>
      <c r="P29" s="71"/>
      <c r="R29" s="71"/>
      <c r="S29" s="103"/>
      <c r="T29" s="71"/>
    </row>
    <row r="30" spans="2:20" x14ac:dyDescent="0.2">
      <c r="N30" s="69" t="s">
        <v>483</v>
      </c>
      <c r="O30" s="53">
        <v>5.0999999999999996</v>
      </c>
      <c r="P30" s="71"/>
      <c r="R30" s="71"/>
      <c r="S30" s="103"/>
      <c r="T30" s="71"/>
    </row>
    <row r="31" spans="2:20" x14ac:dyDescent="0.2">
      <c r="B31" s="91"/>
      <c r="C31" s="92" t="s">
        <v>469</v>
      </c>
      <c r="D31" s="92" t="s">
        <v>470</v>
      </c>
      <c r="E31" s="92" t="s">
        <v>471</v>
      </c>
      <c r="F31" s="93" t="s">
        <v>472</v>
      </c>
      <c r="N31" s="69" t="s">
        <v>484</v>
      </c>
      <c r="O31" s="53">
        <v>4</v>
      </c>
      <c r="P31" s="71"/>
      <c r="R31" s="71"/>
      <c r="S31" s="103"/>
      <c r="T31" s="71"/>
    </row>
    <row r="32" spans="2:20" ht="20.25" x14ac:dyDescent="0.3">
      <c r="B32" s="192" t="s">
        <v>468</v>
      </c>
      <c r="C32" s="94" t="s">
        <v>9</v>
      </c>
      <c r="D32" s="94" t="s">
        <v>9</v>
      </c>
      <c r="E32" s="94" t="s">
        <v>9</v>
      </c>
      <c r="F32" s="95" t="s">
        <v>9</v>
      </c>
      <c r="N32" s="69" t="s">
        <v>485</v>
      </c>
      <c r="O32" s="53">
        <v>3.7</v>
      </c>
      <c r="P32" s="71"/>
      <c r="R32" s="71"/>
      <c r="S32" s="103"/>
      <c r="T32" s="71"/>
    </row>
    <row r="33" spans="2:20" x14ac:dyDescent="0.2">
      <c r="B33" s="73" t="s">
        <v>10</v>
      </c>
      <c r="C33" s="75">
        <f>(E4/C4)-1</f>
        <v>5.7167796703927465E-4</v>
      </c>
      <c r="D33" s="75">
        <f>(G4/E4)-1</f>
        <v>0.13739463789841011</v>
      </c>
      <c r="E33" s="75">
        <f>(I4/G4)-1</f>
        <v>0.24292412064644364</v>
      </c>
      <c r="F33" s="76">
        <f>(K4/I4)-1</f>
        <v>0.14772065533875112</v>
      </c>
      <c r="N33" s="69" t="s">
        <v>486</v>
      </c>
      <c r="O33" s="53">
        <v>3.4</v>
      </c>
      <c r="P33" s="71"/>
      <c r="R33" s="71"/>
      <c r="S33" s="103"/>
      <c r="T33" s="71"/>
    </row>
    <row r="34" spans="2:20" x14ac:dyDescent="0.2">
      <c r="B34" s="69" t="s">
        <v>16</v>
      </c>
      <c r="C34" s="71">
        <f>(E5/C5)-1</f>
        <v>7.4744400843540504E-4</v>
      </c>
      <c r="D34" s="71">
        <f>(G5/E5)-1</f>
        <v>0.14077462722398559</v>
      </c>
      <c r="E34" s="71">
        <f>(I5/G5)-1</f>
        <v>0.26206259572328805</v>
      </c>
      <c r="F34" s="72">
        <f>(K5/I5)-1</f>
        <v>0.10415199911068296</v>
      </c>
      <c r="N34" s="69"/>
      <c r="P34" s="71"/>
      <c r="R34" s="71"/>
      <c r="S34" s="103"/>
      <c r="T34" s="71"/>
    </row>
    <row r="35" spans="2:20" x14ac:dyDescent="0.2">
      <c r="B35" s="73" t="s">
        <v>22</v>
      </c>
      <c r="C35" s="75">
        <f>(E6/C6)-1</f>
        <v>4.2161878824487076E-4</v>
      </c>
      <c r="D35" s="75">
        <f>(G6/E6)-1</f>
        <v>0.13450805294211454</v>
      </c>
      <c r="E35" s="75">
        <f>(I6/G6)-1</f>
        <v>0.22648916197303293</v>
      </c>
      <c r="F35" s="76">
        <f>(K6/I6)-1</f>
        <v>0.18621993746009391</v>
      </c>
      <c r="N35" s="62" t="s">
        <v>487</v>
      </c>
      <c r="O35" s="52" t="s">
        <v>488</v>
      </c>
      <c r="R35" s="52"/>
      <c r="S35" s="103"/>
      <c r="T35" s="71"/>
    </row>
    <row r="36" spans="2:20" x14ac:dyDescent="0.2">
      <c r="B36" s="69" t="s">
        <v>28</v>
      </c>
      <c r="C36" s="71">
        <f>(E7/C7)-1</f>
        <v>-3.0834807055729385E-2</v>
      </c>
      <c r="D36" s="71">
        <f>(G7/E7)-1</f>
        <v>9.4511767182894335E-2</v>
      </c>
      <c r="E36" s="71">
        <f>(I7/G7)-1</f>
        <v>0.27422733296285218</v>
      </c>
      <c r="F36" s="72">
        <f>(K7/I7)-1</f>
        <v>9.1284219001610323E-2</v>
      </c>
      <c r="N36" s="69" t="s">
        <v>485</v>
      </c>
      <c r="O36" s="53">
        <v>12.5</v>
      </c>
      <c r="R36" s="52"/>
      <c r="S36" s="103"/>
    </row>
    <row r="37" spans="2:20" x14ac:dyDescent="0.2">
      <c r="B37" s="69" t="s">
        <v>34</v>
      </c>
      <c r="C37" s="71">
        <f>(E8/C8)-1</f>
        <v>-1.4627337861728873E-2</v>
      </c>
      <c r="D37" s="71">
        <f>(G8/E8)-1</f>
        <v>0.10043626886249024</v>
      </c>
      <c r="E37" s="71">
        <f>(I8/G8)-1</f>
        <v>0.19578835361353764</v>
      </c>
      <c r="F37" s="72">
        <f>(K8/I8)-1</f>
        <v>0.24221026193039119</v>
      </c>
      <c r="N37" s="69" t="s">
        <v>481</v>
      </c>
      <c r="O37" s="53">
        <v>10.3</v>
      </c>
      <c r="R37" s="52"/>
      <c r="S37" s="103"/>
    </row>
    <row r="38" spans="2:20" x14ac:dyDescent="0.2">
      <c r="B38" s="69" t="s">
        <v>40</v>
      </c>
      <c r="C38" s="71"/>
      <c r="E38" s="71">
        <f>(I9/G9)-1</f>
        <v>6.3636363636363713E-2</v>
      </c>
      <c r="F38" s="72">
        <f>(K9/I9)-1</f>
        <v>0.94871794871794868</v>
      </c>
      <c r="N38" s="69" t="s">
        <v>482</v>
      </c>
      <c r="O38" s="53">
        <v>8.3000000000000007</v>
      </c>
      <c r="R38" s="52"/>
      <c r="S38" s="103"/>
    </row>
    <row r="39" spans="2:20" x14ac:dyDescent="0.2">
      <c r="B39" s="69" t="s">
        <v>44</v>
      </c>
      <c r="C39" s="71">
        <f>(E10/C10)-1</f>
        <v>0.11564292710228075</v>
      </c>
      <c r="D39" s="71">
        <f>(G10/E10)-1</f>
        <v>0.23139148429171641</v>
      </c>
      <c r="E39" s="71">
        <f>(I10/G10)-1</f>
        <v>0.38065896012629219</v>
      </c>
      <c r="F39" s="72">
        <f>(K10/I10)-1</f>
        <v>0.15395396872233702</v>
      </c>
      <c r="N39" s="69" t="s">
        <v>484</v>
      </c>
      <c r="O39" s="53">
        <v>4.3</v>
      </c>
      <c r="R39" s="52"/>
      <c r="S39" s="103"/>
    </row>
    <row r="40" spans="2:20" x14ac:dyDescent="0.2">
      <c r="B40" s="69" t="s">
        <v>50</v>
      </c>
      <c r="C40" s="71">
        <f>(E11/C11)-1</f>
        <v>6.4516129032258007E-2</v>
      </c>
      <c r="D40" s="71">
        <f>(G11/E11)-1</f>
        <v>-0.27111111111111108</v>
      </c>
      <c r="E40" s="71">
        <f>(I11/G11)-1</f>
        <v>1.5221729490022171</v>
      </c>
      <c r="F40" s="72">
        <f>(K11/I11)-1</f>
        <v>0.24901098901098906</v>
      </c>
      <c r="N40" s="69" t="s">
        <v>486</v>
      </c>
      <c r="O40" s="53">
        <v>3.8</v>
      </c>
      <c r="R40" s="71"/>
      <c r="S40" s="103"/>
    </row>
    <row r="41" spans="2:20" x14ac:dyDescent="0.2">
      <c r="B41" s="73" t="s">
        <v>56</v>
      </c>
      <c r="C41" s="75">
        <f>(E12/C12)-1</f>
        <v>0.12557440053471458</v>
      </c>
      <c r="D41" s="75">
        <f>(G12/E12)-1</f>
        <v>0.32370843230403801</v>
      </c>
      <c r="E41" s="75">
        <f>(I12/G12)-1</f>
        <v>0.26518252677620135</v>
      </c>
      <c r="F41" s="76">
        <f>(K12/I12)-1</f>
        <v>0.13478415034128188</v>
      </c>
      <c r="N41" s="69"/>
      <c r="P41" s="71"/>
      <c r="R41" s="71"/>
      <c r="S41" s="103"/>
    </row>
    <row r="42" spans="2:20" x14ac:dyDescent="0.2">
      <c r="B42" s="69" t="s">
        <v>62</v>
      </c>
      <c r="C42" s="71">
        <f>(E13/C13)-1</f>
        <v>1.0769230769230771</v>
      </c>
      <c r="D42" s="71">
        <f>(G13/E13)-1</f>
        <v>-0.55555555555555558</v>
      </c>
      <c r="E42" s="71">
        <f>(I13/G13)-1</f>
        <v>-0.125</v>
      </c>
      <c r="F42" s="72">
        <f>(K13/I13)-1</f>
        <v>1.5714285714285716</v>
      </c>
      <c r="N42" s="62" t="s">
        <v>489</v>
      </c>
      <c r="O42" s="52" t="s">
        <v>3</v>
      </c>
      <c r="P42" s="52" t="s">
        <v>5</v>
      </c>
      <c r="Q42" s="52" t="s">
        <v>7</v>
      </c>
      <c r="R42" s="52" t="s">
        <v>8</v>
      </c>
      <c r="S42" s="103"/>
    </row>
    <row r="43" spans="2:20" x14ac:dyDescent="0.2">
      <c r="B43" s="69" t="s">
        <v>67</v>
      </c>
      <c r="C43" s="71">
        <f>(E14/C14)-1</f>
        <v>9.26</v>
      </c>
      <c r="D43" s="71">
        <f>(G14/E14)-1</f>
        <v>0.17738791423001943</v>
      </c>
      <c r="E43" s="71">
        <f>(I14/G14)-1</f>
        <v>-0.19536423841059603</v>
      </c>
      <c r="F43" s="72">
        <f>(K14/I14)-1</f>
        <v>-5.7613168724279795E-2</v>
      </c>
      <c r="N43" s="69" t="s">
        <v>490</v>
      </c>
      <c r="O43" s="53">
        <v>9.3000000000000007</v>
      </c>
      <c r="P43" s="53">
        <v>8</v>
      </c>
      <c r="Q43" s="53">
        <v>10</v>
      </c>
      <c r="R43" s="53">
        <v>12.3</v>
      </c>
      <c r="S43" s="103"/>
    </row>
    <row r="44" spans="2:20" x14ac:dyDescent="0.2">
      <c r="B44" s="69" t="s">
        <v>73</v>
      </c>
      <c r="C44" s="71">
        <f>(E15/C15)-1</f>
        <v>9.2528175873104246E-2</v>
      </c>
      <c r="D44" s="71">
        <f>(G15/E15)-1</f>
        <v>0.21962557310239439</v>
      </c>
      <c r="E44" s="71">
        <f>(I15/G15)-1</f>
        <v>0.39565603299744168</v>
      </c>
      <c r="F44" s="72">
        <f>(K15/I15)-1</f>
        <v>0.1633683737982119</v>
      </c>
      <c r="N44" s="69"/>
      <c r="P44" s="71"/>
      <c r="R44" s="71"/>
      <c r="S44" s="103"/>
      <c r="T44" s="71"/>
    </row>
    <row r="45" spans="2:20" x14ac:dyDescent="0.2">
      <c r="B45" s="69" t="s">
        <v>50</v>
      </c>
      <c r="C45" s="71">
        <f>(E16/C16)-1</f>
        <v>6.4516129032258007E-2</v>
      </c>
      <c r="D45" s="71">
        <f>(G16/E16)-1</f>
        <v>-0.27111111111111108</v>
      </c>
      <c r="E45" s="71">
        <f>(I16/G16)-1</f>
        <v>1.5221729490022171</v>
      </c>
      <c r="F45" s="72">
        <f>(K16/I16)-1</f>
        <v>0.24901098901098906</v>
      </c>
      <c r="N45" s="62" t="s">
        <v>491</v>
      </c>
      <c r="O45" s="52" t="s">
        <v>1</v>
      </c>
      <c r="P45" s="52" t="s">
        <v>3</v>
      </c>
      <c r="Q45" s="52" t="s">
        <v>5</v>
      </c>
      <c r="R45" s="52" t="s">
        <v>7</v>
      </c>
      <c r="S45" s="109" t="s">
        <v>8</v>
      </c>
      <c r="T45" s="71"/>
    </row>
    <row r="46" spans="2:20" x14ac:dyDescent="0.2">
      <c r="B46" s="69" t="s">
        <v>79</v>
      </c>
      <c r="C46" s="71">
        <f>(E17/C17)-1</f>
        <v>9.7933438459623101E-2</v>
      </c>
      <c r="D46" s="71">
        <f>(G17/E17)-1</f>
        <v>0.31143699448182027</v>
      </c>
      <c r="E46" s="71">
        <f>(I17/G17)-1</f>
        <v>0.27851749380367741</v>
      </c>
      <c r="F46" s="72">
        <f>(K17/I17)-1</f>
        <v>0.14580045985302736</v>
      </c>
      <c r="N46" s="69" t="s">
        <v>10</v>
      </c>
      <c r="O46" s="53">
        <v>433</v>
      </c>
      <c r="P46" s="53">
        <v>408</v>
      </c>
      <c r="Q46" s="53">
        <v>411</v>
      </c>
      <c r="R46" s="53">
        <v>408</v>
      </c>
      <c r="S46" s="103">
        <v>383</v>
      </c>
      <c r="T46" s="71"/>
    </row>
    <row r="47" spans="2:20" x14ac:dyDescent="0.2">
      <c r="B47" s="69" t="s">
        <v>85</v>
      </c>
      <c r="C47" s="71">
        <f>(E18/C18)-1</f>
        <v>-2.640970735189152E-2</v>
      </c>
      <c r="D47" s="71">
        <f>(G18/E18)-1</f>
        <v>0.33870967741935476</v>
      </c>
      <c r="E47" s="71">
        <f>(I18/G18)-1</f>
        <v>0.4487951807228916</v>
      </c>
      <c r="F47" s="72">
        <f>(K18/I18)-1</f>
        <v>-2.2680022680022671E-2</v>
      </c>
      <c r="N47" s="107" t="s">
        <v>477</v>
      </c>
      <c r="O47" s="77">
        <v>133.31</v>
      </c>
      <c r="P47" s="96">
        <v>129.11500000000001</v>
      </c>
      <c r="Q47" s="77">
        <v>139.81899999999999</v>
      </c>
      <c r="R47" s="96">
        <v>170.38300000000001</v>
      </c>
      <c r="S47" s="108">
        <v>185.96600000000001</v>
      </c>
      <c r="T47" s="71"/>
    </row>
    <row r="48" spans="2:20" x14ac:dyDescent="0.2">
      <c r="B48" s="73" t="s">
        <v>475</v>
      </c>
      <c r="C48" s="75">
        <f>(E19/C19)-1</f>
        <v>0.13561154969179201</v>
      </c>
      <c r="D48" s="75">
        <f>(G19/E19)-1</f>
        <v>0.30435196647938301</v>
      </c>
      <c r="E48" s="75">
        <f>(I19/G19)-1</f>
        <v>0.23311674089216616</v>
      </c>
      <c r="F48" s="76">
        <f>(K19/I19)-1</f>
        <v>0.19857904085257538</v>
      </c>
      <c r="N48" s="107"/>
      <c r="P48" s="71"/>
      <c r="R48" s="71"/>
      <c r="S48" s="103"/>
      <c r="T48" s="71"/>
    </row>
    <row r="49" spans="12:20" x14ac:dyDescent="0.2">
      <c r="N49" s="62" t="s">
        <v>492</v>
      </c>
      <c r="O49" s="52" t="s">
        <v>1</v>
      </c>
      <c r="P49" s="52" t="s">
        <v>3</v>
      </c>
      <c r="Q49" s="52" t="s">
        <v>5</v>
      </c>
      <c r="R49" s="52" t="s">
        <v>7</v>
      </c>
      <c r="S49" s="109" t="s">
        <v>8</v>
      </c>
      <c r="T49" s="71"/>
    </row>
    <row r="50" spans="12:20" x14ac:dyDescent="0.2">
      <c r="N50" s="69" t="s">
        <v>10</v>
      </c>
      <c r="O50" s="88">
        <v>3306</v>
      </c>
      <c r="P50" s="97">
        <v>3500</v>
      </c>
      <c r="Q50" s="88">
        <v>3400</v>
      </c>
      <c r="R50" s="97">
        <v>3500</v>
      </c>
      <c r="S50" s="110">
        <v>3800</v>
      </c>
      <c r="T50" s="71"/>
    </row>
    <row r="51" spans="12:20" x14ac:dyDescent="0.2">
      <c r="N51" s="107" t="s">
        <v>477</v>
      </c>
      <c r="O51" s="98">
        <v>133.31</v>
      </c>
      <c r="P51" s="98">
        <v>129.11500000000001</v>
      </c>
      <c r="Q51" s="98">
        <v>139.81899999999999</v>
      </c>
      <c r="R51" s="98">
        <v>170.38300000000001</v>
      </c>
      <c r="S51" s="111">
        <v>185.96600000000001</v>
      </c>
      <c r="T51" s="71"/>
    </row>
    <row r="52" spans="12:20" x14ac:dyDescent="0.2">
      <c r="N52" s="69"/>
      <c r="P52" s="71"/>
      <c r="R52" s="71"/>
      <c r="S52" s="103"/>
      <c r="T52" s="71"/>
    </row>
    <row r="53" spans="12:20" x14ac:dyDescent="0.2">
      <c r="N53" s="69" t="s">
        <v>1418</v>
      </c>
      <c r="O53" s="53" t="s">
        <v>1419</v>
      </c>
      <c r="P53" s="71"/>
      <c r="R53" s="71"/>
      <c r="S53" s="103"/>
      <c r="T53" s="71"/>
    </row>
    <row r="54" spans="12:20" x14ac:dyDescent="0.2">
      <c r="N54" s="69" t="s">
        <v>486</v>
      </c>
      <c r="O54" s="99">
        <v>0.44</v>
      </c>
      <c r="P54" s="71"/>
      <c r="R54" s="71"/>
      <c r="S54" s="103"/>
      <c r="T54" s="71"/>
    </row>
    <row r="55" spans="12:20" x14ac:dyDescent="0.2">
      <c r="N55" s="69" t="s">
        <v>1420</v>
      </c>
      <c r="O55" s="99">
        <v>0.65</v>
      </c>
      <c r="P55" s="71"/>
      <c r="R55" s="71"/>
      <c r="S55" s="103"/>
      <c r="T55" s="71"/>
    </row>
    <row r="56" spans="12:20" x14ac:dyDescent="0.2">
      <c r="N56" s="81" t="s">
        <v>490</v>
      </c>
      <c r="O56" s="112">
        <v>0.3</v>
      </c>
      <c r="P56" s="90"/>
      <c r="Q56" s="113"/>
      <c r="R56" s="90"/>
      <c r="S56" s="114"/>
    </row>
    <row r="59" spans="12:20" x14ac:dyDescent="0.2">
      <c r="L59" s="52"/>
    </row>
    <row r="60" spans="12:20" x14ac:dyDescent="0.2">
      <c r="L60" s="53"/>
    </row>
  </sheetData>
  <phoneticPr fontId="3" type="noConversion"/>
  <pageMargins left="0.7" right="0.7" top="0.75" bottom="0.75" header="0.3" footer="0.3"/>
  <pageSetup paperSize="9" orientation="portrait" r:id="rId1"/>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2867-9548-442C-8839-FD85F663F1D8}">
  <dimension ref="A1:D39"/>
  <sheetViews>
    <sheetView workbookViewId="0">
      <selection activeCell="A37" sqref="A37"/>
    </sheetView>
  </sheetViews>
  <sheetFormatPr defaultRowHeight="15" x14ac:dyDescent="0.25"/>
  <cols>
    <col min="1" max="1" width="33" customWidth="1"/>
    <col min="2" max="2" width="12.42578125" customWidth="1"/>
    <col min="3" max="3" width="12.140625" customWidth="1"/>
    <col min="4" max="4" width="10.7109375" customWidth="1"/>
  </cols>
  <sheetData>
    <row r="1" spans="1:3" x14ac:dyDescent="0.25">
      <c r="A1" t="s">
        <v>1366</v>
      </c>
      <c r="B1" t="s">
        <v>1359</v>
      </c>
      <c r="C1" t="s">
        <v>1359</v>
      </c>
    </row>
    <row r="2" spans="1:3" x14ac:dyDescent="0.25">
      <c r="B2">
        <v>2022</v>
      </c>
      <c r="C2">
        <v>2023</v>
      </c>
    </row>
    <row r="3" spans="1:3" x14ac:dyDescent="0.25">
      <c r="B3" t="s">
        <v>1360</v>
      </c>
      <c r="C3" t="s">
        <v>1360</v>
      </c>
    </row>
    <row r="4" spans="1:3" x14ac:dyDescent="0.25">
      <c r="A4" s="23" t="s">
        <v>10</v>
      </c>
      <c r="B4" s="24">
        <v>122910</v>
      </c>
      <c r="C4" s="24">
        <v>136682</v>
      </c>
    </row>
    <row r="5" spans="1:3" x14ac:dyDescent="0.25">
      <c r="A5" t="s">
        <v>16</v>
      </c>
      <c r="B5" s="6">
        <v>-56804</v>
      </c>
      <c r="C5" s="6">
        <v>-58982</v>
      </c>
    </row>
    <row r="6" spans="1:3" x14ac:dyDescent="0.25">
      <c r="A6" s="23" t="s">
        <v>22</v>
      </c>
      <c r="B6" s="24">
        <v>66106</v>
      </c>
      <c r="C6" s="24">
        <v>77700</v>
      </c>
    </row>
    <row r="7" spans="1:3" x14ac:dyDescent="0.25">
      <c r="A7" t="s">
        <v>28</v>
      </c>
      <c r="B7" s="6">
        <v>-14886</v>
      </c>
      <c r="C7" s="6">
        <v>-17322</v>
      </c>
    </row>
    <row r="8" spans="1:3" x14ac:dyDescent="0.25">
      <c r="A8" t="s">
        <v>34</v>
      </c>
      <c r="B8" s="6">
        <v>-38041</v>
      </c>
      <c r="C8" s="6">
        <v>-46798</v>
      </c>
    </row>
    <row r="9" spans="1:3" x14ac:dyDescent="0.25">
      <c r="A9" t="s">
        <v>40</v>
      </c>
      <c r="B9">
        <v>-67</v>
      </c>
    </row>
    <row r="10" spans="1:3" x14ac:dyDescent="0.25">
      <c r="A10" t="s">
        <v>44</v>
      </c>
      <c r="B10" s="6">
        <v>16091</v>
      </c>
      <c r="C10" s="6">
        <v>17268</v>
      </c>
    </row>
    <row r="11" spans="1:3" x14ac:dyDescent="0.25">
      <c r="A11" t="s">
        <v>50</v>
      </c>
      <c r="B11" s="6">
        <v>-2979</v>
      </c>
      <c r="C11" s="6">
        <v>-3688</v>
      </c>
    </row>
    <row r="12" spans="1:3" x14ac:dyDescent="0.25">
      <c r="A12" s="23" t="s">
        <v>56</v>
      </c>
      <c r="B12" s="24">
        <v>13112</v>
      </c>
      <c r="C12" s="24">
        <v>13580</v>
      </c>
    </row>
    <row r="13" spans="1:3" x14ac:dyDescent="0.25">
      <c r="A13" t="s">
        <v>62</v>
      </c>
      <c r="B13">
        <v>46</v>
      </c>
      <c r="C13">
        <v>563</v>
      </c>
    </row>
    <row r="14" spans="1:3" x14ac:dyDescent="0.25">
      <c r="A14" t="s">
        <v>67</v>
      </c>
      <c r="B14">
        <v>-213</v>
      </c>
      <c r="C14">
        <v>-169</v>
      </c>
    </row>
    <row r="15" spans="1:3" x14ac:dyDescent="0.25">
      <c r="A15" t="s">
        <v>73</v>
      </c>
      <c r="B15" s="6">
        <v>15924</v>
      </c>
      <c r="C15" s="6">
        <v>17662</v>
      </c>
    </row>
    <row r="16" spans="1:3" x14ac:dyDescent="0.25">
      <c r="A16" t="s">
        <v>50</v>
      </c>
      <c r="B16" s="6">
        <v>-2979</v>
      </c>
      <c r="C16" s="6">
        <v>-3688</v>
      </c>
    </row>
    <row r="17" spans="1:4" x14ac:dyDescent="0.25">
      <c r="A17" t="s">
        <v>79</v>
      </c>
      <c r="B17" s="6">
        <v>12945</v>
      </c>
      <c r="C17" s="6">
        <v>13974</v>
      </c>
    </row>
    <row r="18" spans="1:4" x14ac:dyDescent="0.25">
      <c r="A18" t="s">
        <v>85</v>
      </c>
      <c r="B18" s="6">
        <v>-2834</v>
      </c>
      <c r="C18" s="6">
        <v>-2781</v>
      </c>
    </row>
    <row r="19" spans="1:4" x14ac:dyDescent="0.25">
      <c r="A19" s="23" t="s">
        <v>1367</v>
      </c>
      <c r="B19" s="24">
        <v>10111</v>
      </c>
      <c r="C19" s="24">
        <v>11193</v>
      </c>
    </row>
    <row r="20" spans="1:4" x14ac:dyDescent="0.25">
      <c r="A20" t="s">
        <v>1361</v>
      </c>
      <c r="B20" t="s">
        <v>1363</v>
      </c>
      <c r="C20" t="s">
        <v>1362</v>
      </c>
    </row>
    <row r="21" spans="1:4" x14ac:dyDescent="0.25">
      <c r="A21" t="s">
        <v>104</v>
      </c>
      <c r="B21" t="s">
        <v>1365</v>
      </c>
      <c r="C21" t="s">
        <v>1364</v>
      </c>
    </row>
    <row r="23" spans="1:4" x14ac:dyDescent="0.25">
      <c r="A23" t="s">
        <v>1411</v>
      </c>
      <c r="B23" s="28" t="s">
        <v>1412</v>
      </c>
      <c r="C23" s="28" t="s">
        <v>1413</v>
      </c>
    </row>
    <row r="24" spans="1:4" x14ac:dyDescent="0.25">
      <c r="A24" s="23" t="s">
        <v>10</v>
      </c>
      <c r="B24" s="24">
        <v>122910</v>
      </c>
      <c r="C24" s="24">
        <v>136682</v>
      </c>
    </row>
    <row r="25" spans="1:4" x14ac:dyDescent="0.25">
      <c r="A25" s="23" t="s">
        <v>22</v>
      </c>
      <c r="B25" s="24">
        <v>66106</v>
      </c>
      <c r="C25" s="24">
        <v>77700</v>
      </c>
    </row>
    <row r="26" spans="1:4" x14ac:dyDescent="0.25">
      <c r="A26" s="23" t="s">
        <v>56</v>
      </c>
      <c r="B26" s="24">
        <v>13112</v>
      </c>
      <c r="C26" s="24">
        <v>13580</v>
      </c>
    </row>
    <row r="27" spans="1:4" x14ac:dyDescent="0.25">
      <c r="A27" s="23" t="s">
        <v>1367</v>
      </c>
      <c r="B27" s="24">
        <v>10111</v>
      </c>
      <c r="C27" s="24">
        <v>11193</v>
      </c>
    </row>
    <row r="29" spans="1:4" x14ac:dyDescent="0.25">
      <c r="A29" t="s">
        <v>1411</v>
      </c>
      <c r="B29" s="28">
        <v>44409</v>
      </c>
      <c r="C29" s="28" t="s">
        <v>1412</v>
      </c>
      <c r="D29" s="28" t="s">
        <v>1413</v>
      </c>
    </row>
    <row r="30" spans="1:4" x14ac:dyDescent="0.25">
      <c r="A30" s="23" t="s">
        <v>10</v>
      </c>
      <c r="B30" s="6">
        <v>100656</v>
      </c>
      <c r="C30" s="24">
        <v>122910</v>
      </c>
      <c r="D30" s="24">
        <v>136682</v>
      </c>
    </row>
    <row r="31" spans="1:4" x14ac:dyDescent="0.25">
      <c r="A31" s="23" t="s">
        <v>22</v>
      </c>
      <c r="B31" s="6">
        <v>56689</v>
      </c>
      <c r="C31" s="24">
        <v>66106</v>
      </c>
      <c r="D31" s="24">
        <v>77700</v>
      </c>
    </row>
    <row r="32" spans="1:4" x14ac:dyDescent="0.25">
      <c r="A32" s="23" t="s">
        <v>56</v>
      </c>
      <c r="B32" s="6">
        <v>11243</v>
      </c>
      <c r="C32" s="24">
        <v>13112</v>
      </c>
      <c r="D32" s="24">
        <v>13580</v>
      </c>
    </row>
    <row r="33" spans="1:4" x14ac:dyDescent="0.25">
      <c r="A33" s="23" t="s">
        <v>1367</v>
      </c>
      <c r="B33" s="6">
        <v>8588</v>
      </c>
      <c r="C33" s="24">
        <v>10111</v>
      </c>
      <c r="D33" s="24">
        <v>11193</v>
      </c>
    </row>
    <row r="35" spans="1:4" x14ac:dyDescent="0.25">
      <c r="B35" t="s">
        <v>1411</v>
      </c>
      <c r="C35" s="30" t="s">
        <v>1414</v>
      </c>
      <c r="D35" s="30" t="s">
        <v>1415</v>
      </c>
    </row>
    <row r="36" spans="1:4" x14ac:dyDescent="0.25">
      <c r="B36" s="23" t="s">
        <v>10</v>
      </c>
      <c r="C36" s="7">
        <f>(C30/B30)-1</f>
        <v>0.22108965188364338</v>
      </c>
      <c r="D36" s="7">
        <f>(D30/C30)-1</f>
        <v>0.11204946708974051</v>
      </c>
    </row>
    <row r="37" spans="1:4" x14ac:dyDescent="0.25">
      <c r="B37" s="23" t="s">
        <v>22</v>
      </c>
      <c r="C37" s="7">
        <f t="shared" ref="C37:D37" si="0">(C31/B31)-1</f>
        <v>0.16611688334597541</v>
      </c>
      <c r="D37" s="7">
        <f t="shared" si="0"/>
        <v>0.17538498774695177</v>
      </c>
    </row>
    <row r="38" spans="1:4" x14ac:dyDescent="0.25">
      <c r="B38" s="23" t="s">
        <v>56</v>
      </c>
      <c r="C38" s="7">
        <f t="shared" ref="C38:D38" si="1">(C32/B32)-1</f>
        <v>0.16623676954549493</v>
      </c>
      <c r="D38" s="7">
        <f t="shared" si="1"/>
        <v>3.5692495424038961E-2</v>
      </c>
    </row>
    <row r="39" spans="1:4" x14ac:dyDescent="0.25">
      <c r="B39" s="23" t="s">
        <v>1367</v>
      </c>
      <c r="C39" s="7">
        <f t="shared" ref="C39:D39" si="2">(C33/B33)-1</f>
        <v>0.17734047508150907</v>
      </c>
      <c r="D39" s="7">
        <f t="shared" si="2"/>
        <v>0.1070121649688458</v>
      </c>
    </row>
  </sheetData>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349E-D1BC-42F8-9FD6-CF19BB98C90D}">
  <dimension ref="A2:M82"/>
  <sheetViews>
    <sheetView topLeftCell="G1" zoomScaleNormal="100" workbookViewId="0">
      <selection activeCell="G1" sqref="G1"/>
    </sheetView>
  </sheetViews>
  <sheetFormatPr defaultColWidth="8.85546875" defaultRowHeight="12.75" x14ac:dyDescent="0.2"/>
  <cols>
    <col min="1" max="1" width="43.5703125" style="67" hidden="1" customWidth="1"/>
    <col min="2" max="2" width="16" style="116" hidden="1" customWidth="1"/>
    <col min="3" max="3" width="15.42578125" style="116" hidden="1" customWidth="1"/>
    <col min="4" max="4" width="16.140625" style="116" hidden="1" customWidth="1"/>
    <col min="5" max="5" width="13.42578125" style="116" hidden="1" customWidth="1"/>
    <col min="6" max="6" width="14.42578125" style="116" hidden="1" customWidth="1"/>
    <col min="7" max="7" width="8.85546875" style="67"/>
    <col min="8" max="8" width="46" style="67" customWidth="1"/>
    <col min="9" max="9" width="13.85546875" style="116" customWidth="1"/>
    <col min="10" max="10" width="13.28515625" style="116" customWidth="1"/>
    <col min="11" max="11" width="11.7109375" style="116" customWidth="1"/>
    <col min="12" max="12" width="12.42578125" style="116" customWidth="1"/>
    <col min="13" max="13" width="12.5703125" style="116" customWidth="1"/>
    <col min="14" max="16384" width="8.85546875" style="67"/>
  </cols>
  <sheetData>
    <row r="2" spans="1:13" ht="18" x14ac:dyDescent="0.25">
      <c r="A2" s="67" t="s">
        <v>1425</v>
      </c>
      <c r="B2" s="115">
        <v>2018</v>
      </c>
      <c r="C2" s="115">
        <v>2019</v>
      </c>
      <c r="D2" s="115">
        <v>2020</v>
      </c>
      <c r="E2" s="115">
        <v>2021</v>
      </c>
      <c r="F2" s="115">
        <v>2022</v>
      </c>
      <c r="H2" s="193" t="s">
        <v>493</v>
      </c>
      <c r="I2" s="136">
        <v>2018</v>
      </c>
      <c r="J2" s="136">
        <v>2019</v>
      </c>
      <c r="K2" s="136">
        <v>2020</v>
      </c>
      <c r="L2" s="136">
        <v>2021</v>
      </c>
      <c r="M2" s="137">
        <v>2022</v>
      </c>
    </row>
    <row r="3" spans="1:13" x14ac:dyDescent="0.2">
      <c r="B3" s="116" t="s">
        <v>9</v>
      </c>
      <c r="C3" s="116" t="s">
        <v>9</v>
      </c>
      <c r="D3" s="116" t="s">
        <v>9</v>
      </c>
      <c r="E3" s="116" t="s">
        <v>9</v>
      </c>
      <c r="F3" s="116" t="s">
        <v>9</v>
      </c>
      <c r="H3" s="69"/>
      <c r="I3" s="138" t="s">
        <v>9</v>
      </c>
      <c r="J3" s="138" t="s">
        <v>9</v>
      </c>
      <c r="K3" s="138" t="s">
        <v>9</v>
      </c>
      <c r="L3" s="138" t="s">
        <v>9</v>
      </c>
      <c r="M3" s="139" t="s">
        <v>9</v>
      </c>
    </row>
    <row r="4" spans="1:13" x14ac:dyDescent="0.2">
      <c r="A4" s="67" t="s">
        <v>280</v>
      </c>
      <c r="H4" s="69" t="s">
        <v>366</v>
      </c>
      <c r="I4" s="132">
        <v>14994</v>
      </c>
      <c r="J4" s="132">
        <v>16596</v>
      </c>
      <c r="K4" s="132">
        <v>25168</v>
      </c>
      <c r="L4" s="132">
        <v>39809</v>
      </c>
      <c r="M4" s="133">
        <v>26622</v>
      </c>
    </row>
    <row r="5" spans="1:13" x14ac:dyDescent="0.2">
      <c r="A5" s="67" t="s">
        <v>281</v>
      </c>
      <c r="B5" s="116">
        <v>9247</v>
      </c>
      <c r="C5" s="116">
        <v>10501</v>
      </c>
      <c r="D5" s="116">
        <v>13697</v>
      </c>
      <c r="E5" s="116">
        <v>16890</v>
      </c>
      <c r="F5" s="116">
        <v>20244</v>
      </c>
      <c r="H5" s="69" t="s">
        <v>373</v>
      </c>
      <c r="I5" s="132">
        <v>-456</v>
      </c>
      <c r="J5" s="132">
        <v>-294</v>
      </c>
      <c r="K5" s="132">
        <v>-422</v>
      </c>
      <c r="L5" s="132">
        <v>-644</v>
      </c>
      <c r="M5" s="133">
        <v>-818</v>
      </c>
    </row>
    <row r="6" spans="1:13" x14ac:dyDescent="0.2">
      <c r="A6" s="67" t="s">
        <v>282</v>
      </c>
      <c r="H6" s="69" t="s">
        <v>379</v>
      </c>
      <c r="I6" s="132">
        <v>-2898</v>
      </c>
      <c r="J6" s="132">
        <v>-3137</v>
      </c>
      <c r="K6" s="132">
        <v>-3804</v>
      </c>
      <c r="L6" s="132">
        <v>-3693</v>
      </c>
      <c r="M6" s="133">
        <v>-5165</v>
      </c>
    </row>
    <row r="7" spans="1:13" x14ac:dyDescent="0.2">
      <c r="A7" s="67" t="s">
        <v>283</v>
      </c>
      <c r="B7" s="116">
        <v>470</v>
      </c>
      <c r="C7" s="116">
        <v>502</v>
      </c>
      <c r="D7" s="116">
        <v>473</v>
      </c>
      <c r="E7" s="116">
        <v>512</v>
      </c>
      <c r="F7" s="116">
        <v>659</v>
      </c>
      <c r="H7" s="69" t="s">
        <v>385</v>
      </c>
      <c r="I7" s="132">
        <v>-4004</v>
      </c>
      <c r="J7" s="132">
        <v>-310</v>
      </c>
      <c r="K7" s="132"/>
      <c r="L7" s="132">
        <v>-22913</v>
      </c>
      <c r="M7" s="133">
        <v>-72</v>
      </c>
    </row>
    <row r="8" spans="1:13" x14ac:dyDescent="0.2">
      <c r="A8" s="67" t="s">
        <v>289</v>
      </c>
      <c r="B8" s="116" t="s">
        <v>129</v>
      </c>
      <c r="C8" s="116">
        <v>1775</v>
      </c>
      <c r="D8" s="116">
        <v>1806</v>
      </c>
      <c r="E8" s="116">
        <v>1889</v>
      </c>
      <c r="F8" s="116">
        <v>2114</v>
      </c>
      <c r="H8" s="69" t="s">
        <v>390</v>
      </c>
      <c r="I8" s="132"/>
      <c r="J8" s="132">
        <v>-1213</v>
      </c>
      <c r="K8" s="132">
        <v>-1547</v>
      </c>
      <c r="L8" s="132">
        <v>-3650</v>
      </c>
      <c r="M8" s="133">
        <v>-633</v>
      </c>
    </row>
    <row r="9" spans="1:13" x14ac:dyDescent="0.2">
      <c r="A9" s="67" t="s">
        <v>294</v>
      </c>
      <c r="B9" s="116">
        <v>4139</v>
      </c>
      <c r="C9" s="116">
        <v>4301</v>
      </c>
      <c r="D9" s="116">
        <v>5485</v>
      </c>
      <c r="E9" s="116">
        <v>7505</v>
      </c>
      <c r="F9" s="116">
        <v>9687</v>
      </c>
      <c r="H9" s="69" t="s">
        <v>395</v>
      </c>
      <c r="I9" s="132"/>
      <c r="J9" s="132">
        <v>-223</v>
      </c>
      <c r="K9" s="132">
        <v>-56</v>
      </c>
      <c r="L9" s="132" t="s">
        <v>129</v>
      </c>
      <c r="M9" s="133">
        <v>-183</v>
      </c>
    </row>
    <row r="10" spans="1:13" x14ac:dyDescent="0.2">
      <c r="A10" s="67" t="s">
        <v>300</v>
      </c>
      <c r="D10" s="116">
        <v>300</v>
      </c>
      <c r="E10" s="116" t="s">
        <v>129</v>
      </c>
      <c r="F10" s="116">
        <v>13</v>
      </c>
      <c r="H10" s="69" t="s">
        <v>399</v>
      </c>
      <c r="I10" s="132">
        <v>116</v>
      </c>
      <c r="J10" s="132">
        <v>254</v>
      </c>
      <c r="K10" s="132">
        <v>110</v>
      </c>
      <c r="L10" s="132">
        <v>92</v>
      </c>
      <c r="M10" s="133">
        <v>253</v>
      </c>
    </row>
    <row r="11" spans="1:13" x14ac:dyDescent="0.2">
      <c r="A11" s="67" t="s">
        <v>302</v>
      </c>
      <c r="E11" s="116">
        <v>65</v>
      </c>
      <c r="F11" s="116">
        <v>107</v>
      </c>
      <c r="H11" s="54" t="s">
        <v>494</v>
      </c>
      <c r="I11" s="140">
        <v>-7242</v>
      </c>
      <c r="J11" s="140">
        <v>-4923</v>
      </c>
      <c r="K11" s="140">
        <v>-5719</v>
      </c>
      <c r="L11" s="140">
        <v>-30808</v>
      </c>
      <c r="M11" s="141">
        <v>-6618</v>
      </c>
    </row>
    <row r="12" spans="1:13" x14ac:dyDescent="0.2">
      <c r="A12" s="67" t="s">
        <v>62</v>
      </c>
      <c r="B12" s="116">
        <v>-130</v>
      </c>
      <c r="C12" s="116">
        <v>-270</v>
      </c>
      <c r="D12" s="116">
        <v>-120</v>
      </c>
      <c r="E12" s="116">
        <v>-105</v>
      </c>
      <c r="F12" s="116">
        <v>-270</v>
      </c>
      <c r="H12" s="58" t="s">
        <v>493</v>
      </c>
      <c r="I12" s="142">
        <f>SUM(I4,I11)</f>
        <v>7752</v>
      </c>
      <c r="J12" s="142">
        <f t="shared" ref="J12:M12" si="0">SUM(J4,J11)</f>
        <v>11673</v>
      </c>
      <c r="K12" s="142">
        <f t="shared" si="0"/>
        <v>19449</v>
      </c>
      <c r="L12" s="142">
        <f t="shared" si="0"/>
        <v>9001</v>
      </c>
      <c r="M12" s="143">
        <f t="shared" si="0"/>
        <v>20004</v>
      </c>
    </row>
    <row r="13" spans="1:13" x14ac:dyDescent="0.2">
      <c r="A13" s="67" t="s">
        <v>67</v>
      </c>
      <c r="B13" s="116">
        <v>50</v>
      </c>
      <c r="C13" s="116">
        <v>513</v>
      </c>
      <c r="D13" s="116">
        <v>604</v>
      </c>
      <c r="E13" s="116">
        <v>486</v>
      </c>
      <c r="F13" s="116">
        <v>458</v>
      </c>
      <c r="H13" s="53"/>
      <c r="I13" s="132"/>
      <c r="J13" s="132"/>
      <c r="K13" s="132"/>
      <c r="L13" s="132"/>
      <c r="M13" s="132"/>
    </row>
    <row r="14" spans="1:13" x14ac:dyDescent="0.2">
      <c r="A14" s="67" t="s">
        <v>314</v>
      </c>
      <c r="B14" s="116" t="s">
        <v>129</v>
      </c>
      <c r="C14" s="116">
        <v>7</v>
      </c>
      <c r="D14" s="116">
        <v>110</v>
      </c>
      <c r="E14" s="116">
        <v>117</v>
      </c>
      <c r="F14" s="116">
        <v>228</v>
      </c>
      <c r="H14" s="53" t="s">
        <v>495</v>
      </c>
      <c r="I14" s="131">
        <f>I12/I4</f>
        <v>0.51700680272108845</v>
      </c>
      <c r="J14" s="131">
        <f t="shared" ref="J14:M14" si="1">J12/J4</f>
        <v>0.70336225596529289</v>
      </c>
      <c r="K14" s="131">
        <f t="shared" si="1"/>
        <v>0.77276700572155121</v>
      </c>
      <c r="L14" s="131">
        <f t="shared" si="1"/>
        <v>0.22610464970232863</v>
      </c>
      <c r="M14" s="131">
        <f t="shared" si="1"/>
        <v>0.7514086094207798</v>
      </c>
    </row>
    <row r="15" spans="1:13" x14ac:dyDescent="0.2">
      <c r="A15" s="67" t="s">
        <v>319</v>
      </c>
      <c r="B15" s="116">
        <v>498</v>
      </c>
      <c r="C15" s="116">
        <v>761</v>
      </c>
      <c r="D15" s="116">
        <v>1416</v>
      </c>
      <c r="E15" s="116">
        <v>2054</v>
      </c>
      <c r="F15" s="116">
        <v>1601</v>
      </c>
      <c r="H15" s="53"/>
      <c r="I15" s="131"/>
      <c r="J15" s="131"/>
      <c r="K15" s="131"/>
      <c r="L15" s="131"/>
      <c r="M15" s="131"/>
    </row>
    <row r="16" spans="1:13" ht="18" x14ac:dyDescent="0.25">
      <c r="A16" s="67" t="s">
        <v>325</v>
      </c>
      <c r="B16" s="116">
        <v>2802</v>
      </c>
      <c r="C16" s="116">
        <v>2728</v>
      </c>
      <c r="D16" s="116">
        <v>3652</v>
      </c>
      <c r="E16" s="116">
        <v>5291</v>
      </c>
      <c r="F16" s="116">
        <v>5171</v>
      </c>
      <c r="H16" s="193" t="s">
        <v>496</v>
      </c>
      <c r="I16" s="129"/>
      <c r="J16" s="129"/>
      <c r="K16" s="129"/>
      <c r="L16" s="129"/>
      <c r="M16" s="130"/>
    </row>
    <row r="17" spans="1:13" x14ac:dyDescent="0.2">
      <c r="B17" s="116">
        <v>17076</v>
      </c>
      <c r="C17" s="116">
        <v>20818</v>
      </c>
      <c r="D17" s="116">
        <v>27423</v>
      </c>
      <c r="E17" s="116">
        <v>34704</v>
      </c>
      <c r="F17" s="116">
        <v>40012</v>
      </c>
      <c r="H17" s="69" t="s">
        <v>411</v>
      </c>
      <c r="I17" s="132">
        <v>-5655</v>
      </c>
      <c r="J17" s="132">
        <v>-6009</v>
      </c>
      <c r="K17" s="132">
        <v>-1045</v>
      </c>
      <c r="L17" s="132">
        <v>-15157</v>
      </c>
      <c r="M17" s="133">
        <v>-8752</v>
      </c>
    </row>
    <row r="18" spans="1:13" x14ac:dyDescent="0.2">
      <c r="A18" s="67" t="s">
        <v>336</v>
      </c>
      <c r="B18" s="116">
        <v>2315</v>
      </c>
      <c r="C18" s="116">
        <v>-620</v>
      </c>
      <c r="D18" s="116">
        <v>-357</v>
      </c>
      <c r="E18" s="116">
        <v>-2745</v>
      </c>
      <c r="F18" s="116">
        <v>-7557</v>
      </c>
      <c r="H18" s="69" t="s">
        <v>417</v>
      </c>
      <c r="I18" s="132"/>
      <c r="J18" s="132"/>
      <c r="K18" s="132">
        <v>-674</v>
      </c>
      <c r="L18" s="132">
        <v>-4489</v>
      </c>
      <c r="M18" s="133">
        <v>-1669</v>
      </c>
    </row>
    <row r="19" spans="1:13" x14ac:dyDescent="0.2">
      <c r="A19" s="67" t="s">
        <v>342</v>
      </c>
      <c r="B19" s="116">
        <v>5834</v>
      </c>
      <c r="C19" s="116">
        <v>-4385</v>
      </c>
      <c r="D19" s="116">
        <v>-11281</v>
      </c>
      <c r="E19" s="116">
        <v>1205</v>
      </c>
      <c r="F19" s="116">
        <v>-3226</v>
      </c>
      <c r="H19" s="69" t="s">
        <v>421</v>
      </c>
      <c r="I19" s="132">
        <v>214</v>
      </c>
      <c r="J19" s="132">
        <v>27</v>
      </c>
      <c r="K19" s="132">
        <v>184</v>
      </c>
      <c r="L19" s="132">
        <v>34</v>
      </c>
      <c r="M19" s="133">
        <v>266</v>
      </c>
    </row>
    <row r="20" spans="1:13" x14ac:dyDescent="0.2">
      <c r="A20" s="67" t="s">
        <v>348</v>
      </c>
      <c r="B20" s="116">
        <v>-7702</v>
      </c>
      <c r="C20" s="116">
        <v>2489</v>
      </c>
      <c r="D20" s="116">
        <v>13789</v>
      </c>
      <c r="E20" s="116">
        <v>14572</v>
      </c>
      <c r="F20" s="116">
        <v>4033</v>
      </c>
      <c r="H20" s="69" t="s">
        <v>427</v>
      </c>
      <c r="I20" s="132"/>
      <c r="J20" s="132"/>
      <c r="K20" s="132">
        <v>7978</v>
      </c>
      <c r="L20" s="132" t="s">
        <v>129</v>
      </c>
      <c r="M20" s="133"/>
    </row>
    <row r="21" spans="1:13" x14ac:dyDescent="0.2">
      <c r="A21" s="67" t="s">
        <v>354</v>
      </c>
      <c r="B21" s="116">
        <v>17523</v>
      </c>
      <c r="C21" s="116">
        <v>18302</v>
      </c>
      <c r="D21" s="116">
        <v>29574</v>
      </c>
      <c r="E21" s="116">
        <v>47736</v>
      </c>
      <c r="F21" s="116">
        <v>33262</v>
      </c>
      <c r="H21" s="69" t="s">
        <v>429</v>
      </c>
      <c r="I21" s="132">
        <v>-201</v>
      </c>
      <c r="J21" s="132" t="s">
        <v>129</v>
      </c>
      <c r="K21" s="132"/>
      <c r="L21" s="132">
        <v>-1097</v>
      </c>
      <c r="M21" s="133" t="s">
        <v>129</v>
      </c>
    </row>
    <row r="22" spans="1:13" x14ac:dyDescent="0.2">
      <c r="A22" s="67" t="s">
        <v>360</v>
      </c>
      <c r="B22" s="116">
        <v>-2529</v>
      </c>
      <c r="C22" s="116">
        <v>-1706</v>
      </c>
      <c r="D22" s="116">
        <v>-4406</v>
      </c>
      <c r="E22" s="116">
        <v>-7927</v>
      </c>
      <c r="F22" s="116">
        <v>-6640</v>
      </c>
      <c r="H22" s="69" t="s">
        <v>432</v>
      </c>
      <c r="I22" s="132" t="s">
        <v>129</v>
      </c>
      <c r="J22" s="132">
        <v>-1531</v>
      </c>
      <c r="K22" s="132">
        <v>-1451</v>
      </c>
      <c r="L22" s="132">
        <v>-1862</v>
      </c>
      <c r="M22" s="133">
        <v>-2226</v>
      </c>
    </row>
    <row r="23" spans="1:13" x14ac:dyDescent="0.2">
      <c r="A23" s="67" t="s">
        <v>366</v>
      </c>
      <c r="B23" s="116">
        <v>14994</v>
      </c>
      <c r="C23" s="116">
        <v>16596</v>
      </c>
      <c r="D23" s="116">
        <v>25168</v>
      </c>
      <c r="E23" s="116">
        <v>39809</v>
      </c>
      <c r="F23" s="116">
        <v>26622</v>
      </c>
      <c r="H23" s="69" t="s">
        <v>437</v>
      </c>
      <c r="I23" s="132" t="s">
        <v>129</v>
      </c>
      <c r="J23" s="132">
        <v>-492</v>
      </c>
      <c r="K23" s="132">
        <v>-442</v>
      </c>
      <c r="L23" s="132">
        <v>-419</v>
      </c>
      <c r="M23" s="133">
        <v>-390</v>
      </c>
    </row>
    <row r="24" spans="1:13" x14ac:dyDescent="0.2">
      <c r="A24" s="67" t="s">
        <v>372</v>
      </c>
      <c r="H24" s="69" t="s">
        <v>442</v>
      </c>
      <c r="I24" s="132">
        <v>-34</v>
      </c>
      <c r="J24" s="132">
        <v>-3</v>
      </c>
      <c r="K24" s="132">
        <v>-149</v>
      </c>
      <c r="L24" s="132">
        <v>-55</v>
      </c>
      <c r="M24" s="133" t="s">
        <v>129</v>
      </c>
    </row>
    <row r="25" spans="1:13" x14ac:dyDescent="0.2">
      <c r="A25" s="67" t="s">
        <v>379</v>
      </c>
      <c r="B25" s="116">
        <v>-2898</v>
      </c>
      <c r="C25" s="116">
        <v>-3137</v>
      </c>
      <c r="D25" s="116">
        <v>-3804</v>
      </c>
      <c r="E25" s="116">
        <v>-3693</v>
      </c>
      <c r="F25" s="116">
        <v>-5165</v>
      </c>
      <c r="H25" s="69" t="s">
        <v>447</v>
      </c>
      <c r="I25" s="132">
        <v>-5676</v>
      </c>
      <c r="J25" s="132">
        <v>-8008</v>
      </c>
      <c r="K25" s="132">
        <v>4401</v>
      </c>
      <c r="L25" s="132">
        <v>-23045</v>
      </c>
      <c r="M25" s="133">
        <v>-12771</v>
      </c>
    </row>
    <row r="26" spans="1:13" x14ac:dyDescent="0.2">
      <c r="A26" s="67" t="s">
        <v>385</v>
      </c>
      <c r="B26" s="116">
        <v>-4004</v>
      </c>
      <c r="C26" s="116">
        <v>-310</v>
      </c>
      <c r="D26" s="116" t="s">
        <v>129</v>
      </c>
      <c r="E26" s="116">
        <v>-22913</v>
      </c>
      <c r="F26" s="116">
        <v>-72</v>
      </c>
      <c r="H26" s="81" t="s">
        <v>467</v>
      </c>
      <c r="I26" s="134">
        <v>27580</v>
      </c>
      <c r="J26" s="134">
        <v>31345</v>
      </c>
      <c r="K26" s="134">
        <v>54466</v>
      </c>
      <c r="L26" s="134">
        <v>41226</v>
      </c>
      <c r="M26" s="135">
        <v>51540</v>
      </c>
    </row>
    <row r="27" spans="1:13" x14ac:dyDescent="0.2">
      <c r="A27" s="67" t="s">
        <v>390</v>
      </c>
      <c r="B27" s="116" t="s">
        <v>129</v>
      </c>
      <c r="C27" s="116">
        <v>-1213</v>
      </c>
      <c r="D27" s="116">
        <v>-1547</v>
      </c>
      <c r="E27" s="116">
        <v>-3650</v>
      </c>
      <c r="F27" s="116">
        <v>-633</v>
      </c>
    </row>
    <row r="28" spans="1:13" x14ac:dyDescent="0.2">
      <c r="A28" s="67" t="s">
        <v>395</v>
      </c>
      <c r="B28" s="116" t="s">
        <v>129</v>
      </c>
      <c r="C28" s="116">
        <v>-223</v>
      </c>
      <c r="D28" s="116">
        <v>-56</v>
      </c>
      <c r="E28" s="116" t="s">
        <v>129</v>
      </c>
      <c r="F28" s="116">
        <v>-183</v>
      </c>
    </row>
    <row r="29" spans="1:13" x14ac:dyDescent="0.2">
      <c r="A29" s="67" t="s">
        <v>399</v>
      </c>
      <c r="B29" s="116">
        <v>116</v>
      </c>
      <c r="C29" s="116">
        <v>254</v>
      </c>
      <c r="D29" s="116">
        <v>110</v>
      </c>
      <c r="E29" s="116">
        <v>92</v>
      </c>
      <c r="F29" s="116">
        <v>253</v>
      </c>
      <c r="H29" s="53" t="s">
        <v>497</v>
      </c>
      <c r="I29" s="132" t="s">
        <v>498</v>
      </c>
      <c r="J29" s="132" t="s">
        <v>499</v>
      </c>
      <c r="K29" s="132" t="s">
        <v>500</v>
      </c>
      <c r="L29" s="132" t="s">
        <v>501</v>
      </c>
      <c r="M29" s="132" t="s">
        <v>502</v>
      </c>
    </row>
    <row r="30" spans="1:13" x14ac:dyDescent="0.2">
      <c r="A30" s="67" t="s">
        <v>404</v>
      </c>
      <c r="B30" s="116">
        <v>-7242</v>
      </c>
      <c r="C30" s="116">
        <v>-4923</v>
      </c>
      <c r="D30" s="116">
        <v>-5719</v>
      </c>
      <c r="E30" s="116">
        <v>-30808</v>
      </c>
      <c r="F30" s="116">
        <v>-6618</v>
      </c>
      <c r="H30" s="144" t="s">
        <v>366</v>
      </c>
      <c r="I30" s="145">
        <v>14994</v>
      </c>
      <c r="J30" s="145">
        <v>16596</v>
      </c>
      <c r="K30" s="145">
        <v>25168</v>
      </c>
      <c r="L30" s="145">
        <v>39809</v>
      </c>
      <c r="M30" s="145">
        <v>26622</v>
      </c>
    </row>
    <row r="31" spans="1:13" x14ac:dyDescent="0.2">
      <c r="A31" s="67" t="s">
        <v>410</v>
      </c>
      <c r="H31" s="144" t="s">
        <v>373</v>
      </c>
      <c r="I31" s="145">
        <v>-456</v>
      </c>
      <c r="J31" s="145">
        <v>-294</v>
      </c>
      <c r="K31" s="145">
        <v>-422</v>
      </c>
      <c r="L31" s="145">
        <v>-644</v>
      </c>
      <c r="M31" s="145">
        <v>-818</v>
      </c>
    </row>
    <row r="32" spans="1:13" x14ac:dyDescent="0.2">
      <c r="A32" s="67" t="s">
        <v>411</v>
      </c>
      <c r="B32" s="116">
        <v>-5655</v>
      </c>
      <c r="C32" s="116">
        <v>-6009</v>
      </c>
      <c r="D32" s="116">
        <v>-1045</v>
      </c>
      <c r="E32" s="116">
        <v>-15157</v>
      </c>
      <c r="F32" s="116">
        <v>-8752</v>
      </c>
      <c r="H32" s="144" t="s">
        <v>379</v>
      </c>
      <c r="I32" s="145">
        <v>-2898</v>
      </c>
      <c r="J32" s="145">
        <v>-3137</v>
      </c>
      <c r="K32" s="145">
        <v>-3804</v>
      </c>
      <c r="L32" s="145">
        <v>-3693</v>
      </c>
      <c r="M32" s="145">
        <v>-5165</v>
      </c>
    </row>
    <row r="33" spans="1:13" x14ac:dyDescent="0.2">
      <c r="A33" s="67" t="s">
        <v>417</v>
      </c>
      <c r="D33" s="116">
        <v>-674</v>
      </c>
      <c r="E33" s="116">
        <v>-4489</v>
      </c>
      <c r="F33" s="116">
        <v>-1669</v>
      </c>
      <c r="H33" s="144" t="s">
        <v>385</v>
      </c>
      <c r="I33" s="145">
        <v>-4004</v>
      </c>
      <c r="J33" s="145">
        <v>-310</v>
      </c>
      <c r="K33" s="145"/>
      <c r="L33" s="145">
        <v>-22913</v>
      </c>
      <c r="M33" s="145">
        <v>-72</v>
      </c>
    </row>
    <row r="34" spans="1:13" x14ac:dyDescent="0.2">
      <c r="A34" s="67" t="s">
        <v>421</v>
      </c>
      <c r="B34" s="116">
        <v>214</v>
      </c>
      <c r="C34" s="116">
        <v>27</v>
      </c>
      <c r="D34" s="116">
        <v>184</v>
      </c>
      <c r="E34" s="116">
        <v>34</v>
      </c>
      <c r="F34" s="116">
        <v>266</v>
      </c>
      <c r="H34" s="144" t="s">
        <v>390</v>
      </c>
      <c r="I34" s="145"/>
      <c r="J34" s="145">
        <v>-1213</v>
      </c>
      <c r="K34" s="145">
        <v>-1547</v>
      </c>
      <c r="L34" s="145">
        <v>-3650</v>
      </c>
      <c r="M34" s="145">
        <v>-633</v>
      </c>
    </row>
    <row r="35" spans="1:13" x14ac:dyDescent="0.2">
      <c r="A35" s="67" t="s">
        <v>427</v>
      </c>
      <c r="D35" s="116">
        <v>7978</v>
      </c>
      <c r="E35" s="116" t="s">
        <v>129</v>
      </c>
      <c r="H35" s="144" t="s">
        <v>395</v>
      </c>
      <c r="I35" s="145"/>
      <c r="J35" s="145">
        <v>-223</v>
      </c>
      <c r="K35" s="145">
        <v>-56</v>
      </c>
      <c r="L35" s="145" t="s">
        <v>129</v>
      </c>
      <c r="M35" s="145">
        <v>-183</v>
      </c>
    </row>
    <row r="36" spans="1:13" x14ac:dyDescent="0.2">
      <c r="A36" s="67" t="s">
        <v>429</v>
      </c>
      <c r="B36" s="116">
        <v>-201</v>
      </c>
      <c r="C36" s="116" t="s">
        <v>129</v>
      </c>
      <c r="E36" s="116">
        <v>-1097</v>
      </c>
      <c r="F36" s="116" t="s">
        <v>129</v>
      </c>
      <c r="H36" s="144" t="s">
        <v>399</v>
      </c>
      <c r="I36" s="145">
        <v>116</v>
      </c>
      <c r="J36" s="145">
        <v>254</v>
      </c>
      <c r="K36" s="145">
        <v>110</v>
      </c>
      <c r="L36" s="145">
        <v>92</v>
      </c>
      <c r="M36" s="145">
        <v>253</v>
      </c>
    </row>
    <row r="37" spans="1:13" x14ac:dyDescent="0.2">
      <c r="A37" s="67" t="s">
        <v>432</v>
      </c>
      <c r="B37" s="116" t="s">
        <v>129</v>
      </c>
      <c r="C37" s="116">
        <v>-1531</v>
      </c>
      <c r="D37" s="116">
        <v>-1451</v>
      </c>
      <c r="E37" s="116">
        <v>-1862</v>
      </c>
      <c r="F37" s="116">
        <v>-2226</v>
      </c>
      <c r="H37" s="146" t="s">
        <v>494</v>
      </c>
      <c r="I37" s="147">
        <v>-7242</v>
      </c>
      <c r="J37" s="147">
        <v>-4923</v>
      </c>
      <c r="K37" s="147">
        <v>-5719</v>
      </c>
      <c r="L37" s="147">
        <v>-30808</v>
      </c>
      <c r="M37" s="147">
        <v>-6618</v>
      </c>
    </row>
    <row r="38" spans="1:13" x14ac:dyDescent="0.2">
      <c r="A38" s="67" t="s">
        <v>437</v>
      </c>
      <c r="B38" s="116" t="s">
        <v>129</v>
      </c>
      <c r="C38" s="116">
        <v>-492</v>
      </c>
      <c r="D38" s="116">
        <v>-442</v>
      </c>
      <c r="E38" s="116">
        <v>-419</v>
      </c>
      <c r="F38" s="116">
        <v>-390</v>
      </c>
    </row>
    <row r="39" spans="1:13" x14ac:dyDescent="0.2">
      <c r="A39" s="67" t="s">
        <v>442</v>
      </c>
      <c r="B39" s="116">
        <v>-34</v>
      </c>
      <c r="C39" s="116">
        <v>-3</v>
      </c>
      <c r="D39" s="116">
        <v>-149</v>
      </c>
      <c r="E39" s="116">
        <v>-55</v>
      </c>
      <c r="F39" s="116" t="s">
        <v>129</v>
      </c>
    </row>
    <row r="40" spans="1:13" x14ac:dyDescent="0.2">
      <c r="A40" s="67" t="s">
        <v>447</v>
      </c>
      <c r="B40" s="116">
        <v>-5676</v>
      </c>
      <c r="C40" s="116">
        <v>-8008</v>
      </c>
      <c r="D40" s="116">
        <v>4401</v>
      </c>
      <c r="E40" s="116">
        <v>-23045</v>
      </c>
      <c r="F40" s="116">
        <v>-12771</v>
      </c>
    </row>
    <row r="41" spans="1:13" x14ac:dyDescent="0.2">
      <c r="A41" s="67" t="s">
        <v>453</v>
      </c>
      <c r="B41" s="116">
        <v>2076</v>
      </c>
      <c r="C41" s="116">
        <v>3665</v>
      </c>
      <c r="D41" s="116">
        <v>23850</v>
      </c>
      <c r="E41" s="116">
        <v>-14044</v>
      </c>
      <c r="F41" s="116">
        <v>7233</v>
      </c>
    </row>
    <row r="42" spans="1:13" x14ac:dyDescent="0.2">
      <c r="A42" s="67" t="s">
        <v>459</v>
      </c>
      <c r="B42" s="116">
        <v>25428</v>
      </c>
      <c r="C42" s="116">
        <v>27580</v>
      </c>
      <c r="D42" s="116">
        <v>31345</v>
      </c>
      <c r="E42" s="116">
        <v>54466</v>
      </c>
      <c r="F42" s="116">
        <v>41226</v>
      </c>
    </row>
    <row r="43" spans="1:13" x14ac:dyDescent="0.2">
      <c r="A43" s="67" t="s">
        <v>461</v>
      </c>
      <c r="B43" s="116">
        <v>76</v>
      </c>
      <c r="C43" s="116">
        <v>100</v>
      </c>
      <c r="D43" s="116">
        <v>-729</v>
      </c>
      <c r="E43" s="116">
        <v>804</v>
      </c>
      <c r="F43" s="116">
        <v>3081</v>
      </c>
    </row>
    <row r="44" spans="1:13" x14ac:dyDescent="0.2">
      <c r="A44" s="67" t="s">
        <v>467</v>
      </c>
      <c r="B44" s="116">
        <v>27580</v>
      </c>
      <c r="C44" s="116">
        <v>31345</v>
      </c>
      <c r="D44" s="116">
        <v>54466</v>
      </c>
      <c r="E44" s="116">
        <v>41226</v>
      </c>
      <c r="F44" s="116">
        <v>51540</v>
      </c>
    </row>
    <row r="46" spans="1:13" ht="17.25" customHeight="1" x14ac:dyDescent="0.2">
      <c r="A46" s="67" t="s">
        <v>1407</v>
      </c>
      <c r="B46" s="115">
        <v>2018</v>
      </c>
      <c r="C46" s="115">
        <v>2019</v>
      </c>
      <c r="D46" s="115">
        <v>2020</v>
      </c>
      <c r="E46" s="115">
        <v>2021</v>
      </c>
      <c r="F46" s="115">
        <v>2022</v>
      </c>
    </row>
    <row r="47" spans="1:13" ht="17.25" customHeight="1" x14ac:dyDescent="0.2">
      <c r="A47" s="67" t="s">
        <v>459</v>
      </c>
      <c r="B47" s="116">
        <v>25428</v>
      </c>
      <c r="C47" s="116">
        <v>27580</v>
      </c>
      <c r="D47" s="116">
        <v>31345</v>
      </c>
      <c r="E47" s="116">
        <v>54466</v>
      </c>
      <c r="F47" s="116">
        <v>41226</v>
      </c>
    </row>
    <row r="48" spans="1:13" x14ac:dyDescent="0.2">
      <c r="A48" s="67" t="s">
        <v>366</v>
      </c>
      <c r="B48" s="116">
        <v>14994</v>
      </c>
      <c r="C48" s="116">
        <v>16596</v>
      </c>
      <c r="D48" s="116">
        <v>25168</v>
      </c>
      <c r="E48" s="116">
        <v>39809</v>
      </c>
      <c r="F48" s="116">
        <v>26622</v>
      </c>
    </row>
    <row r="49" spans="1:6" x14ac:dyDescent="0.2">
      <c r="A49" s="117" t="s">
        <v>494</v>
      </c>
      <c r="B49" s="118">
        <v>-7242</v>
      </c>
      <c r="C49" s="118">
        <v>-4923</v>
      </c>
      <c r="D49" s="118">
        <v>-5719</v>
      </c>
      <c r="E49" s="118">
        <v>-30808</v>
      </c>
      <c r="F49" s="118">
        <v>-6618</v>
      </c>
    </row>
    <row r="50" spans="1:6" x14ac:dyDescent="0.2">
      <c r="A50" s="67" t="s">
        <v>411</v>
      </c>
      <c r="B50" s="116">
        <v>-5655</v>
      </c>
      <c r="C50" s="116">
        <v>-6009</v>
      </c>
      <c r="D50" s="116">
        <v>-1045</v>
      </c>
      <c r="E50" s="116">
        <v>-15157</v>
      </c>
      <c r="F50" s="116">
        <v>-8752</v>
      </c>
    </row>
    <row r="51" spans="1:6" x14ac:dyDescent="0.2">
      <c r="A51" s="67" t="s">
        <v>417</v>
      </c>
      <c r="D51" s="116">
        <v>-674</v>
      </c>
      <c r="E51" s="116">
        <v>-4489</v>
      </c>
      <c r="F51" s="116">
        <v>-1669</v>
      </c>
    </row>
    <row r="52" spans="1:6" x14ac:dyDescent="0.2">
      <c r="A52" s="67" t="s">
        <v>421</v>
      </c>
      <c r="B52" s="116">
        <v>214</v>
      </c>
      <c r="C52" s="116">
        <v>27</v>
      </c>
      <c r="D52" s="116">
        <v>184</v>
      </c>
      <c r="E52" s="116">
        <v>34</v>
      </c>
      <c r="F52" s="116">
        <v>266</v>
      </c>
    </row>
    <row r="53" spans="1:6" x14ac:dyDescent="0.2">
      <c r="A53" s="67" t="s">
        <v>427</v>
      </c>
      <c r="D53" s="116">
        <v>7978</v>
      </c>
      <c r="E53" s="116" t="s">
        <v>129</v>
      </c>
    </row>
    <row r="54" spans="1:6" x14ac:dyDescent="0.2">
      <c r="A54" s="67" t="s">
        <v>1408</v>
      </c>
      <c r="B54" s="116">
        <f>SUM(B50:B53)</f>
        <v>-5441</v>
      </c>
      <c r="C54" s="116">
        <f t="shared" ref="C54:F54" si="2">SUM(C50:C53)</f>
        <v>-5982</v>
      </c>
      <c r="D54" s="116">
        <f t="shared" si="2"/>
        <v>6443</v>
      </c>
      <c r="E54" s="116">
        <f t="shared" si="2"/>
        <v>-19612</v>
      </c>
      <c r="F54" s="116">
        <f t="shared" si="2"/>
        <v>-10155</v>
      </c>
    </row>
    <row r="55" spans="1:6" x14ac:dyDescent="0.2">
      <c r="A55" s="67" t="s">
        <v>385</v>
      </c>
      <c r="B55" s="116">
        <v>-4004</v>
      </c>
      <c r="C55" s="116">
        <v>-310</v>
      </c>
      <c r="E55" s="116">
        <v>-22913</v>
      </c>
      <c r="F55" s="116">
        <v>-72</v>
      </c>
    </row>
    <row r="56" spans="1:6" x14ac:dyDescent="0.2">
      <c r="A56" s="67" t="s">
        <v>390</v>
      </c>
      <c r="C56" s="116">
        <v>-1213</v>
      </c>
      <c r="D56" s="116">
        <v>-1547</v>
      </c>
      <c r="E56" s="116">
        <v>-3650</v>
      </c>
      <c r="F56" s="116">
        <v>-633</v>
      </c>
    </row>
    <row r="57" spans="1:6" x14ac:dyDescent="0.2">
      <c r="A57" s="67" t="s">
        <v>1409</v>
      </c>
      <c r="B57" s="116">
        <f>(B55+B56)</f>
        <v>-4004</v>
      </c>
      <c r="C57" s="116">
        <f t="shared" ref="C57:F57" si="3">(C55+C56)</f>
        <v>-1523</v>
      </c>
      <c r="D57" s="116">
        <f t="shared" si="3"/>
        <v>-1547</v>
      </c>
      <c r="E57" s="116">
        <f t="shared" si="3"/>
        <v>-26563</v>
      </c>
      <c r="F57" s="116">
        <f t="shared" si="3"/>
        <v>-705</v>
      </c>
    </row>
    <row r="58" spans="1:6" x14ac:dyDescent="0.2">
      <c r="A58" s="67" t="s">
        <v>467</v>
      </c>
      <c r="B58" s="116">
        <v>27580</v>
      </c>
      <c r="C58" s="116">
        <v>31345</v>
      </c>
      <c r="D58" s="116">
        <v>54466</v>
      </c>
      <c r="E58" s="116">
        <v>41226</v>
      </c>
      <c r="F58" s="116">
        <v>51540</v>
      </c>
    </row>
    <row r="60" spans="1:6" x14ac:dyDescent="0.2">
      <c r="A60" s="67" t="s">
        <v>1407</v>
      </c>
      <c r="B60" s="115">
        <v>2018</v>
      </c>
      <c r="C60" s="115">
        <v>2019</v>
      </c>
      <c r="D60" s="115">
        <v>2020</v>
      </c>
      <c r="E60" s="115">
        <v>2021</v>
      </c>
      <c r="F60" s="115">
        <v>2022</v>
      </c>
    </row>
    <row r="61" spans="1:6" x14ac:dyDescent="0.2">
      <c r="A61" s="67" t="s">
        <v>459</v>
      </c>
      <c r="B61" s="116">
        <v>25428</v>
      </c>
      <c r="C61" s="116">
        <v>27580</v>
      </c>
      <c r="D61" s="116">
        <v>31345</v>
      </c>
      <c r="E61" s="116">
        <v>54466</v>
      </c>
      <c r="F61" s="116">
        <v>41226</v>
      </c>
    </row>
    <row r="62" spans="1:6" x14ac:dyDescent="0.2">
      <c r="A62" s="67" t="s">
        <v>366</v>
      </c>
      <c r="B62" s="116">
        <v>14994</v>
      </c>
      <c r="C62" s="116">
        <v>16596</v>
      </c>
      <c r="D62" s="116">
        <v>25168</v>
      </c>
      <c r="E62" s="116">
        <v>39809</v>
      </c>
      <c r="F62" s="116">
        <v>26622</v>
      </c>
    </row>
    <row r="63" spans="1:6" x14ac:dyDescent="0.2">
      <c r="B63" s="116">
        <f>B61+B62</f>
        <v>40422</v>
      </c>
      <c r="C63" s="116">
        <f t="shared" ref="C63:F63" si="4">C61+C62</f>
        <v>44176</v>
      </c>
      <c r="D63" s="116">
        <f t="shared" si="4"/>
        <v>56513</v>
      </c>
      <c r="E63" s="116">
        <f t="shared" si="4"/>
        <v>94275</v>
      </c>
      <c r="F63" s="116">
        <f t="shared" si="4"/>
        <v>67848</v>
      </c>
    </row>
    <row r="64" spans="1:6" x14ac:dyDescent="0.2">
      <c r="A64" s="67" t="s">
        <v>1408</v>
      </c>
      <c r="B64" s="116">
        <v>-5441</v>
      </c>
      <c r="C64" s="116">
        <v>-5982</v>
      </c>
      <c r="D64" s="116">
        <v>6443</v>
      </c>
      <c r="E64" s="116">
        <v>-19612</v>
      </c>
      <c r="F64" s="116">
        <v>-10155</v>
      </c>
    </row>
    <row r="65" spans="1:6" x14ac:dyDescent="0.2">
      <c r="A65" s="67" t="s">
        <v>1409</v>
      </c>
      <c r="B65" s="116">
        <v>-4004</v>
      </c>
      <c r="C65" s="116">
        <v>-1523</v>
      </c>
      <c r="D65" s="116">
        <v>-1547</v>
      </c>
      <c r="E65" s="116">
        <v>-26563</v>
      </c>
      <c r="F65" s="116">
        <v>-705</v>
      </c>
    </row>
    <row r="66" spans="1:6" x14ac:dyDescent="0.2">
      <c r="B66" s="116">
        <f t="shared" ref="B66:D66" si="5">B64+B65</f>
        <v>-9445</v>
      </c>
      <c r="C66" s="116">
        <f t="shared" si="5"/>
        <v>-7505</v>
      </c>
      <c r="D66" s="116">
        <f t="shared" si="5"/>
        <v>4896</v>
      </c>
      <c r="E66" s="116">
        <f>E64+E65</f>
        <v>-46175</v>
      </c>
      <c r="F66" s="116">
        <f>F64+F65</f>
        <v>-10860</v>
      </c>
    </row>
    <row r="67" spans="1:6" x14ac:dyDescent="0.2">
      <c r="A67" s="117" t="s">
        <v>494</v>
      </c>
      <c r="B67" s="118">
        <v>-7242</v>
      </c>
      <c r="C67" s="118">
        <v>-4923</v>
      </c>
      <c r="D67" s="118">
        <v>-5719</v>
      </c>
      <c r="E67" s="118">
        <v>-30808</v>
      </c>
      <c r="F67" s="118">
        <v>-6618</v>
      </c>
    </row>
    <row r="69" spans="1:6" x14ac:dyDescent="0.2">
      <c r="A69" s="67" t="s">
        <v>1407</v>
      </c>
      <c r="B69" s="115" t="s">
        <v>498</v>
      </c>
      <c r="C69" s="115" t="s">
        <v>499</v>
      </c>
      <c r="D69" s="115" t="s">
        <v>500</v>
      </c>
      <c r="E69" s="115" t="s">
        <v>501</v>
      </c>
      <c r="F69" s="115" t="s">
        <v>502</v>
      </c>
    </row>
    <row r="70" spans="1:6" x14ac:dyDescent="0.2">
      <c r="A70" s="67" t="s">
        <v>1410</v>
      </c>
      <c r="B70" s="115">
        <v>40422</v>
      </c>
      <c r="C70" s="115">
        <v>44176</v>
      </c>
      <c r="D70" s="115">
        <v>56513</v>
      </c>
      <c r="E70" s="115">
        <v>94275</v>
      </c>
      <c r="F70" s="115">
        <v>67848</v>
      </c>
    </row>
    <row r="71" spans="1:6" x14ac:dyDescent="0.2">
      <c r="A71" s="67" t="s">
        <v>1408</v>
      </c>
      <c r="B71" s="68">
        <f>-(B64/B63)</f>
        <v>0.13460491811389838</v>
      </c>
      <c r="C71" s="68">
        <f>-(C64/C63)</f>
        <v>0.13541289387902933</v>
      </c>
      <c r="D71" s="68">
        <f>(D64/D63)</f>
        <v>0.11400916603259427</v>
      </c>
      <c r="E71" s="68">
        <f>-(E64/E63)</f>
        <v>0.20802970034473614</v>
      </c>
      <c r="F71" s="68">
        <f>-(F64/F63)</f>
        <v>0.14967279801910152</v>
      </c>
    </row>
    <row r="72" spans="1:6" x14ac:dyDescent="0.2">
      <c r="A72" s="67" t="s">
        <v>1409</v>
      </c>
      <c r="B72" s="68">
        <f>-(B65/B63)</f>
        <v>9.9054970065805756E-2</v>
      </c>
      <c r="C72" s="68">
        <f>-(C65/C63)</f>
        <v>3.4475733429916694E-2</v>
      </c>
      <c r="D72" s="68">
        <f>-(D65/D63)</f>
        <v>2.7374232477483058E-2</v>
      </c>
      <c r="E72" s="68">
        <f>-(E65/E63)</f>
        <v>0.28176080615221427</v>
      </c>
      <c r="F72" s="68">
        <f>-(F65/F63)</f>
        <v>1.0390873717721967E-2</v>
      </c>
    </row>
    <row r="73" spans="1:6" x14ac:dyDescent="0.2">
      <c r="A73" s="117" t="s">
        <v>494</v>
      </c>
      <c r="B73" s="68">
        <f>-(B67/B63)</f>
        <v>0.17915986344070062</v>
      </c>
      <c r="C73" s="68">
        <f>-(C67/C63)</f>
        <v>0.11144060123143788</v>
      </c>
      <c r="D73" s="68">
        <f>-(D67/D63)</f>
        <v>0.10119795445295772</v>
      </c>
      <c r="E73" s="68">
        <f>-(E67/E63)</f>
        <v>0.32678865022540438</v>
      </c>
      <c r="F73" s="68">
        <f>-(F67/F63)</f>
        <v>9.7541563494870892E-2</v>
      </c>
    </row>
    <row r="74" spans="1:6" x14ac:dyDescent="0.2">
      <c r="A74" s="67" t="s">
        <v>467</v>
      </c>
      <c r="B74" s="116">
        <v>27580</v>
      </c>
      <c r="C74" s="116">
        <v>31345</v>
      </c>
      <c r="D74" s="116">
        <v>54466</v>
      </c>
      <c r="E74" s="116">
        <v>41226</v>
      </c>
      <c r="F74" s="116">
        <v>51540</v>
      </c>
    </row>
    <row r="75" spans="1:6" ht="13.5" thickBot="1" x14ac:dyDescent="0.25"/>
    <row r="76" spans="1:6" ht="13.5" thickBot="1" x14ac:dyDescent="0.25">
      <c r="A76" s="119" t="s">
        <v>1417</v>
      </c>
      <c r="B76" s="120" t="s">
        <v>498</v>
      </c>
      <c r="C76" s="120" t="s">
        <v>499</v>
      </c>
      <c r="D76" s="120" t="s">
        <v>500</v>
      </c>
      <c r="E76" s="120" t="s">
        <v>501</v>
      </c>
      <c r="F76" s="121" t="s">
        <v>502</v>
      </c>
    </row>
    <row r="77" spans="1:6" x14ac:dyDescent="0.2">
      <c r="A77" s="122" t="s">
        <v>1410</v>
      </c>
      <c r="B77" s="123">
        <v>40422</v>
      </c>
      <c r="C77" s="123">
        <v>44176</v>
      </c>
      <c r="D77" s="123">
        <v>56513</v>
      </c>
      <c r="E77" s="123">
        <v>94275</v>
      </c>
      <c r="F77" s="124">
        <v>67848</v>
      </c>
    </row>
    <row r="78" spans="1:6" x14ac:dyDescent="0.2">
      <c r="A78" s="122" t="s">
        <v>1408</v>
      </c>
      <c r="B78" s="71">
        <v>0.13460491811389838</v>
      </c>
      <c r="C78" s="71">
        <v>0.13541289387902933</v>
      </c>
      <c r="D78" s="71">
        <v>0.11400916603259427</v>
      </c>
      <c r="E78" s="71">
        <v>0.20802970034473614</v>
      </c>
      <c r="F78" s="125">
        <v>0.14967279801910152</v>
      </c>
    </row>
    <row r="79" spans="1:6" x14ac:dyDescent="0.2">
      <c r="A79" s="122" t="s">
        <v>1409</v>
      </c>
      <c r="B79" s="71">
        <v>9.9054970065805756E-2</v>
      </c>
      <c r="C79" s="71">
        <v>3.4475733429916694E-2</v>
      </c>
      <c r="D79" s="71">
        <v>2.7374232477483058E-2</v>
      </c>
      <c r="E79" s="71">
        <v>0.28176080615221427</v>
      </c>
      <c r="F79" s="125">
        <v>1.0390873717721967E-2</v>
      </c>
    </row>
    <row r="80" spans="1:6" x14ac:dyDescent="0.2">
      <c r="A80" s="122" t="s">
        <v>494</v>
      </c>
      <c r="B80" s="71">
        <v>0.17915986344070062</v>
      </c>
      <c r="C80" s="71">
        <v>0.11144060123143788</v>
      </c>
      <c r="D80" s="71">
        <v>0.10119795445295772</v>
      </c>
      <c r="E80" s="71">
        <v>0.32678865022540438</v>
      </c>
      <c r="F80" s="125">
        <v>9.7541563494870892E-2</v>
      </c>
    </row>
    <row r="81" spans="1:6" x14ac:dyDescent="0.2">
      <c r="A81" s="122" t="s">
        <v>467</v>
      </c>
      <c r="B81" s="123">
        <v>27580</v>
      </c>
      <c r="C81" s="123">
        <v>31345</v>
      </c>
      <c r="D81" s="123">
        <v>54466</v>
      </c>
      <c r="E81" s="123">
        <v>41226</v>
      </c>
      <c r="F81" s="124">
        <v>51540</v>
      </c>
    </row>
    <row r="82" spans="1:6" ht="13.5" thickBot="1" x14ac:dyDescent="0.25">
      <c r="A82" s="126" t="s">
        <v>453</v>
      </c>
      <c r="B82" s="127">
        <v>2076</v>
      </c>
      <c r="C82" s="127">
        <v>3665</v>
      </c>
      <c r="D82" s="127">
        <v>23850</v>
      </c>
      <c r="E82" s="127">
        <v>-14044</v>
      </c>
      <c r="F82" s="128">
        <v>7233</v>
      </c>
    </row>
  </sheetData>
  <pageMargins left="0.7" right="0.7" top="0.75" bottom="0.75" header="0.3" footer="0.3"/>
  <pageSetup paperSize="9" orientation="portrait" r:id="rId1"/>
  <ignoredErrors>
    <ignoredError sqref="B54:F54" formulaRange="1"/>
    <ignoredError sqref="D71" formula="1"/>
  </ignoredErrors>
  <drawing r:id="rId2"/>
  <legacyDrawing r:id="rId3"/>
  <tableParts count="2">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2A2CA-3057-48F1-BA58-2FA4E2CC0BB1}">
  <dimension ref="A1:C42"/>
  <sheetViews>
    <sheetView workbookViewId="0">
      <selection activeCell="F20" sqref="F20"/>
    </sheetView>
  </sheetViews>
  <sheetFormatPr defaultRowHeight="15" x14ac:dyDescent="0.25"/>
  <cols>
    <col min="1" max="1" width="43.5703125" customWidth="1"/>
    <col min="2" max="2" width="10.42578125" customWidth="1"/>
    <col min="3" max="3" width="11.140625" customWidth="1"/>
  </cols>
  <sheetData>
    <row r="1" spans="1:3" x14ac:dyDescent="0.25">
      <c r="B1" t="s">
        <v>1359</v>
      </c>
      <c r="C1" t="s">
        <v>1374</v>
      </c>
    </row>
    <row r="2" spans="1:3" x14ac:dyDescent="0.25">
      <c r="B2">
        <v>202.2</v>
      </c>
      <c r="C2" t="s">
        <v>1375</v>
      </c>
    </row>
    <row r="3" spans="1:3" x14ac:dyDescent="0.25">
      <c r="B3" t="s">
        <v>1376</v>
      </c>
      <c r="C3" t="s">
        <v>1360</v>
      </c>
    </row>
    <row r="4" spans="1:3" x14ac:dyDescent="0.25">
      <c r="A4" t="s">
        <v>280</v>
      </c>
    </row>
    <row r="5" spans="1:3" x14ac:dyDescent="0.25">
      <c r="A5" t="s">
        <v>1396</v>
      </c>
      <c r="B5" s="6">
        <v>10111</v>
      </c>
      <c r="C5" s="6">
        <v>11193</v>
      </c>
    </row>
    <row r="6" spans="1:3" x14ac:dyDescent="0.25">
      <c r="A6" t="s">
        <v>1377</v>
      </c>
      <c r="B6">
        <v>314</v>
      </c>
      <c r="C6">
        <v>414</v>
      </c>
    </row>
    <row r="7" spans="1:3" x14ac:dyDescent="0.25">
      <c r="A7" t="s">
        <v>1378</v>
      </c>
      <c r="B7">
        <v>902</v>
      </c>
      <c r="C7" s="6">
        <v>1026</v>
      </c>
    </row>
    <row r="8" spans="1:3" x14ac:dyDescent="0.25">
      <c r="A8" t="s">
        <v>1379</v>
      </c>
      <c r="B8" s="6">
        <v>4774</v>
      </c>
      <c r="C8" s="6">
        <v>4825</v>
      </c>
    </row>
    <row r="9" spans="1:3" x14ac:dyDescent="0.25">
      <c r="A9" t="s">
        <v>1380</v>
      </c>
    </row>
    <row r="10" spans="1:3" x14ac:dyDescent="0.25">
      <c r="A10" t="s">
        <v>1381</v>
      </c>
    </row>
    <row r="11" spans="1:3" x14ac:dyDescent="0.25">
      <c r="A11" t="s">
        <v>62</v>
      </c>
      <c r="B11">
        <v>-46</v>
      </c>
      <c r="C11">
        <v>-563</v>
      </c>
    </row>
    <row r="12" spans="1:3" x14ac:dyDescent="0.25">
      <c r="A12" t="s">
        <v>67</v>
      </c>
      <c r="B12">
        <v>213</v>
      </c>
      <c r="C12">
        <v>169</v>
      </c>
    </row>
    <row r="13" spans="1:3" x14ac:dyDescent="0.25">
      <c r="A13" t="s">
        <v>314</v>
      </c>
      <c r="B13">
        <v>67</v>
      </c>
    </row>
    <row r="14" spans="1:3" x14ac:dyDescent="0.25">
      <c r="A14" t="s">
        <v>319</v>
      </c>
      <c r="B14">
        <v>874</v>
      </c>
      <c r="C14">
        <v>882</v>
      </c>
    </row>
    <row r="15" spans="1:3" x14ac:dyDescent="0.25">
      <c r="A15" t="s">
        <v>325</v>
      </c>
      <c r="B15" s="6">
        <v>2834</v>
      </c>
      <c r="C15" s="6">
        <v>2781</v>
      </c>
    </row>
    <row r="16" spans="1:3" x14ac:dyDescent="0.25">
      <c r="B16">
        <v>20.042999999999999</v>
      </c>
      <c r="C16" s="6">
        <v>20730</v>
      </c>
    </row>
    <row r="17" spans="1:3" x14ac:dyDescent="0.25">
      <c r="A17" t="s">
        <v>1382</v>
      </c>
      <c r="B17" s="6">
        <v>-6886</v>
      </c>
      <c r="C17">
        <v>861</v>
      </c>
    </row>
    <row r="18" spans="1:3" x14ac:dyDescent="0.25">
      <c r="A18" t="s">
        <v>1383</v>
      </c>
      <c r="B18" s="6">
        <v>-4351</v>
      </c>
      <c r="C18" s="6">
        <v>-12712</v>
      </c>
    </row>
    <row r="19" spans="1:3" x14ac:dyDescent="0.25">
      <c r="A19" t="s">
        <v>1384</v>
      </c>
      <c r="B19" s="6">
        <v>3640</v>
      </c>
      <c r="C19">
        <v>77</v>
      </c>
    </row>
    <row r="20" spans="1:3" x14ac:dyDescent="0.25">
      <c r="A20" t="s">
        <v>1385</v>
      </c>
      <c r="B20" s="6">
        <v>12446</v>
      </c>
      <c r="C20" s="6">
        <v>8956</v>
      </c>
    </row>
    <row r="21" spans="1:3" x14ac:dyDescent="0.25">
      <c r="A21" t="s">
        <v>360</v>
      </c>
      <c r="B21" s="6">
        <v>-3970</v>
      </c>
      <c r="C21" s="6">
        <v>-4676</v>
      </c>
    </row>
    <row r="22" spans="1:3" x14ac:dyDescent="0.25">
      <c r="A22" s="8" t="s">
        <v>1397</v>
      </c>
      <c r="B22" s="22">
        <v>8476</v>
      </c>
      <c r="C22" s="22">
        <v>4280</v>
      </c>
    </row>
    <row r="23" spans="1:3" x14ac:dyDescent="0.25">
      <c r="A23" s="8" t="s">
        <v>372</v>
      </c>
      <c r="B23" s="6"/>
      <c r="C23" s="6"/>
    </row>
    <row r="24" spans="1:3" x14ac:dyDescent="0.25">
      <c r="A24" t="s">
        <v>373</v>
      </c>
      <c r="B24">
        <v>-485</v>
      </c>
      <c r="C24">
        <v>-131</v>
      </c>
    </row>
    <row r="25" spans="1:3" x14ac:dyDescent="0.25">
      <c r="A25" t="s">
        <v>1386</v>
      </c>
      <c r="B25" s="6">
        <v>-2301</v>
      </c>
      <c r="C25" s="6">
        <v>-2582</v>
      </c>
    </row>
    <row r="26" spans="1:3" x14ac:dyDescent="0.25">
      <c r="A26" t="s">
        <v>1387</v>
      </c>
    </row>
    <row r="27" spans="1:3" x14ac:dyDescent="0.25">
      <c r="A27" t="s">
        <v>395</v>
      </c>
      <c r="B27">
        <v>-182</v>
      </c>
    </row>
    <row r="28" spans="1:3" x14ac:dyDescent="0.25">
      <c r="A28" t="s">
        <v>399</v>
      </c>
      <c r="B28">
        <v>46</v>
      </c>
      <c r="C28">
        <v>563</v>
      </c>
    </row>
    <row r="29" spans="1:3" x14ac:dyDescent="0.25">
      <c r="A29" s="8" t="s">
        <v>404</v>
      </c>
      <c r="B29" s="22">
        <v>-2922</v>
      </c>
      <c r="C29" s="8">
        <v>-2150</v>
      </c>
    </row>
    <row r="30" spans="1:3" x14ac:dyDescent="0.25">
      <c r="A30" s="8" t="s">
        <v>410</v>
      </c>
      <c r="B30" s="22"/>
      <c r="C30" s="8"/>
    </row>
    <row r="31" spans="1:3" x14ac:dyDescent="0.25">
      <c r="A31" t="s">
        <v>411</v>
      </c>
      <c r="B31" s="6">
        <v>-7604</v>
      </c>
      <c r="C31" s="6">
        <v>-8336</v>
      </c>
    </row>
    <row r="32" spans="1:3" x14ac:dyDescent="0.25">
      <c r="A32" t="s">
        <v>1388</v>
      </c>
      <c r="B32">
        <v>-375</v>
      </c>
      <c r="C32" s="6">
        <v>-2814</v>
      </c>
    </row>
    <row r="33" spans="1:3" x14ac:dyDescent="0.25">
      <c r="A33" t="s">
        <v>1389</v>
      </c>
      <c r="B33">
        <v>1</v>
      </c>
      <c r="C33">
        <v>34</v>
      </c>
    </row>
    <row r="34" spans="1:3" x14ac:dyDescent="0.25">
      <c r="A34" t="s">
        <v>1390</v>
      </c>
      <c r="C34">
        <v>-199</v>
      </c>
    </row>
    <row r="35" spans="1:3" x14ac:dyDescent="0.25">
      <c r="A35" t="s">
        <v>1391</v>
      </c>
      <c r="B35">
        <v>-990</v>
      </c>
      <c r="C35" s="6">
        <v>-1113</v>
      </c>
    </row>
    <row r="36" spans="1:3" x14ac:dyDescent="0.25">
      <c r="A36" t="s">
        <v>437</v>
      </c>
      <c r="B36">
        <v>-187</v>
      </c>
      <c r="C36">
        <v>-169</v>
      </c>
    </row>
    <row r="37" spans="1:3" x14ac:dyDescent="0.25">
      <c r="A37" t="s">
        <v>821</v>
      </c>
      <c r="B37">
        <v>-26</v>
      </c>
    </row>
    <row r="38" spans="1:3" x14ac:dyDescent="0.25">
      <c r="A38" t="s">
        <v>447</v>
      </c>
      <c r="B38">
        <v>-9181</v>
      </c>
      <c r="C38" s="6">
        <v>-12597</v>
      </c>
    </row>
    <row r="39" spans="1:3" x14ac:dyDescent="0.25">
      <c r="A39" t="s">
        <v>1392</v>
      </c>
      <c r="B39" s="6">
        <v>-3627</v>
      </c>
      <c r="C39" s="6">
        <v>-10467</v>
      </c>
    </row>
    <row r="40" spans="1:3" x14ac:dyDescent="0.25">
      <c r="A40" t="s">
        <v>1393</v>
      </c>
      <c r="B40" s="6">
        <v>41226</v>
      </c>
      <c r="C40" s="6">
        <v>51540</v>
      </c>
    </row>
    <row r="41" spans="1:3" x14ac:dyDescent="0.25">
      <c r="A41" t="s">
        <v>1394</v>
      </c>
      <c r="B41" s="6">
        <v>3852</v>
      </c>
      <c r="C41" s="6">
        <v>-1964</v>
      </c>
    </row>
    <row r="42" spans="1:3" x14ac:dyDescent="0.25">
      <c r="A42" s="8" t="s">
        <v>1395</v>
      </c>
      <c r="B42" s="22">
        <v>41451</v>
      </c>
      <c r="C42" s="22">
        <v>39109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11FDF-8821-49D5-8BE7-8C17692ECA3B}">
  <dimension ref="A1:T68"/>
  <sheetViews>
    <sheetView topLeftCell="G1" zoomScaleNormal="100" workbookViewId="0">
      <selection activeCell="G1" sqref="G1"/>
    </sheetView>
  </sheetViews>
  <sheetFormatPr defaultColWidth="8.85546875" defaultRowHeight="12.75" x14ac:dyDescent="0.2"/>
  <cols>
    <col min="1" max="1" width="46.28515625" style="67" hidden="1" customWidth="1"/>
    <col min="2" max="6" width="0" style="67" hidden="1" customWidth="1"/>
    <col min="7" max="7" width="8.85546875" style="67"/>
    <col min="8" max="8" width="43.5703125" style="67" bestFit="1" customWidth="1"/>
    <col min="9" max="11" width="9.28515625" style="67" bestFit="1" customWidth="1"/>
    <col min="12" max="13" width="10" style="67" bestFit="1" customWidth="1"/>
    <col min="14" max="14" width="8.85546875" style="67"/>
    <col min="15" max="15" width="39.28515625" style="67" bestFit="1" customWidth="1"/>
    <col min="16" max="19" width="9.28515625" style="67" bestFit="1" customWidth="1"/>
    <col min="20" max="20" width="10" style="67" bestFit="1" customWidth="1"/>
    <col min="21" max="16384" width="8.85546875" style="67"/>
  </cols>
  <sheetData>
    <row r="1" spans="1:20" x14ac:dyDescent="0.2">
      <c r="A1" s="67" t="s">
        <v>110</v>
      </c>
      <c r="B1" s="148">
        <v>2018</v>
      </c>
      <c r="C1" s="148">
        <v>2019</v>
      </c>
      <c r="D1" s="148">
        <v>2020</v>
      </c>
      <c r="E1" s="148">
        <v>2021</v>
      </c>
      <c r="F1" s="148">
        <v>2022</v>
      </c>
    </row>
    <row r="2" spans="1:20" ht="18" x14ac:dyDescent="0.25">
      <c r="B2" s="148" t="s">
        <v>9</v>
      </c>
      <c r="C2" s="148" t="s">
        <v>9</v>
      </c>
      <c r="D2" s="148" t="s">
        <v>9</v>
      </c>
      <c r="E2" s="148" t="s">
        <v>9</v>
      </c>
      <c r="F2" s="148" t="s">
        <v>9</v>
      </c>
      <c r="H2" s="52" t="s">
        <v>111</v>
      </c>
      <c r="I2" s="53"/>
      <c r="J2" s="53"/>
      <c r="K2" s="53"/>
      <c r="L2" s="53"/>
      <c r="M2" s="53"/>
      <c r="O2" s="154" t="s">
        <v>1399</v>
      </c>
      <c r="P2" s="148">
        <v>2018</v>
      </c>
      <c r="Q2" s="148">
        <v>2019</v>
      </c>
      <c r="R2" s="148">
        <v>2020</v>
      </c>
      <c r="S2" s="148">
        <v>2021</v>
      </c>
      <c r="T2" s="148">
        <v>2022</v>
      </c>
    </row>
    <row r="3" spans="1:20" x14ac:dyDescent="0.2">
      <c r="A3" s="67" t="s">
        <v>111</v>
      </c>
      <c r="H3" s="91" t="s">
        <v>153</v>
      </c>
      <c r="I3" s="160">
        <v>72931</v>
      </c>
      <c r="J3" s="160">
        <v>86426</v>
      </c>
      <c r="K3" s="160">
        <v>84375</v>
      </c>
      <c r="L3" s="160">
        <v>109316</v>
      </c>
      <c r="M3" s="161">
        <v>107390</v>
      </c>
      <c r="O3" s="197" t="s">
        <v>484</v>
      </c>
      <c r="P3" s="198"/>
      <c r="Q3" s="198"/>
      <c r="R3" s="198"/>
      <c r="S3" s="198"/>
      <c r="T3" s="199"/>
    </row>
    <row r="4" spans="1:20" x14ac:dyDescent="0.2">
      <c r="A4" s="67" t="s">
        <v>112</v>
      </c>
      <c r="B4" s="149">
        <v>44895</v>
      </c>
      <c r="C4" s="149">
        <v>45030</v>
      </c>
      <c r="D4" s="149">
        <v>44688</v>
      </c>
      <c r="E4" s="149">
        <v>47910</v>
      </c>
      <c r="F4" s="149">
        <v>48656</v>
      </c>
      <c r="H4" s="69" t="s">
        <v>176</v>
      </c>
      <c r="I4" s="70">
        <v>134162</v>
      </c>
      <c r="J4" s="70">
        <v>143314</v>
      </c>
      <c r="K4" s="70">
        <v>174782</v>
      </c>
      <c r="L4" s="70">
        <v>179921</v>
      </c>
      <c r="M4" s="156">
        <v>207723</v>
      </c>
      <c r="O4" s="69" t="s">
        <v>176</v>
      </c>
      <c r="P4" s="157">
        <v>436276</v>
      </c>
      <c r="Q4" s="157">
        <v>438358</v>
      </c>
      <c r="R4" s="157">
        <v>459011</v>
      </c>
      <c r="S4" s="157">
        <v>473428</v>
      </c>
      <c r="T4" s="200" t="s">
        <v>1428</v>
      </c>
    </row>
    <row r="5" spans="1:20" x14ac:dyDescent="0.2">
      <c r="A5" s="67" t="s">
        <v>118</v>
      </c>
      <c r="B5" s="149">
        <v>21890</v>
      </c>
      <c r="C5" s="149">
        <v>21630</v>
      </c>
      <c r="D5" s="149">
        <v>21337</v>
      </c>
      <c r="E5" s="149">
        <v>40323</v>
      </c>
      <c r="F5" s="149">
        <v>38243</v>
      </c>
      <c r="H5" s="81" t="s">
        <v>182</v>
      </c>
      <c r="I5" s="89">
        <v>207093</v>
      </c>
      <c r="J5" s="89">
        <v>229740</v>
      </c>
      <c r="K5" s="89">
        <v>259157</v>
      </c>
      <c r="L5" s="89">
        <v>289237</v>
      </c>
      <c r="M5" s="194">
        <v>315113</v>
      </c>
      <c r="O5" s="69" t="s">
        <v>1401</v>
      </c>
      <c r="P5" s="53">
        <v>27429</v>
      </c>
      <c r="Q5" s="53">
        <v>26715</v>
      </c>
      <c r="R5" s="53">
        <v>32087</v>
      </c>
      <c r="S5" s="53">
        <v>35991</v>
      </c>
      <c r="T5" s="200" t="s">
        <v>1428</v>
      </c>
    </row>
    <row r="6" spans="1:20" x14ac:dyDescent="0.2">
      <c r="A6" s="67" t="s">
        <v>124</v>
      </c>
      <c r="B6" s="67">
        <v>300</v>
      </c>
      <c r="C6" s="67">
        <v>516</v>
      </c>
      <c r="D6" s="67">
        <v>162</v>
      </c>
      <c r="E6" s="67">
        <v>45</v>
      </c>
      <c r="F6" s="67" t="s">
        <v>129</v>
      </c>
      <c r="H6" s="53"/>
      <c r="I6" s="53"/>
      <c r="J6" s="53"/>
      <c r="K6" s="53"/>
      <c r="L6" s="53"/>
      <c r="M6" s="53"/>
      <c r="O6" s="69" t="s">
        <v>1402</v>
      </c>
      <c r="P6" s="70">
        <v>28200</v>
      </c>
      <c r="Q6" s="70">
        <v>18730</v>
      </c>
      <c r="R6" s="70">
        <v>28219</v>
      </c>
      <c r="S6" s="70">
        <v>48563</v>
      </c>
      <c r="T6" s="200" t="s">
        <v>1428</v>
      </c>
    </row>
    <row r="7" spans="1:20" x14ac:dyDescent="0.2">
      <c r="A7" s="67" t="s">
        <v>130</v>
      </c>
      <c r="B7" s="149">
        <v>2110</v>
      </c>
      <c r="C7" s="149">
        <v>1914</v>
      </c>
      <c r="D7" s="149">
        <v>1846</v>
      </c>
      <c r="E7" s="149">
        <v>2319</v>
      </c>
      <c r="F7" s="149">
        <v>2503</v>
      </c>
      <c r="H7" s="52" t="s">
        <v>188</v>
      </c>
      <c r="I7" s="53"/>
      <c r="J7" s="53"/>
      <c r="K7" s="53"/>
      <c r="L7" s="53"/>
      <c r="M7" s="53"/>
      <c r="O7" s="69" t="s">
        <v>236</v>
      </c>
      <c r="P7" s="157">
        <v>122803</v>
      </c>
      <c r="Q7" s="157">
        <v>129416</v>
      </c>
      <c r="R7" s="157">
        <v>157858</v>
      </c>
      <c r="S7" s="157">
        <v>167222</v>
      </c>
      <c r="T7" s="200" t="s">
        <v>1428</v>
      </c>
    </row>
    <row r="8" spans="1:20" x14ac:dyDescent="0.2">
      <c r="A8" s="67" t="s">
        <v>136</v>
      </c>
      <c r="B8" s="67" t="s">
        <v>129</v>
      </c>
      <c r="C8" s="149">
        <v>13343</v>
      </c>
      <c r="D8" s="149">
        <v>11433</v>
      </c>
      <c r="E8" s="149">
        <v>10628</v>
      </c>
      <c r="F8" s="149">
        <v>9126</v>
      </c>
      <c r="H8" s="91" t="s">
        <v>210</v>
      </c>
      <c r="I8" s="160">
        <v>2628</v>
      </c>
      <c r="J8" s="160">
        <v>15659</v>
      </c>
      <c r="K8" s="160">
        <v>13767</v>
      </c>
      <c r="L8" s="160">
        <v>13954</v>
      </c>
      <c r="M8" s="161">
        <v>12019</v>
      </c>
      <c r="O8" s="69" t="s">
        <v>1400</v>
      </c>
      <c r="P8" s="70">
        <f>P4-P7</f>
        <v>313473</v>
      </c>
      <c r="Q8" s="70">
        <f>Q4-Q7</f>
        <v>308942</v>
      </c>
      <c r="R8" s="70">
        <f>R4-R7</f>
        <v>301153</v>
      </c>
      <c r="S8" s="70">
        <f>S4-S7</f>
        <v>306206</v>
      </c>
      <c r="T8" s="200" t="s">
        <v>1428</v>
      </c>
    </row>
    <row r="9" spans="1:20" x14ac:dyDescent="0.2">
      <c r="A9" s="67" t="s">
        <v>141</v>
      </c>
      <c r="B9" s="149">
        <v>2376</v>
      </c>
      <c r="C9" s="149">
        <v>2756</v>
      </c>
      <c r="D9" s="149">
        <v>3904</v>
      </c>
      <c r="E9" s="149">
        <v>7168</v>
      </c>
      <c r="F9" s="149">
        <v>7928</v>
      </c>
      <c r="H9" s="69" t="s">
        <v>236</v>
      </c>
      <c r="I9" s="70">
        <v>60727</v>
      </c>
      <c r="J9" s="70">
        <v>64408</v>
      </c>
      <c r="K9" s="70">
        <v>77141</v>
      </c>
      <c r="L9" s="70">
        <v>106314</v>
      </c>
      <c r="M9" s="156">
        <v>115256</v>
      </c>
      <c r="O9" s="58" t="s">
        <v>1404</v>
      </c>
      <c r="P9" s="158">
        <f>P4/P8</f>
        <v>1.3917498476742813</v>
      </c>
      <c r="Q9" s="158">
        <f>Q4/Q8</f>
        <v>1.4189006350706606</v>
      </c>
      <c r="R9" s="158">
        <f>R4/R8</f>
        <v>1.5241787397103799</v>
      </c>
      <c r="S9" s="158">
        <f>S4/S8</f>
        <v>1.5461094818520864</v>
      </c>
      <c r="T9" s="201" t="s">
        <v>1428</v>
      </c>
    </row>
    <row r="10" spans="1:20" x14ac:dyDescent="0.2">
      <c r="A10" s="67" t="s">
        <v>147</v>
      </c>
      <c r="B10" s="149">
        <v>1360</v>
      </c>
      <c r="C10" s="149">
        <v>1237</v>
      </c>
      <c r="D10" s="149">
        <v>1005</v>
      </c>
      <c r="E10" s="67">
        <v>923</v>
      </c>
      <c r="F10" s="67">
        <v>934</v>
      </c>
      <c r="H10" s="81" t="s">
        <v>242</v>
      </c>
      <c r="I10" s="89">
        <v>63355</v>
      </c>
      <c r="J10" s="89">
        <v>80067</v>
      </c>
      <c r="K10" s="89">
        <v>90908</v>
      </c>
      <c r="L10" s="89">
        <v>120268</v>
      </c>
      <c r="M10" s="194">
        <v>127275</v>
      </c>
      <c r="O10" s="69"/>
      <c r="P10" s="53"/>
      <c r="Q10" s="53"/>
      <c r="R10" s="53"/>
      <c r="S10" s="53"/>
      <c r="T10" s="103"/>
    </row>
    <row r="11" spans="1:20" x14ac:dyDescent="0.2">
      <c r="A11" s="148" t="s">
        <v>153</v>
      </c>
      <c r="B11" s="149">
        <v>72931</v>
      </c>
      <c r="C11" s="149">
        <v>86426</v>
      </c>
      <c r="D11" s="149">
        <v>84375</v>
      </c>
      <c r="E11" s="149">
        <v>109316</v>
      </c>
      <c r="F11" s="149">
        <v>107390</v>
      </c>
      <c r="H11" s="53"/>
      <c r="I11" s="53"/>
      <c r="J11" s="53"/>
      <c r="K11" s="53"/>
      <c r="L11" s="53"/>
      <c r="M11" s="53"/>
      <c r="O11" s="162" t="s">
        <v>1406</v>
      </c>
      <c r="P11" s="53"/>
      <c r="Q11" s="53"/>
      <c r="R11" s="53"/>
      <c r="S11" s="53"/>
      <c r="T11" s="103"/>
    </row>
    <row r="12" spans="1:20" x14ac:dyDescent="0.2">
      <c r="A12" s="67" t="s">
        <v>159</v>
      </c>
      <c r="B12" s="149">
        <v>26076</v>
      </c>
      <c r="C12" s="149">
        <v>27164</v>
      </c>
      <c r="D12" s="149">
        <v>26774</v>
      </c>
      <c r="E12" s="149">
        <v>33816</v>
      </c>
      <c r="F12" s="149">
        <v>43364</v>
      </c>
      <c r="H12" s="52" t="s">
        <v>254</v>
      </c>
      <c r="I12" s="53"/>
      <c r="J12" s="53"/>
      <c r="K12" s="53"/>
      <c r="L12" s="53"/>
      <c r="M12" s="53"/>
      <c r="O12" s="91" t="s">
        <v>176</v>
      </c>
      <c r="P12" s="155">
        <v>213783</v>
      </c>
      <c r="Q12" s="155">
        <v>218333</v>
      </c>
      <c r="R12" s="155">
        <v>283188</v>
      </c>
      <c r="S12" s="155">
        <v>240478</v>
      </c>
      <c r="T12" s="102">
        <v>247558</v>
      </c>
    </row>
    <row r="13" spans="1:20" x14ac:dyDescent="0.2">
      <c r="A13" s="67" t="s">
        <v>147</v>
      </c>
      <c r="B13" s="149">
        <v>80506</v>
      </c>
      <c r="C13" s="149">
        <v>84805</v>
      </c>
      <c r="D13" s="149">
        <v>93542</v>
      </c>
      <c r="E13" s="149">
        <v>104879</v>
      </c>
      <c r="F13" s="149">
        <v>112819</v>
      </c>
      <c r="H13" s="153" t="s">
        <v>279</v>
      </c>
      <c r="I13" s="195">
        <v>143738</v>
      </c>
      <c r="J13" s="195">
        <v>149673</v>
      </c>
      <c r="K13" s="195">
        <v>168249</v>
      </c>
      <c r="L13" s="195">
        <v>168969</v>
      </c>
      <c r="M13" s="196">
        <v>187838</v>
      </c>
      <c r="O13" s="69" t="s">
        <v>1401</v>
      </c>
      <c r="P13" s="53">
        <v>12243</v>
      </c>
      <c r="Q13" s="53">
        <v>14984</v>
      </c>
      <c r="R13" s="53">
        <v>14503</v>
      </c>
      <c r="S13" s="53">
        <v>17008</v>
      </c>
      <c r="T13" s="156">
        <v>16640</v>
      </c>
    </row>
    <row r="14" spans="1:20" x14ac:dyDescent="0.2">
      <c r="A14" s="67" t="s">
        <v>170</v>
      </c>
      <c r="B14" s="149">
        <v>27580</v>
      </c>
      <c r="C14" s="149">
        <v>31345</v>
      </c>
      <c r="D14" s="149">
        <v>54466</v>
      </c>
      <c r="E14" s="149">
        <v>41226</v>
      </c>
      <c r="F14" s="149">
        <v>51540</v>
      </c>
      <c r="O14" s="69" t="s">
        <v>1402</v>
      </c>
      <c r="P14" s="70">
        <v>2342</v>
      </c>
      <c r="Q14" s="70">
        <v>3629</v>
      </c>
      <c r="R14" s="70">
        <v>4379</v>
      </c>
      <c r="S14" s="70">
        <v>277</v>
      </c>
      <c r="T14" s="156">
        <v>46</v>
      </c>
    </row>
    <row r="15" spans="1:20" ht="18" x14ac:dyDescent="0.25">
      <c r="A15" s="148" t="s">
        <v>176</v>
      </c>
      <c r="B15" s="149">
        <v>134162</v>
      </c>
      <c r="C15" s="149">
        <v>143314</v>
      </c>
      <c r="D15" s="149">
        <v>174782</v>
      </c>
      <c r="E15" s="149">
        <v>179921</v>
      </c>
      <c r="F15" s="149">
        <v>207723</v>
      </c>
      <c r="H15" s="181" t="s">
        <v>503</v>
      </c>
      <c r="I15" s="150"/>
      <c r="J15" s="150"/>
      <c r="K15" s="150"/>
      <c r="L15" s="150"/>
      <c r="M15" s="150"/>
      <c r="O15" s="69" t="s">
        <v>236</v>
      </c>
      <c r="P15" s="157">
        <v>86701</v>
      </c>
      <c r="Q15" s="157">
        <v>85569</v>
      </c>
      <c r="R15" s="157">
        <v>111507</v>
      </c>
      <c r="S15" s="157">
        <v>105072</v>
      </c>
      <c r="T15" s="103">
        <v>92739</v>
      </c>
    </row>
    <row r="16" spans="1:20" x14ac:dyDescent="0.2">
      <c r="A16" s="148" t="s">
        <v>182</v>
      </c>
      <c r="B16" s="149">
        <v>207093</v>
      </c>
      <c r="C16" s="149">
        <v>229740</v>
      </c>
      <c r="D16" s="149">
        <v>259157</v>
      </c>
      <c r="E16" s="149">
        <v>289237</v>
      </c>
      <c r="F16" s="149">
        <v>315113</v>
      </c>
      <c r="H16" s="164" t="s">
        <v>504</v>
      </c>
      <c r="I16" s="165">
        <v>2018</v>
      </c>
      <c r="J16" s="165">
        <v>2019</v>
      </c>
      <c r="K16" s="165">
        <v>2020</v>
      </c>
      <c r="L16" s="165">
        <v>2021</v>
      </c>
      <c r="M16" s="166">
        <v>2022</v>
      </c>
      <c r="O16" s="69" t="s">
        <v>1400</v>
      </c>
      <c r="P16" s="70">
        <f>P12-P15</f>
        <v>127082</v>
      </c>
      <c r="Q16" s="70">
        <f>Q12-Q15</f>
        <v>132764</v>
      </c>
      <c r="R16" s="70">
        <f>R12-R15</f>
        <v>171681</v>
      </c>
      <c r="S16" s="70">
        <f>S12-S15</f>
        <v>135406</v>
      </c>
      <c r="T16" s="103">
        <f>T12-T15</f>
        <v>154819</v>
      </c>
    </row>
    <row r="17" spans="1:20" x14ac:dyDescent="0.2">
      <c r="A17" s="67" t="s">
        <v>188</v>
      </c>
      <c r="H17" s="69" t="s">
        <v>159</v>
      </c>
      <c r="I17" s="70">
        <v>26076</v>
      </c>
      <c r="J17" s="70">
        <v>27164</v>
      </c>
      <c r="K17" s="70">
        <v>26774</v>
      </c>
      <c r="L17" s="70">
        <v>33816</v>
      </c>
      <c r="M17" s="156">
        <v>43364</v>
      </c>
      <c r="O17" s="58" t="s">
        <v>1404</v>
      </c>
      <c r="P17" s="158">
        <f>P12/P16</f>
        <v>1.6822445350246298</v>
      </c>
      <c r="Q17" s="158">
        <f>Q12/Q16</f>
        <v>1.644519598686391</v>
      </c>
      <c r="R17" s="158">
        <f>R12/R16</f>
        <v>1.6495011096160903</v>
      </c>
      <c r="S17" s="158">
        <f>S12/S16</f>
        <v>1.775977430837629</v>
      </c>
      <c r="T17" s="159">
        <f>T12/T16</f>
        <v>1.5990156246972271</v>
      </c>
    </row>
    <row r="18" spans="1:20" x14ac:dyDescent="0.2">
      <c r="A18" s="67" t="s">
        <v>189</v>
      </c>
      <c r="B18" s="67">
        <v>121</v>
      </c>
      <c r="C18" s="67">
        <v>185</v>
      </c>
      <c r="D18" s="67">
        <v>14</v>
      </c>
      <c r="E18" s="67" t="s">
        <v>129</v>
      </c>
      <c r="F18" s="67" t="s">
        <v>129</v>
      </c>
      <c r="H18" s="69" t="s">
        <v>16</v>
      </c>
      <c r="I18" s="70">
        <v>-74922</v>
      </c>
      <c r="J18" s="70">
        <v>-74978</v>
      </c>
      <c r="K18" s="70">
        <v>-85533</v>
      </c>
      <c r="L18" s="70">
        <v>-107948</v>
      </c>
      <c r="M18" s="156">
        <v>-119191</v>
      </c>
      <c r="O18" s="69"/>
      <c r="P18" s="53"/>
      <c r="Q18" s="53"/>
      <c r="R18" s="53"/>
      <c r="S18" s="53"/>
      <c r="T18" s="103"/>
    </row>
    <row r="19" spans="1:20" x14ac:dyDescent="0.2">
      <c r="A19" s="67" t="s">
        <v>193</v>
      </c>
      <c r="B19" s="149">
        <v>2360</v>
      </c>
      <c r="C19" s="149">
        <v>2347</v>
      </c>
      <c r="D19" s="149">
        <v>2386</v>
      </c>
      <c r="E19" s="149">
        <v>3696</v>
      </c>
      <c r="F19" s="149">
        <v>3115</v>
      </c>
      <c r="H19" s="167" t="s">
        <v>504</v>
      </c>
      <c r="I19" s="168">
        <f>-(I17/I18)*365</f>
        <v>127.03531672939857</v>
      </c>
      <c r="J19" s="168">
        <f t="shared" ref="J19:M19" si="0">-(J17/J18)*365</f>
        <v>132.23692283069701</v>
      </c>
      <c r="K19" s="168">
        <f t="shared" si="0"/>
        <v>114.2542644359487</v>
      </c>
      <c r="L19" s="168">
        <f t="shared" si="0"/>
        <v>114.34060844110127</v>
      </c>
      <c r="M19" s="169">
        <f t="shared" si="0"/>
        <v>132.79408680185585</v>
      </c>
      <c r="O19" s="62" t="s">
        <v>1403</v>
      </c>
      <c r="P19" s="53"/>
      <c r="Q19" s="53"/>
      <c r="R19" s="53"/>
      <c r="S19" s="53"/>
      <c r="T19" s="103"/>
    </row>
    <row r="20" spans="1:20" x14ac:dyDescent="0.2">
      <c r="A20" s="67" t="s">
        <v>199</v>
      </c>
      <c r="B20" s="67" t="s">
        <v>129</v>
      </c>
      <c r="C20" s="149">
        <v>12945</v>
      </c>
      <c r="D20" s="149">
        <v>11135</v>
      </c>
      <c r="E20" s="149">
        <v>9961</v>
      </c>
      <c r="F20" s="149">
        <v>8570</v>
      </c>
      <c r="H20" s="167"/>
      <c r="I20" s="168"/>
      <c r="J20" s="170"/>
      <c r="K20" s="168"/>
      <c r="L20" s="170"/>
      <c r="M20" s="169"/>
      <c r="O20" s="91" t="s">
        <v>176</v>
      </c>
      <c r="P20" s="101">
        <v>102163</v>
      </c>
      <c r="Q20" s="101">
        <v>148644</v>
      </c>
      <c r="R20" s="101">
        <v>179688</v>
      </c>
      <c r="S20" s="101">
        <v>149323</v>
      </c>
      <c r="T20" s="102">
        <v>160379</v>
      </c>
    </row>
    <row r="21" spans="1:20" x14ac:dyDescent="0.2">
      <c r="A21" s="67" t="s">
        <v>204</v>
      </c>
      <c r="B21" s="67">
        <v>147</v>
      </c>
      <c r="C21" s="67">
        <v>182</v>
      </c>
      <c r="D21" s="67">
        <v>232</v>
      </c>
      <c r="E21" s="67">
        <v>297</v>
      </c>
      <c r="F21" s="67">
        <v>334</v>
      </c>
      <c r="H21" s="171" t="s">
        <v>505</v>
      </c>
      <c r="I21" s="172">
        <v>2018</v>
      </c>
      <c r="J21" s="172">
        <v>2019</v>
      </c>
      <c r="K21" s="172">
        <v>2020</v>
      </c>
      <c r="L21" s="172">
        <v>2021</v>
      </c>
      <c r="M21" s="173">
        <v>2022</v>
      </c>
      <c r="O21" s="69" t="s">
        <v>1402</v>
      </c>
      <c r="P21" s="53">
        <v>17199</v>
      </c>
      <c r="Q21" s="53">
        <v>26962</v>
      </c>
      <c r="R21" s="53">
        <v>32583</v>
      </c>
      <c r="S21" s="53">
        <v>26639</v>
      </c>
      <c r="T21" s="103">
        <v>16648</v>
      </c>
    </row>
    <row r="22" spans="1:20" x14ac:dyDescent="0.2">
      <c r="A22" s="148" t="s">
        <v>210</v>
      </c>
      <c r="B22" s="149">
        <v>2628</v>
      </c>
      <c r="C22" s="149">
        <v>15659</v>
      </c>
      <c r="D22" s="149">
        <v>13767</v>
      </c>
      <c r="E22" s="149">
        <v>13954</v>
      </c>
      <c r="F22" s="149">
        <v>12019</v>
      </c>
      <c r="H22" s="167" t="s">
        <v>506</v>
      </c>
      <c r="I22" s="70">
        <v>80506</v>
      </c>
      <c r="J22" s="70">
        <v>84805</v>
      </c>
      <c r="K22" s="70">
        <v>93542</v>
      </c>
      <c r="L22" s="70">
        <v>104879</v>
      </c>
      <c r="M22" s="156">
        <v>112819</v>
      </c>
      <c r="O22" s="69" t="s">
        <v>236</v>
      </c>
      <c r="P22" s="53">
        <v>76359</v>
      </c>
      <c r="Q22" s="53">
        <v>100005</v>
      </c>
      <c r="R22" s="53">
        <v>105800</v>
      </c>
      <c r="S22" s="53">
        <v>76627</v>
      </c>
      <c r="T22" s="103">
        <v>102460</v>
      </c>
    </row>
    <row r="23" spans="1:20" x14ac:dyDescent="0.2">
      <c r="A23" s="67" t="s">
        <v>216</v>
      </c>
      <c r="B23" s="149">
        <v>60644</v>
      </c>
      <c r="C23" s="149">
        <v>61844</v>
      </c>
      <c r="D23" s="149">
        <v>74341</v>
      </c>
      <c r="E23" s="149">
        <v>103028</v>
      </c>
      <c r="F23" s="149">
        <v>111620</v>
      </c>
      <c r="H23" s="69" t="s">
        <v>10</v>
      </c>
      <c r="I23" s="88">
        <v>162679</v>
      </c>
      <c r="J23" s="70">
        <v>162772</v>
      </c>
      <c r="K23" s="70">
        <v>185136</v>
      </c>
      <c r="L23" s="70">
        <v>230110</v>
      </c>
      <c r="M23" s="156">
        <v>264102</v>
      </c>
      <c r="O23" s="69" t="s">
        <v>1400</v>
      </c>
      <c r="P23" s="53">
        <f>P20-P22</f>
        <v>25804</v>
      </c>
      <c r="Q23" s="53">
        <f>Q20-Q22</f>
        <v>48639</v>
      </c>
      <c r="R23" s="53">
        <f>R20-R22</f>
        <v>73888</v>
      </c>
      <c r="S23" s="53">
        <f>S20-S22</f>
        <v>72696</v>
      </c>
      <c r="T23" s="103">
        <f>T20-T22</f>
        <v>57919</v>
      </c>
    </row>
    <row r="24" spans="1:20" x14ac:dyDescent="0.2">
      <c r="A24" s="67" t="s">
        <v>199</v>
      </c>
      <c r="B24" s="67" t="s">
        <v>129</v>
      </c>
      <c r="C24" s="149">
        <v>1585</v>
      </c>
      <c r="D24" s="149">
        <v>1808</v>
      </c>
      <c r="E24" s="149">
        <v>2265</v>
      </c>
      <c r="F24" s="149">
        <v>2082</v>
      </c>
      <c r="H24" s="174" t="s">
        <v>505</v>
      </c>
      <c r="I24" s="168">
        <f>(I22/I23)*365</f>
        <v>180.62989076647878</v>
      </c>
      <c r="J24" s="168">
        <f t="shared" ref="J24:M24" si="1">(J22/J23)*365</f>
        <v>190.16676701152531</v>
      </c>
      <c r="K24" s="168">
        <f t="shared" si="1"/>
        <v>184.42026402212429</v>
      </c>
      <c r="L24" s="168">
        <f t="shared" si="1"/>
        <v>166.35885011516231</v>
      </c>
      <c r="M24" s="169">
        <f t="shared" si="1"/>
        <v>155.92057235462056</v>
      </c>
      <c r="O24" s="58" t="s">
        <v>1404</v>
      </c>
      <c r="P24" s="158">
        <f>P20/P22</f>
        <v>1.3379300409905839</v>
      </c>
      <c r="Q24" s="158">
        <f>Q20/Q22</f>
        <v>1.4863656817159141</v>
      </c>
      <c r="R24" s="158">
        <f>R20/R22</f>
        <v>1.6983742911153119</v>
      </c>
      <c r="S24" s="158">
        <f>S20/S22</f>
        <v>1.9486995445469613</v>
      </c>
      <c r="T24" s="159">
        <f>T20/T22</f>
        <v>1.5652840132734727</v>
      </c>
    </row>
    <row r="25" spans="1:20" x14ac:dyDescent="0.2">
      <c r="A25" s="67" t="s">
        <v>226</v>
      </c>
      <c r="B25" s="67" t="s">
        <v>129</v>
      </c>
      <c r="C25" s="67">
        <v>328</v>
      </c>
      <c r="D25" s="67">
        <v>456</v>
      </c>
      <c r="E25" s="67">
        <v>433</v>
      </c>
      <c r="F25" s="67">
        <v>790</v>
      </c>
      <c r="H25" s="167"/>
      <c r="I25" s="168"/>
      <c r="J25" s="170"/>
      <c r="K25" s="168"/>
      <c r="L25" s="170"/>
      <c r="M25" s="169"/>
      <c r="O25" s="69"/>
      <c r="P25" s="53"/>
      <c r="Q25" s="53"/>
      <c r="R25" s="53"/>
      <c r="S25" s="53"/>
      <c r="T25" s="103"/>
    </row>
    <row r="26" spans="1:20" x14ac:dyDescent="0.2">
      <c r="A26" s="67" t="s">
        <v>204</v>
      </c>
      <c r="B26" s="67">
        <v>83</v>
      </c>
      <c r="C26" s="67">
        <v>651</v>
      </c>
      <c r="D26" s="67">
        <v>536</v>
      </c>
      <c r="E26" s="67">
        <v>588</v>
      </c>
      <c r="F26" s="67">
        <v>764</v>
      </c>
      <c r="H26" s="175" t="s">
        <v>507</v>
      </c>
      <c r="I26" s="172">
        <v>2018</v>
      </c>
      <c r="J26" s="172">
        <v>2019</v>
      </c>
      <c r="K26" s="172">
        <v>2020</v>
      </c>
      <c r="L26" s="172">
        <v>2021</v>
      </c>
      <c r="M26" s="173">
        <v>2022</v>
      </c>
      <c r="O26" s="62" t="s">
        <v>1405</v>
      </c>
      <c r="P26" s="53"/>
      <c r="Q26" s="53"/>
      <c r="R26" s="53"/>
      <c r="S26" s="53"/>
      <c r="T26" s="103"/>
    </row>
    <row r="27" spans="1:20" x14ac:dyDescent="0.2">
      <c r="A27" s="148" t="s">
        <v>236</v>
      </c>
      <c r="B27" s="149">
        <v>60727</v>
      </c>
      <c r="C27" s="149">
        <v>64408</v>
      </c>
      <c r="D27" s="149">
        <v>77141</v>
      </c>
      <c r="E27" s="149">
        <v>106314</v>
      </c>
      <c r="F27" s="149">
        <v>115256</v>
      </c>
      <c r="H27" s="176" t="s">
        <v>508</v>
      </c>
      <c r="I27" s="177">
        <f>22414+2695</f>
        <v>25109</v>
      </c>
      <c r="J27" s="177">
        <f>25419+3509</f>
        <v>28928</v>
      </c>
      <c r="K27" s="177">
        <f>23680+3615</f>
        <v>27295</v>
      </c>
      <c r="L27" s="178">
        <f>30245+4901</f>
        <v>35146</v>
      </c>
      <c r="M27" s="179">
        <f>35016+6096</f>
        <v>41112</v>
      </c>
      <c r="O27" s="91" t="s">
        <v>176</v>
      </c>
      <c r="P27" s="160">
        <v>134162</v>
      </c>
      <c r="Q27" s="160">
        <v>143314</v>
      </c>
      <c r="R27" s="160">
        <v>174782</v>
      </c>
      <c r="S27" s="160">
        <v>179921</v>
      </c>
      <c r="T27" s="161">
        <v>207723</v>
      </c>
    </row>
    <row r="28" spans="1:20" x14ac:dyDescent="0.2">
      <c r="A28" s="148" t="s">
        <v>242</v>
      </c>
      <c r="B28" s="149">
        <v>63355</v>
      </c>
      <c r="C28" s="149">
        <v>80067</v>
      </c>
      <c r="D28" s="149">
        <v>90908</v>
      </c>
      <c r="E28" s="149">
        <v>120268</v>
      </c>
      <c r="F28" s="149">
        <v>127275</v>
      </c>
      <c r="H28" s="176" t="s">
        <v>509</v>
      </c>
      <c r="I28" s="70">
        <v>-74922</v>
      </c>
      <c r="J28" s="70">
        <v>-74978</v>
      </c>
      <c r="K28" s="70">
        <v>-85533</v>
      </c>
      <c r="L28" s="70">
        <v>-107948</v>
      </c>
      <c r="M28" s="156">
        <v>-119191</v>
      </c>
      <c r="O28" s="69" t="s">
        <v>236</v>
      </c>
      <c r="P28" s="70">
        <v>60727</v>
      </c>
      <c r="Q28" s="70">
        <v>64408</v>
      </c>
      <c r="R28" s="70">
        <v>77141</v>
      </c>
      <c r="S28" s="70">
        <v>106314</v>
      </c>
      <c r="T28" s="156">
        <v>115256</v>
      </c>
    </row>
    <row r="29" spans="1:20" x14ac:dyDescent="0.2">
      <c r="A29" s="67" t="s">
        <v>248</v>
      </c>
      <c r="B29" s="149">
        <v>143738</v>
      </c>
      <c r="C29" s="149">
        <v>149673</v>
      </c>
      <c r="D29" s="149">
        <v>168249</v>
      </c>
      <c r="E29" s="149">
        <v>168969</v>
      </c>
      <c r="F29" s="149">
        <v>187838</v>
      </c>
      <c r="H29" s="167" t="s">
        <v>507</v>
      </c>
      <c r="I29" s="168">
        <f>-(I27/I28)*365</f>
        <v>122.32435065801768</v>
      </c>
      <c r="J29" s="168">
        <f t="shared" ref="J29:M29" si="2">-(J27/J28)*365</f>
        <v>140.8242417775881</v>
      </c>
      <c r="K29" s="168">
        <f t="shared" si="2"/>
        <v>116.47755836928438</v>
      </c>
      <c r="L29" s="168">
        <f t="shared" si="2"/>
        <v>118.83768110571756</v>
      </c>
      <c r="M29" s="169">
        <f t="shared" si="2"/>
        <v>125.89776073696839</v>
      </c>
      <c r="O29" s="69" t="s">
        <v>1400</v>
      </c>
      <c r="P29" s="70">
        <f>P27-P28</f>
        <v>73435</v>
      </c>
      <c r="Q29" s="70">
        <f>Q27-Q28</f>
        <v>78906</v>
      </c>
      <c r="R29" s="70">
        <f>R27-R28</f>
        <v>97641</v>
      </c>
      <c r="S29" s="70">
        <f>S27-S28</f>
        <v>73607</v>
      </c>
      <c r="T29" s="156">
        <f>T27-T28</f>
        <v>92467</v>
      </c>
    </row>
    <row r="30" spans="1:20" x14ac:dyDescent="0.2">
      <c r="A30" s="67" t="s">
        <v>254</v>
      </c>
      <c r="H30" s="167"/>
      <c r="I30" s="168"/>
      <c r="J30" s="170"/>
      <c r="K30" s="168"/>
      <c r="L30" s="170"/>
      <c r="M30" s="169"/>
      <c r="O30" s="58" t="s">
        <v>1404</v>
      </c>
      <c r="P30" s="158">
        <f>P27/P28</f>
        <v>2.2092644128641297</v>
      </c>
      <c r="Q30" s="158">
        <f>Q27/Q28</f>
        <v>2.225096261333996</v>
      </c>
      <c r="R30" s="158">
        <f>R27/R28</f>
        <v>2.2657471383570345</v>
      </c>
      <c r="S30" s="158">
        <f>S27/S28</f>
        <v>1.6923547228022651</v>
      </c>
      <c r="T30" s="159">
        <f>T27/T28</f>
        <v>1.8022749357950996</v>
      </c>
    </row>
    <row r="31" spans="1:20" x14ac:dyDescent="0.2">
      <c r="A31" s="67" t="s">
        <v>255</v>
      </c>
      <c r="B31" s="67">
        <v>942</v>
      </c>
      <c r="C31" s="67">
        <v>942</v>
      </c>
      <c r="D31" s="149">
        <v>1020</v>
      </c>
      <c r="E31" s="149">
        <v>1020</v>
      </c>
      <c r="F31" s="149">
        <v>1020</v>
      </c>
      <c r="H31" s="175" t="s">
        <v>510</v>
      </c>
      <c r="I31" s="182">
        <f>I19+I24</f>
        <v>307.66520749587733</v>
      </c>
      <c r="J31" s="182">
        <f t="shared" ref="J31:M31" si="3">J19+J24</f>
        <v>322.40368984222232</v>
      </c>
      <c r="K31" s="182">
        <f t="shared" si="3"/>
        <v>298.67452845807298</v>
      </c>
      <c r="L31" s="182">
        <f t="shared" si="3"/>
        <v>280.69945855626361</v>
      </c>
      <c r="M31" s="183">
        <f t="shared" si="3"/>
        <v>288.71465915647639</v>
      </c>
      <c r="O31" s="69"/>
      <c r="P31" s="53"/>
      <c r="Q31" s="53"/>
      <c r="R31" s="53"/>
      <c r="S31" s="53"/>
      <c r="T31" s="103"/>
    </row>
    <row r="32" spans="1:20" x14ac:dyDescent="0.2">
      <c r="A32" s="67" t="s">
        <v>258</v>
      </c>
      <c r="B32" s="149">
        <v>39388</v>
      </c>
      <c r="C32" s="149">
        <v>39388</v>
      </c>
      <c r="D32" s="149">
        <v>47319</v>
      </c>
      <c r="E32" s="149">
        <v>47319</v>
      </c>
      <c r="F32" s="149">
        <v>47319</v>
      </c>
      <c r="H32" s="180" t="s">
        <v>503</v>
      </c>
      <c r="I32" s="184">
        <f>I31-I29</f>
        <v>185.34085683785963</v>
      </c>
      <c r="J32" s="184">
        <f t="shared" ref="J32:M32" si="4">J31-J29</f>
        <v>181.57944806463422</v>
      </c>
      <c r="K32" s="184">
        <f t="shared" si="4"/>
        <v>182.19697008878859</v>
      </c>
      <c r="L32" s="184">
        <f t="shared" si="4"/>
        <v>161.86177745054604</v>
      </c>
      <c r="M32" s="185">
        <f t="shared" si="4"/>
        <v>162.81689841950799</v>
      </c>
      <c r="O32" s="73" t="s">
        <v>1399</v>
      </c>
      <c r="P32" s="151">
        <v>2018</v>
      </c>
      <c r="Q32" s="151">
        <v>2019</v>
      </c>
      <c r="R32" s="151">
        <v>2020</v>
      </c>
      <c r="S32" s="151">
        <v>2021</v>
      </c>
      <c r="T32" s="152">
        <v>2022</v>
      </c>
    </row>
    <row r="33" spans="1:20" x14ac:dyDescent="0.2">
      <c r="A33" s="67" t="s">
        <v>261</v>
      </c>
      <c r="B33" s="149">
        <v>8651</v>
      </c>
      <c r="C33" s="149">
        <v>9507</v>
      </c>
      <c r="D33" s="149">
        <v>6630</v>
      </c>
      <c r="E33" s="149">
        <v>8127</v>
      </c>
      <c r="F33" s="149">
        <v>15591</v>
      </c>
      <c r="O33" s="163" t="s">
        <v>484</v>
      </c>
      <c r="P33" s="53">
        <v>313473</v>
      </c>
      <c r="Q33" s="53">
        <v>308942</v>
      </c>
      <c r="R33" s="53">
        <v>301153</v>
      </c>
      <c r="S33" s="53">
        <v>306206</v>
      </c>
      <c r="T33" s="103"/>
    </row>
    <row r="34" spans="1:20" x14ac:dyDescent="0.2">
      <c r="A34" s="67" t="s">
        <v>267</v>
      </c>
      <c r="B34" s="149">
        <v>7118</v>
      </c>
      <c r="C34" s="149">
        <v>7778</v>
      </c>
      <c r="D34" s="149">
        <v>9623</v>
      </c>
      <c r="E34" s="149">
        <v>8765</v>
      </c>
      <c r="F34" s="149">
        <v>10870</v>
      </c>
      <c r="O34" s="69" t="s">
        <v>1406</v>
      </c>
      <c r="P34" s="53">
        <v>127082</v>
      </c>
      <c r="Q34" s="53">
        <v>132764</v>
      </c>
      <c r="R34" s="53">
        <v>171681</v>
      </c>
      <c r="S34" s="53">
        <v>135406</v>
      </c>
      <c r="T34" s="103">
        <v>154819</v>
      </c>
    </row>
    <row r="35" spans="1:20" x14ac:dyDescent="0.2">
      <c r="A35" s="67" t="s">
        <v>273</v>
      </c>
      <c r="B35" s="149">
        <v>87639</v>
      </c>
      <c r="C35" s="149">
        <v>92058</v>
      </c>
      <c r="D35" s="149">
        <v>103657</v>
      </c>
      <c r="E35" s="149">
        <v>103738</v>
      </c>
      <c r="F35" s="149">
        <v>113038</v>
      </c>
      <c r="O35" s="69" t="s">
        <v>1403</v>
      </c>
      <c r="P35" s="53">
        <v>25804</v>
      </c>
      <c r="Q35" s="53">
        <v>48639</v>
      </c>
      <c r="R35" s="53">
        <v>73888</v>
      </c>
      <c r="S35" s="53">
        <v>72696</v>
      </c>
      <c r="T35" s="103">
        <v>57919</v>
      </c>
    </row>
    <row r="36" spans="1:20" x14ac:dyDescent="0.2">
      <c r="A36" s="148" t="s">
        <v>279</v>
      </c>
      <c r="B36" s="149">
        <v>143738</v>
      </c>
      <c r="C36" s="149">
        <v>149673</v>
      </c>
      <c r="D36" s="149">
        <v>168249</v>
      </c>
      <c r="E36" s="149">
        <v>168969</v>
      </c>
      <c r="F36" s="149">
        <v>187838</v>
      </c>
      <c r="O36" s="69" t="s">
        <v>1405</v>
      </c>
      <c r="P36" s="70">
        <f>P33-P34</f>
        <v>186391</v>
      </c>
      <c r="Q36" s="70">
        <f t="shared" ref="Q36:T36" si="5">Q33-Q34</f>
        <v>176178</v>
      </c>
      <c r="R36" s="70">
        <f t="shared" si="5"/>
        <v>129472</v>
      </c>
      <c r="S36" s="70">
        <f t="shared" si="5"/>
        <v>170800</v>
      </c>
      <c r="T36" s="156">
        <f t="shared" si="5"/>
        <v>-154819</v>
      </c>
    </row>
    <row r="37" spans="1:20" x14ac:dyDescent="0.2">
      <c r="O37" s="69"/>
      <c r="P37" s="53"/>
      <c r="Q37" s="53"/>
      <c r="R37" s="53"/>
      <c r="S37" s="53"/>
      <c r="T37" s="103"/>
    </row>
    <row r="38" spans="1:20" x14ac:dyDescent="0.2">
      <c r="O38" s="69" t="s">
        <v>1404</v>
      </c>
      <c r="P38" s="52" t="s">
        <v>1</v>
      </c>
      <c r="Q38" s="52" t="s">
        <v>3</v>
      </c>
      <c r="R38" s="52" t="s">
        <v>5</v>
      </c>
      <c r="S38" s="52" t="s">
        <v>7</v>
      </c>
      <c r="T38" s="109" t="s">
        <v>8</v>
      </c>
    </row>
    <row r="39" spans="1:20" x14ac:dyDescent="0.2">
      <c r="O39" s="163" t="s">
        <v>484</v>
      </c>
      <c r="P39" s="53">
        <v>1.3917498476742813</v>
      </c>
      <c r="Q39" s="53">
        <v>1.4189006350706606</v>
      </c>
      <c r="R39" s="53">
        <v>1.5241787397103799</v>
      </c>
      <c r="S39" s="53">
        <v>1.5461094818520864</v>
      </c>
      <c r="T39" s="103"/>
    </row>
    <row r="40" spans="1:20" x14ac:dyDescent="0.2">
      <c r="O40" s="69" t="s">
        <v>1406</v>
      </c>
      <c r="P40" s="53">
        <v>1.6822445350246298</v>
      </c>
      <c r="Q40" s="53">
        <v>1.644519598686391</v>
      </c>
      <c r="R40" s="53">
        <v>1.6495011096160903</v>
      </c>
      <c r="S40" s="53">
        <v>1.775977430837629</v>
      </c>
      <c r="T40" s="103">
        <v>1.5990156246972271</v>
      </c>
    </row>
    <row r="41" spans="1:20" x14ac:dyDescent="0.2">
      <c r="O41" s="69" t="s">
        <v>1403</v>
      </c>
      <c r="P41" s="53">
        <v>1.3379300409905839</v>
      </c>
      <c r="Q41" s="53">
        <v>1.4863656817159141</v>
      </c>
      <c r="R41" s="53">
        <v>1.6983742911153119</v>
      </c>
      <c r="S41" s="53">
        <v>1.9486995445469613</v>
      </c>
      <c r="T41" s="103">
        <v>1.5652840132734727</v>
      </c>
    </row>
    <row r="42" spans="1:20" x14ac:dyDescent="0.2">
      <c r="O42" s="81" t="s">
        <v>1405</v>
      </c>
      <c r="P42" s="113">
        <v>2.2092644128641297</v>
      </c>
      <c r="Q42" s="113">
        <v>2.225096261333996</v>
      </c>
      <c r="R42" s="113">
        <v>2.2657471383570345</v>
      </c>
      <c r="S42" s="113">
        <v>1.6923547228022651</v>
      </c>
      <c r="T42" s="114">
        <v>1.8022749357950996</v>
      </c>
    </row>
    <row r="68" spans="7:7" x14ac:dyDescent="0.2">
      <c r="G68" s="68"/>
    </row>
  </sheetData>
  <hyperlinks>
    <hyperlink ref="H15" r:id="rId1" xr:uid="{B4D77D3B-93F1-974D-B20C-E19A661F9CA5}"/>
  </hyperlinks>
  <pageMargins left="0.7" right="0.7" top="0.75" bottom="0.75" header="0.3" footer="0.3"/>
  <pageSetup paperSize="9" orientation="portrait" r:id="rId2"/>
  <drawing r:id="rId3"/>
  <legacy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E 8 2 0 6 2 3 8 - 1 7 1 B - 4 C E 7 - 9 3 B 3 - 3 F C 5 F 1 1 0 3 4 0 5 } "   T o u r I d = " c 6 b f d 6 3 8 - 0 2 0 2 - 4 0 9 d - a a f 3 - 0 3 1 9 2 5 a 9 9 0 f a "   X m l V e r = " 6 "   M i n X m l V e r = " 3 " > < D e s c r i p t i o n > S o m e   d e s c r i p t i o n   f o r   t h e   t o u r   g o e s   h e r e < / D e s c r i p t i o n > < I m a g e > i V B O R w 0 K G g o A A A A N S U h E U g A A A N Q A A A B 1 C A Y A A A A 2 n s 9 T A A A A A X N S R 0 I A r s 4 c 6 Q A A A A R n Q U 1 B A A C x j w v 8 Y Q U A A A A J c E h Z c w A A A m I A A A J i A W y J d J c A A D R V S U R B V H h e 7 X 1 n d 1 t H l u 0 B Q A A k m H O m A k n l H K x o W 5 J t O U 9 7 2 t 0 9 P d M 9 3 R N e v 1 4 z 8 y f e H 5 m 1 Z r 0 P b 9 a 4 2 0 m 2 H J W D F U l J V K T E K I k i K e Z M 5 H f 2 q V v A B Q g w S b I I E p s s V L g X w E V V 7 T q n T i X L 1 + e u B C m J e S O 9 e A e 5 3 U H y + / 0 U C A T E B Y M q S 6 N 9 j e h 4 N C w W o s o c H 5 V m + S n d E S Q r x + N h c n K S 7 7 e Q w + E Q H x g Z G a E n H Z 1 k S 7 H R i h X L 6 f 7 9 B 5 S T k 0 N l Z a V y z 5 0 7 9 2 j t 2 t X U 0 9 N L p a U l 9 P D h Q 6 q p q e H 7 U + j Y l T v k 9 n r l c 5 K Y O 5 K E m i f S C n e Q x x M I E Q k k 0 Q 4 w k 2 Y m A k 0 H u y 1 I r 6 5 w k 9 V q J J j Q 3 N x C A w O D V F x c S G l p a V R f d 4 0 q q y r 5 u T y 0 b t 1 a S m G C e D x e 6 u / v p 9 7 e X s r I y K C S k m L q 6 u q i 6 u p q + Q w Q T L v B w U H K z 8 u j F L u d f m B i + f l 3 J T E 3 J A k 1 B 1 g s V k o t 2 B Z B p F g S C Z g L i X B v f o a f + k Z t R k o k 3 l w 1 a Y S m Y m B g g H J z c y W s J R R w r N F J F c E G I c m u X a / Q j Y a b l J e b Q 1 6 v j 1 p b 2 + i t t 9 6 Q + / D 8 I F h B Q Q G l p q b S m N d G 3 r E + I Z a T 4 9 9 f v p 0 k 1 h z A h L q a J N Q s k F 6 8 n d W r Z y d S r O s 1 B T 4 q y u B K y 3 y w W 4 O U w l J p 3 G O h 4 U k r e Q d a q a i 4 m O 8 K k s 1 m I z t L j x s d d u o Z t V J e e o D W F v v o X L M 9 R K Y N Z T 4 q y f S L G t c 0 W c v v s t C u 8 n 5 K d T r k v S d O n K J D h w 7 Q 0 6 c 9 V F R U G H o f f h e I V l t b I 2 l W F o l w Y 2 N j l J V b R D 9 c u s b P L r c m M Q 0 s R 8 8 n C T U d c i q 2 0 + h o U F r 2 e E S a j k Q z E S y T + q n c N c i f 6 6 e s r E z p 6 0 y H S a + F z r U 4 j F g k 3 l z t F s n k S C F 6 d a W b i U H U 2 p d C z b 1 K 8 k 3 2 3 K O s Q A e V c b + p u q a a 2 t r a R S 0 s L y + T 3 4 V + 2 L 0 H L d Q R X E e p K U H a t d z H E s t K v t E u 7 n + V U d / g M F 1 r 6 Z T P S i I 2 Y m j m S W g 4 8 7 e z y u Q j t 9 s T s 6 + k X T S Q F O 9 a N F I z c q i i o k y k w 3 R k u t 7 h o G P 3 U + l c q x O 6 3 R Q H E n k D F n L a i T x + C x 1 / k C r 3 d 4 9 Y h W i b y 7 2 U W r i G P M V v 0 O 2 + P O r p 6 W F V r 5 s l 1 d O Q 5 M P z p m a W i D / h J T r d x B 8 W D F D b R D m r u W 7 K z c q g f e t r W Y I m q 0 0 8 J C V U D G S W b K b x C e 5 L e L 1 T S A R o P x r x 0 q c D + k f o 5 0 C 9 y s r K M l I j E e C P P c E E 0 U B 9 9 s f o 1 r x R O 0 k P e u z 0 c H B q X 6 y Q + 2 i b S r 1 0 p 9 t O X S M 2 e o 0 l W E t T o x g w m J K U y d J x c t I t V s N H g T W U l p 7 F P M U V 8 F U Z L Q 5 U j 4 k U s 9 s d F L D A I t g g 1 5 M I g w l V l y S U C c 7 8 b S y R f F M k E v A 8 i a Q B Q g 0 N D U m F j U c o S J r n h W W 5 P m o f Y H H G K E o d o k 1 V L P E Y Z 1 t T y e O z U M D v I 6 s t R U h W U + C l N r 6 3 I t t P b f 2 c Z h D r 8 F q v S L W z r W n k H r g h 7 0 9 C w X L 0 p y S h g B R H O l H a a p F K I J M m 0 n R k e h Y i A V w 3 q T r f R 9 d b R u i N j S 7 K d K r P g 0 R y c + V + y J X 5 k U n a 5 L k C N D R p 5 c o e F B X P Z Q / S q N t C u W k B m u D 7 x 1 h P K 8 3 y k d 3 h 5 H 6 T I k 1 2 a o C 2 V 3 p k L C s e M X E d n 3 G m 2 S n q Y n 5 6 g L Z V R I 5 F g U g A 7 v E F r L S p z E e Z t m G 6 3 l 9 O W c E m 6 h 0 a k e t L H Z Z v k o S i 7 P J t N D w c I J 8 v v u H B D K S l c m W G g e B 5 w W k D S Y I 0 4 o 7 s n 6 A e g 0 h b y p V q N h 3 Q L 8 r P z x f 1 E S o i i D l b Q F K e a U k V Y q H f t b b Y S x U 5 U / V K T a x A 0 E q 9 T 7 u o r L y M r n V m 0 K 4 V R D 9 c T k q r J U + o t M J t N D H h D 5 E J Z J m J T C 8 C O 6 s 8 I k 3 M u H P n L q 1 d u y Z U i W f C + P g E S 1 j + n O x s i c M w M Z f H z W A J C Y m n U Z z J / S 6 W R N H Q z w M f z u 1 2 U 0 f P O J V W L K c r t 6 7 L t a U K b g 6 R O U v T o b 8 0 P u 6 b F Z n M 1 5 4 n H C y Z D t V O T i E T g G l B M B r M B n i 2 7 u 6 u M J l Y v U v l z 5 4 L Q K Z M Z 0 C k F N A 9 Y q N r j + 1 U 9 8 h O p 1 n V 4 y w S m P M I z u l 0 U s v d e s p I G S d X 9 h q + E j u / l 4 K z f H O h / v n X k g S A I 3 e r G B 9 A J l 0 x t I t G r L R n R R Z X 3 B 0 s l a a b p w f 8 5 Z N P 6 V e / / u W s p N T o 6 B g 9 e v i Q 1 q 5 b a 6 Q Q f V M / R I 6 M Y i n u Z / 0 V 0 c + Q N 3 p B B o d L S 0 v F 7 O 7 2 e G l g a J R S s p b R 3 e a b x l 1 L C 5 Z v l y C h U n J A J m V 8 m K 6 / 9 C K I p A E T d z y O Y D I r r G i Y 2 K r V q t k i w B 2 n k y f V b I g v v z h C + 1 / d J 9 O K N G A 2 f z I U e 4 p T q j 3 A / c K Z x 5 h q 0 9 u p a X w 5 r S 7 y U m W O X 5 6 v q a l Z J K r F k U 2 3 O / x U U Z x J L W 2 3 j H c s H S w 5 Q i 0 E M h V l B m h T a W x V D u N A N x t u 0 c 5 X d h g p c w f M 8 H h + V H S t A p p x s 9 M u 6 p w Z e 5 e 7 y e V Q v / k u k 6 4 j D u k 0 h O j s Z w y c p V 2 7 d k o c z 4 5 J u g j 3 T T j J F 7 T R / d Y 7 6 g 1 L B E u q D 2 U X N e / l k g n A P D 0 z Y K q f m J i g 8 + d / E g v d s 5 A J w K z y 2 7 f v s p 9 p p E R i Y 6 l X r H p w B e m q Y 3 S h T Y 1 H A b D w 4 d o a V z P l u 6 Y a J Q D k E X K p p 7 d X 4 j C I n D l 7 T q W z K 3 B 5 q C z L Q 6 t L I R 2 n l s V i d Z Z v L 1 5 7 s b V n g c C R u 4 V b 0 E g D B B B N n u j 4 8 0 Z 1 v p d W 5 P u F 1 M e P n 6 T d u 1 + R V h 1 A P + R 5 4 e b N W 7 R x 4 w Y j N j 9 o o m P A G d l S / 9 h B w 2 4 r 7 a h 0 0 5 W H T j H L p w z d J u t E J 9 X U V F N K i o 1 K S k r E 9 N / Z 3 i g W S q i u y O / T t 1 q N T 1 3 c W B K E S s 3 f M s W a B 5 j J 8 6 K J B M C a p 4 0 Q X 3 x + h D 7 6 2 7 9 R k R e A i Y l J M a H H m 3 0 x W 5 w 5 c 4 5 e e 2 2 / E Z u K + 0 0 t 1 N n R Q R U V F T Q 6 O s K k s j O R 1 8 u 1 l p Y W q q 2 t J X 8 Q g 9 F + O n e n X d I X M 7 h 8 F / d f R v E W G W c y z 3 4 A X i S Z M P t B Y 6 j j J q 1 I u U s H V o 5 S X X 0 9 X b x 0 R V b U l p W X v l A S c z d G F h U + K / b s 2 R X X d O 8 P W G h V z U r y s C S r r l 5 B 6 e n p t G H D O h m X Q s O 1 c u V K a m t r o x Q r F p F Y a M + q C q N U F u / f z C a d B E a K M 4 N b z f A M i J + D T E B z n 5 r 2 A 3 x 8 s J a q V 6 6 Q Z R I 7 t 2 + j 3 d y B R 8 W r q C i X 1 h + L + 1 4 E 8 H 2 3 b j 2 7 Q Q B q 6 P X r s W d A 2 J g o Z 1 u c 9 N a b h 6 T / h H w G 9 H J 8 r K W q q q q i u 3 f v c d 8 Q a 6 w s 5 L J P b + x I d F i + u 3 T 9 x T W T L x m W j M 3 S u p q l U z S B X g S h g N V F P t k X A g B x U r g v k Z 2 T T Z m Z m V J J c / N y K d X p Z F V 0 n E 6 e P E P 7 9 + + J a Z G b L 7 D 0 / e K l S / T a q / H V t d m i 8 d 5 9 W r 1 m l R G b i o t t T t p R 5 W Z J B M l o 6 L Q G u r q e U l l Z C Y 1 z X y z d 5 W I 1 1 E e X m z t f W L 6 / b C x a C Z W S v V k 6 1 V o y / Z x k A j S Z A G y G s n f f H l q / f h 2 3 2 J U y X g M y A T A 1 O 5 h g V 6 7 U 0 R d f H J F W / X n A 4 b D T B v 6 + 4 e F h I 2 X + q G a 1 D s S P h 9 3 L 3 X S q K V U s h d F 5 W l J S R D d u N N D Q 0 A j 9 x N c h p X a s K D K u L j 4 s y j 6 U q 3 C z z I K I N o + b 8 S L J h C U S Z l R V V h i h q U B / Y x 9 L p z d Z b f r o o 7 8 R Q h 0 7 f m L W U 4 6 m Q 1 5 e n u T B l 1 9 + T X 1 9 f U b q 3 A H 1 8 d 6 9 R i M W G z C z j 3 k s M n A c n b e b N m 2 k k u J C G u 9 5 Q A O T a h n I u u J M U 4 k t n r 9 F K a H G x t T e D y h Y X b j m Q n 6 R Z H q 9 2 k 2 1 h W F C Y c c h 7 E Q U D 2 m s B o H 0 G k V F R f T G o Y O y o 9 F d r s T m a / M B N n D 5 8 M P 3 q L H x v j i Y w T W w o N A c n w 4 g 1 U z Y V u G R W R g T X m v M / D 6 0 v Y K u P b L L W F t a 2 v N b 4 7 W Q A H s m K 7 6 L x 1 m z N r 0 0 8 3 i a P S j b f m l c v H g p t H V X P F i 5 t f b 5 / E Z M A S 0 4 x n B W r l x B x 4 4 d p + 7 u p / z c x s U 5 o r u 7 m 0 6 f P k s 7 d m y n 1 a t X S U N z 9 O i 3 9 P n n X z L Z + 0 Q t / p r j M x G r u n q l 3 D s d s M w E / a j z r W r P i 1 j 5 / g Z L s h N N a W R h U m 2 q z J 1 S f o n u F p W E c h V u Y l U p c u Z 4 r E J 9 E U B f f N 8 K t x F T w J 5 5 s H h N B 2 x N 5 v d H q o g a T n 7 v 4 c N v k c u V x m r b k V l L E w D L 6 k E a W B Q P H n w 9 9 B w g + P v v v 0 u / + M W H s q c E x q k + 4 D h I D a K h T x c L + J x H j z q M 2 F Q M T q i q d K B G v R + z 0 4 F Y + Y 9 5 j K d A K v 6 r z p k + f x I N l h 8 u N 7 y 4 W v Y z I + D a I H 0 P E E q r S j 8 H o f C 5 m K a D C o + x n + H h E Z m W U 5 C f R z t 3 T j + N C O 8 Z H R 2 l w s J C I y U 2 8 B 2 Y W b F v 3 5 7 Q z I p Y w I D u 2 T P n a M v W T a I + T o f j x 0 7 S g Y O v y W w G D R g x L l 2 6 Q g c O v D Z l 5 s Z X R 4 5 S R W U 5 5 c B a y U R M S 0 2 V g V y 7 P Y U m f T Z Z 7 Z u T F q C u Y R v d 6 l L v R d / K b P n T 4 T t d V m r v D d D m k l F 6 2 P / s h p O F A s s P V x Y H o V K y N 9 L 4 e O Q 8 v Z + D T M D 4 6 B B l O v 1 0 Y J 2 a G D o X o B / T 2 t o q K t 5 M w G + 7 f r 2 B J t 2 T t H n T J p Y 2 6 c Y V B W x 6 e f P m b S G d m S T x A B W u o e E m b d + + z U g J A 7 s h P W V V c / 2 G 9 a H f 1 N n Z J R Z K 5 C X y W F t R R 8 f G 6 F p 9 A / e N S M a d s J O t 2 5 p D N 7 t S K Z f V w O 3 c t 4 o m F d 7 3 3 S 3 u M 2 Z 4 q C Z v k u 7 1 x L c i J h I W D a H 8 q e t D B a w J Z c a L J B S A + g J V Z q 4 A S b B c Y z a E 0 s D v O 3 f + J 9 q x f b u Y o U E k E G 3 L l k 2 y N m k u g K k e 1 s V 4 a G p u p q z M L F n 3 B I s k 8 h h q 4 3 R A X s N a e e q + l V I z 8 q Z I K Q 3 0 d S + 2 W G l w z E u F m f 1 G a m J j U f S h r J k b I y R T N F 4 0 m Y A t Z f M z c 6 O i d X Q 8 M W K z A 6 x k 2 7 d t p Z G R Y f r m m + 9 l P 7 9 3 3 3 1 7 z m Q S z J A 1 N d X V s k / F D 9 8 f k 1 1 n 9 W y I 6 Y D f B N J 9 s M 0 l c S w V i S 4 D 3 A O X 7 7 9 P Z c G 7 9 H T o + Q 1 q v 0 w w o d B y J K 6 z 2 V 3 c b 4 p U 8 8 y F 9 3 O Q C b j 3 d H 4 z x V G p + u c x R g Q j Q X F x M X l Y a k z X p 5 o J M x l N A J v N S o f f f l O + b 6 a d b a P B A l T W X 0 3 6 L F P K B b 9 9 Z f V K V h M r a N 9 K N / n 8 M M 1 P L e N E c r D a 8 g 9 L X B d M r Q 5 J p 5 c J v a 5 o r k C l S n N F 9 o X m B M 6 D Z 0 H t q t p Z N z p t r W 1 G a P b Q V r 9 z L U 7 y + s M P q w m F C p i W 5 q L u r m 4 a H H V G l G 0 i u o R W + Z y u L N b p w 3 0 m 7 T R m W 1 G e F Z y P t K r Q Q 1 5 W h + K Z n a c D p g m h U Z g r Y O r O L 8 g 3 Y v O D z + e Z 9 a w M S J O 5 A h I K D o A p X Z c J y G Q E J F x c X C Q 7 P 3 m 8 M w 8 g L 2 Q k N K F 8 K V W i 0 7 8 I 4 q w q n P 2 h Y 5 N j / f T D D 8 f o 8 a P H 1 N f X T 0 e O H K W x G H P f 0 K l H Z x 3 z 4 m A u 1 5 1 8 H B I Q P b g 7 G 2 D 9 0 b q 1 4 Q 1 Z 5 g o s l b d a U 2 T X o t m g s r J 8 X p o A 1 o E N P H 0 k 4 d 6 o I 3 t k w g 5 z a 2 x 8 T A w s P T G 2 k U 4 k W H 6 8 e u v n a c Z f A P y p 6 6 R 1 R e v + s q Q T s L n M Q 4 U 4 j s Y A p N S 1 a z d k N e 5 / / 7 / / o Y N v H K D G u / f p S W c n H e I w P 5 y 0 y t q 0 D V L F M y h g X A j L y 1 H p v B 4 v N d 5 / I E R 0 8 3 f k 5 u X R q 6 / u m 5 W J P B r I s y + / / E o G e G f z f h A J j Q G e F X M E 5 w J s F n P o j Y N 0 q V O N t c H q 5 / c H p G 8 2 N j Z O N x o a Z D Z + T W 0 N n W q 0 U G X R s 8 9 j f F m w H K t L T E I 5 c t f T y E j s P f W A n 4 t Q O I t p Q + l U a Y b J q N e u 3 6 A d 2 7 f J s + h D 0 W Y D N B L D I y N 0 7 u x 5 s e b l 5 e f J I O y b b x 0 i l 0 t Z z p 4 V W K O E I 2 q y s 2 e 3 o h e z P p D X m L U B g 8 h c c A K 7 M B 0 8 I I O 9 G P Q F N m Y / p O b m Z j l K B 4 0 J i I o l J y c b u V I G / V R Z M n e J v R C Q s C o f u i o v u + 8 E 9 I + H s x B q n l a J Y G r G 2 h 9 Y x e Z C J k i 3 z z 7 7 Q j r r 7 7 7 7 j k y s R Q V G x Y v V P 8 M U I w w M Y z I t l o n M 9 q d j o u x s y Q R c + O k C F X B / b a 5 k A q w W l U c b S s I N D 2 Z h 7 N u 3 l 8 o r K k R a w + G Q O C i B i X x i o u 0 P f / 7 3 / 2 O E E w a Y / 8 a K R 0 j V e 5 n A p v 2 N V 3 + k + r p 6 q q u / T n V X 6 2 U i K Y 7 X D H L F g L T B o s K Z g N + B q U X Y 3 + 7 A g d d Z r c o l b H q i g R k K 3 3 3 3 I y 1 f v k x m f q M C A k e P f k d b t 2 5 h 4 u a y B P H S 9 W v X y e F 0 S D 8 N + Y M x q + 6 n T 2 W W w 8 O H j + Q e T H V 6 8 u S J E H 2 m Q V o A 6 l l 7 + 0 P 5 X f p 7 5 w L k A Q i E P Q P z M m w y L p W d m U b Z q V x 2 / L v x 2 3 H N b 8 + m z i H V U G a l T 3 9 Y 9 0 I F q 3 y 3 X 2 6 N n A d s W e t Y 9 / a G 1 D 3 g Z U k o y 1 A j 1 R Z b p E J j k i s q D / o k q H i K J K f o N 7 / 5 W C y A Q y x N X N z C Y + V q N C B p m p l M 2 1 h F j F d p Q Z L G x g e y b B 4 b o Y A Y u f y 9 x a b Z 7 O h z 4 e f D c o j + y Y M H D 2 R h o 8 P h F I L i P V K x m b C f f P J X 2 r p t C 9 X W 1 B j v j g 3 k M S b O f v j h + 0 b K 3 I B y u n z 5 C m 3 Z s p n u s K p Z s X I D 3 e r J k r 4 U 8 g j X 4 f p Y h b / c y g T 2 e S j o 9 9 D K y s S z + C X k O B T X 2 R C R g J d F J q C n q 1 P W L e H k C 2 L J 2 d z U I o S C Z I C z c S X + r / / 6 v 3 T 1 y l X p J 5 w 7 c 9 5 4 Z x h D Q 8 P 0 9 d f f U r V x v m 0 8 o P + 0 f v 1 a U d U g A S 9 f r q P C o s h J t Z g 9 j u s Y 7 I W K t m f P b k l L T Q W h U k Q F B Z k A T I C 9 f P G K 9 F 2 m A 3 7 H p k 2 Y y T 9 7 y 6 c Z I D Y O z s b z o 0 + Z Y f f S u m L 1 W f r 3 D r D q f K 3 D y Q k S l S 3 K z G W e K M 7 2 x z / / R 8 K p f F 7 L w l D 3 g I q q K n K n r 6 G t 1 Z l U X 1 9 H A V a P q p Z V i Z q H S r 1 m z W p R y b D 0 H e o V j A 1 p 3 L E H I Q C R Y i d O 0 v v v v U O Z h v o F K Q J J B w e L H n Z J g o X t w Y M m 6 u j o F N U L s 9 N h / c P 4 z W w W / 8 U C p E J v b 5 9 M Z p 1 p t g V m m O P Y 0 t l a + P D M I K C T 1 c / z 5 8 7 L G J Y m D 2 Z n X D x z j D z p t V S Y E a S L 7 X Z q 7 7 e K i g y H x j I Y 8 F N + T u J 1 8 R P u i V O y 1 6 k M j 0 G m l 0 E w G C W g 6 3 9 d z 3 2 W v G 3 0 6 m v 7 I y o n W n d d k e C n M 5 l Q a U C a a 9 z f 6 e z s p N K S k o j 3 Q F p h C c j I y C j f N 0 Z W l n h Y u w R C v f L K j t B S j 2 X L K o V o 8 w G W e d y 6 e Z v 2 7 t v N p J 3 Z T I 3 v Q f 7 O N o u P H T s h O + E C M K z g t 3 t M h r s 3 3 j x I v U 3 n 6 M d G J 4 1 G n Y m l Y K E H r X M f J H / Z 4 F + C w k 4 c B 3 V P E 0 c V 8 M u X U l B P 0 r P y y O b M I a 9 R a W C R w x K I i x c v R 6 i n F Z U V d O f O P Z k h X l Z W S h 6 v T 3 Y 7 a m h o E I M E J s r i l H a s 8 o U h A i 4 v N 5 e l Q z v t 2 b t b i A V A Q l + + U i f v n Q + u 1 V 8 j 7 G S E z z 1 1 6 r S o n f E A w l 2 + f F U s j X V 1 d Z K G v t p 0 + 1 R g H w l I Y l g 6 9 c C x w z T c B e l Y s X Z f z P L D A C 9 S / c j Y G H V g I b u E W w L v 8 0 0 d c 1 o o w A T Q 0 8 2 p U t m u X q 2 X i r R y 5 X I Z w z E D U g k 7 r W K y 6 X J W D 6 H C Y R 2 R 2 m Y s Q 9 Y X a a m m s W 7 d G l n Q p y s x 9 q r Y v 2 / v v A Z 1 o U Y + e v R Y V E Z s 8 f X x x 3 9 L 6 e l T D S X I Y z Q G R 7 7 8 i v Y y m d E H Q i O A f f p O H D 8 l 3 4 3 f B m n 3 7 X c / y O L K T z / 9 X K Q v r I r 7 9 + 3 j / u U 9 G U K I B t S + G 2 e + I L s 1 3 N g 4 + a e s L / U Z J y 8 q U k W X / 0 J 3 Y p l M F O f K q Y y r 7 i 0 U B I M B e t z V J z u u Q n r g K B n s n q q X r 2 M c B + M s 0 c v Z Y S w o 5 H t h Q M C A q x 5 z G p 7 E L 1 e b 8 W P z / 5 6 n P S K d M B N D G x f m C k j B d 9 4 9 L P 0 6 Z G V 7 e / u U f h g I + 5 e / f k 7 H j 5 + Q e 7 W U g W q K B g D b S O O Z Y T k c H x + T K V f o M 2 F 5 P a T S K 6 / s l J k Q W M Y f i 6 z A L z 7 6 k F 5 d O U n r S z x 0 s G a S 9 q x w U 7 7 L p B f y s / X 2 u W P W h Y X q E k r l 8 w Q y h E y x C L V Q S I Y x M l d B T U h y o P K j M 9 / S 0 i o d d U i Y 2 m n G c 5 R U 8 I s U A d K d Q b r T Z a e g q 0 w k H 7 9 R 7 v H 7 1 B j T X A G i w t i h V U U Y N Z C 3 M M n r v E V / C R L m / f f e p r f e e j N i H C 0 9 P Y M e P + 6 Q e Y A A r k E C / f 5 3 v x X p B W N L b m 6 O m O 0 B n H E V r 2 y Q B 1 A l i z M U i a L v Q r y n F w 3 L 1 L q w U F 1 C G S V q 8 8 O W P V 3 4 C x F N v f a Q Z L l x v Y H e e O O g b L 3 8 g P t I n 3 z y q V i 8 4 l n V I L l A F L 3 u a I w 7 7 D W F P u L G X o D J p E C A J e F 8 A E k S v Q s T n g 0 r f o 8 c + Z o + / / w I t X A D A O k V a 1 Y E i L J q V a 1 Y B 2 f a 6 w / l g 0 n D q r L F B u Y 7 f v P N d 9 y I c F m q / w i o f l T i I K H 6 U L l O 7 4 I m k h l 1 j 5 3 0 w 4 0 x W s F 9 K M x I g E Q o 4 T 4 T K u N 0 M y d g r M D 2 Y R r Y C r x / D J Z E Z E K Q r M w s q L 0 w z 8 8 G y K u 2 t n b 6 7 / / + H 5 Y s j + n y p S t T D B m w H m K g G B N l f / n L X 9 D G D e u n f U Z I X 6 h 9 F 3 6 6 J F I 3 H i C B l F o 6 f X l h t X F j Y y O r n m 3 q V t P t U t R R 9 W A h u 4 T p Q 6 F C j Q z 1 J Q S Z A N R 3 a 1 o + X e 8 r N 1 J I V K L q m m o 6 e / a c q F 2 x A L K Y 1 c E 0 e 0 B O Y 1 9 V l U 3 n z 1 + g j o l 8 O t X I j U r J X q r v U A d K t 5 g O J z A D r T 4 O X s O u R L / 9 7 d + J x M G s b / P n w 5 B g t d q m J V A 8 v P / B u 7 I p z H T Y u 3 c P n T p 1 1 o h N h S 5 P j N f l 5 + N w N v 5 t J k Z J m P / N d W E h u 4 T p Q 5 X k Z o t l K B Y W M s n w Z M f u p 8 p M A A B W v W 3 b t s b d 2 h h G C Y z h R P w m z o J b X U 5 K W / 0 x F S z f Q l Z n N r l y S l l y 2 W h g w i a E G j D 2 x T P D 7 Z 6 U M a / y 8 n J 0 v Q x J G T k h F n 2 1 i o o y I z Y 3 g J h b t 2 6 W O Y j T F c H B g 6 / J Z p 3 R 0 L 8 R P o K Y y Y 6 t y M x p y M D h E T Q + 4 b q w k F 3 C 9 K H K C n K k w 2 u 1 T F N y C x h 1 j x 1 0 B i t W O Q z j w r L l y y Q d + 4 G D c N p h q X h a 3 k r u I 1 n k 6 F C k H W f X y + S Z z k R e 9 2 h q Y w P j Q n H J 9 H v z p a a m x f 1 c m N Y 7 O j r E a q e h F 0 Z i R 1 r s 1 t T Q c I v 7 d z Y a G o o c G j A D x L v H K l 0 0 z I 0 G r K N g v Y z j h Z J x r l S Q u p + O G v G F D 8 v J G / c S o o a + v r G W 3 B O j Y j U 7 f t 8 h K p W 5 h U s k D P Y + o a y M V H K 4 8 s g 3 P 9 v C r D A y 1 E / v b U k j p x 2 t Z 2 y A H F h h j L E o D K h q Y L I u j A 4 4 4 v P S p c s y B r V 6 9 W o 6 w d I o i 6 U c Z m w A U B W h p u I s K l j 3 W t v a a B + r e e Z N M v E 5 m L E O g 4 Y 2 t q D I Q C K 8 F 3 P 9 M L E Y x p h b H U Q d A 3 7 y e z 2 E 5 f k + r 5 v 1 Z w 9 t 3 T I / K f p z I 2 E I d W B j N X V 3 d U r B w v B z / H 5 4 2 X a i E e r n B v Z q y E 6 N z 1 x I I f S v Q A 5 U b p j Q Y e r f v X u X q I o A i I c B W 2 V o i D 2 f D + / D 9 d t 3 7 l I t 9 x W h U Q z 0 D 9 C p M 2 f p t 3 / 3 a z p 9 Z 4 K s v f W 0 / 9 W 9 Q q i B g X 4 u z 3 Q h F g i H p S X H G 6 1 M J q w k Y M d k 8 j G x A j 4 3 7 d g W 7 o s u Z F h O 3 e A e b g J g Q 2 k m P X 3 a I x s u A q d b w 5 3 o J K H i A 0 I H D R C W S s Q D s q + t r Z X J Y J U B X J j 0 s e e f m r k + 9 6 l N s P x h p g h m i W B g G w Y Y k P V G V x p t L p m Q d V 2 Y / b 5 9 + 1 a W h E M y Y w Q S C q r l C S a U I h O k k 5 J Q Q b + b d m 6 L f 4 L J Q k L C 9 K F Q y F A P 0 J J h L l w S s w P I N M A q J t Q u u C c d T 2 Q 9 F c K Y D Q E z P Y w X y 5 c v p 9 O n z 8 j E W 2 z x j D m I I N R 8 A P I U F h b Q s m X L R P J B z c P 4 1 5 Z y r 8 z I + O C D d + U A A 4 S h U j K l p V H E m J M 0 j t J A h p 2 M U S U I E m Y c C u o D B h v b 2 t t Z l 6 / l x C T i Q a t p G n m 5 2 d z q q 0 V 8 u I h l J G o P B w 9 h b 3 W Q B 0 f a o I + E q U Q w Z m C t l N m 8 P l f c e x D e w w + f g w W G N v 4 4 E A Y O / S U 8 j w U T Y Y 2 0 s y 0 w r K h w t I t V J x a i S x g J B e m E j e 0 L 8 3 N F W u E s o i R i A / X P j F U 5 Q 2 L J 0 9 Y 8 E A o N F F Y T N z W 1 y M 5 J O N J m 1 6 6 d c h 1 5 j e v z B S b M Z q 1 4 V c K w U g K Y + K u h S Q K i 6 X B L r 9 q u W Z x B K n 4 J p S U K u H 1 I j D 9 k K h b q F R a p a T P m g 8 3 m i 2 d o g B c 0 0 h 3 h v M F P H J M V z m r m u B 7 A h R r 2 m 9 / 8 i i X U h P R d U L n N E u l Z 6 v C N 6 z f o 8 B a l L u K A N f S p X o k 6 1 g f l a S Z U + w C T 3 Q j D N 4 f l 3 g T 5 S x g J Z S 5 s Y E 3 R z J v W z w S U 1 2 I E x r Y 0 8 B P X L M s T Y w 7 O i 8 L y E A 1 0 / j H N C Q Y C M 7 C D k n m D m L l C 7 z C L / M V B 1 s f q e 6 Z I P C G L 4 d c / S m E / v C w n l k s U J E w f C i 2 p B l p a S C h Y s B J 1 o P f n w n R S G D N P s C O S z G I 3 I L P j W 9 p l e G I + 6 O h n K Z i V J S Q 4 1 2 y l w V E 3 D Q 6 N c t y 4 g Y E g r q M c M Z N j c C I s q Z S b S q 5 Y d W I h u o T q Q 8 E B X o 9 a 2 v B 6 9 S R V O R 5 P W 2 m W O l b k x Z f k M s m V J Z R U W A b y 9 5 P / + Z T e f u d N i c 8 H 6 d Z h a m E J 9 + 2 3 3 1 N j w x X q 6 2 i m 8 u J c W R O m v 4 c D E g a h z 9 1 X 5 A o 7 T S b 4 Y Z c o S J g + F N b h a L X P m a q W P m B J Q 4 4 r Q L l p S Q N F P E R P n E V l h b n 8 0 e P H s t I W m 7 5 o Y w X W O Y F M M J d f 7 5 j f 8 T z f n W m g m p q V V F t b Q 8 s 3 7 K P S F e v p 8 K 5 K m X V + 8 + Y t + X 7 t g F F 3 e B v t E J k M 8 7 k 5 3 V w X F v J f Q v W h Y i 2 o y 8 s r o J X 5 P n q t 2 i N L H b K c y P w k z E A / R u M / / / O / Z J o Q l t N f v H B R z p f S m 1 1 i k 8 7 w L I i 5 5 y I k X L 7 L J 9 Z Y 7 B W Y n x 6 Q f d 8 B k B T 9 t Z 9 + u q B U P S b K x X Y H 2 R 0 4 k c M g E j t + M c X Z x 7 3 J c a j n 7 6 K N E h p I x 0 H J D l t A V M D t l R 5 a H 2 O v 8 a U M G C n E i s Z Y t 2 6 t z B D H D I a D h w 7 Q 7 j 2 7 J B 1 A / 0 l j S 3 n s 5 S X T A Q 3 e 2 O g Y b d y 4 k U a 4 X 7 a V P 8 N 8 b h Y G e b H Z J b 4 H p B p z a w n E T k h m O p r I I F L A I F a s O r E Q X c J I K A 1 N L I 9 P + Z Y o q Q U 1 E B v 4 V + c n S W V G K 6 t + p + + M y d L 1 6 D w D n j z p p O 0 7 p h 5 e P V c M e F x U X 3 9 N 9 s U A z O 0 g y I E d b L / 6 6 i h N c v F E S C H x D X I h z M 5 C 4 W u J A s 5 Z g 1 o L 3 q k C 0 H C k Y O + D + N P 6 V + T 7 K Z s l l 8 s 0 J r O U 4 Q t Y a N T j p K o t 7 4 u a d / r U W R k f w g Y t O O 1 9 Z H h E 9 n 9 4 V o x O + m k H E z N a o w h L o S A d P v w W n b k 7 o e I R / S V F H k g p j J v 5 / A a Z p N y j 6 8 P C d L A 8 x 0 h e e A 6 Z H F 1 I s f p U Z u y o 8 M i W v z Z r k l S A 0 5 V B b T 0 e a r h x i 7 K y M 2 X p O z b T H G S p h T 3 6 n g d Q Q r H m A J p J g x X E V k d m K B 5 2 H D d I F 0 q T u O o X J 4 J L m D 7 U h E e t l w F A L D j E k d n x A P 6 h f 1 W Q n K Y U g j P V R c O T Q d k T A v 0 p S C V s p o l Z 3 7 D + 6 d 2 W 5 g t s v R w N 3 S + C 1 I E / w d 0 z T R j p I y F d p J K J R I Y L B P 2 U 7 n J G 1 I W F 7 K Z v 4 h c Q e k d w i p 8 i k s b E O L Y h D s f j Y Z 3 p X K I k u N C z V 9 D D 9 k e y 4 S b 2 l F B H 3 6 j J s 7 H O o J o L C o o r W F U L G z e U t D E G c U E g 9 h 0 2 4 9 R + T S Q j X V + X u E 5 j V 1 Q 0 v 9 1 x X w Y S p g / 1 u B + j 7 Z G q G y p A g A v P b J 2 K B b 0 F V x I K q Q W r q H r N B p Z O K 2 S J B d Y j Y W 8 9 z I 7 A c g 4 N S K y / / v U z O n H i l K x F i 8 7 / W H h n z z L 6 8 U q n h D W Z t B O y i N N p i k Q i j R A 3 C K Q c x q f Y c X h l N R Y X x q 4 X C 8 0 l T B 8 K z u N x c 4 G H 9 4 K D y m d L S a H J i a k H R C c x P W I t v c d 4 1 P 3 7 z a L 2 Y W k H d p j F m V B b t m w S 9 R k r d m e C I 8 V K T f c a m D R E N 5 9 g j l 6 Y S J p Y I B E z R a V J u v L l P k l X E g x b p S F s 4 3 K O r g s L 1 S X O k 7 L j P J a B X F i p U D D Y Y A T A M m o N T p 6 C p E l i K u o f R 0 6 I 1 d i 3 b 7 e Y t W / c a J B B X q z g h Y + l 8 f Y 4 u 0 5 p / P W z r + n Y s Z O 0 q r Z G z s 9 d V e g R Y m g i C U n Y Y S t q l c 6 + Q S w d 1 x J K k Q p S i g s 9 R l 1 Y q C 6 h l C H d f X K m p k p f C o U A 9 D x V J 1 I A p 5 p T Z Q M X M y a 8 x h u T C I G 1 r p j A 4 O u v f v V L 2 r l z h 5 y 2 o Y F 5 d w 7 T x i v R g L U Q B w q 8 / f a b d H h v r W x X 9 s V n n 4 p Z X h N G O 6 y 6 h q / J I 0 R i 9 U 6 T S I g U u j 6 9 O r / Q k D B 9 K L i n g 2 N S E N o 4 A W I B x a V l q i V j 7 K j 0 T O k z 3 e 9 O v K M l X z S q 8 + e 2 / A W m b r 2 f e T x k u B x c D k o a Y e 7 e 4 c N v 8 h s z j Z k R y s o n / S c u w 5 H B 3 g j p Z C a Y i u M 9 P i o p w V S o 2 P V h I b q E 6 k M 9 n Q h w f 2 l C C g y w 2 c J E w e 6 n Q K Y z U j z h g O T e 8 f m v 7 V m s u N 8 z t 0 Y G C x K j j + U x A 1 Z C r H n S h I J D + a Q 5 s R I X E l E R Z X R 0 h G 7 d u k 3 p m T m K Q J B O Q p 4 w k S Q u J P T T 9 u 1 r Y 9 a F h e o S q g 8 F 1 9 T c I o U F C R V v g 0 Y z n g w l y R Q P Y 2 5 k 6 u y A v S e w b x 8 2 9 v / L J 5 9 S f / + A G C 4 0 e X C 8 D j Z d 0 X G Q A 3 u q e / w 2 + v r r o / T Z X 7 + g H 3 8 8 L i b 1 t W t X h w k k x F G k s l v V I e R K o i l i W b E R h a n 8 F 7 p L K J U P D p v t S w E Y p B o f U + f R x t q 5 d M R t p T 5 j C + Q k p m I u w w n Y p L K g o J D e e e c w b d 6 6 S V b 7 f n X k q B A M Y 1 m w C M L M r t Q 6 k C V I d + 7 e p a 9 P 3 p D D A P 7 m o w 9 k p y N X m k t d F 4 k V l k x 2 q 5 8 c F g y D g F R K Q q n + U + x 6 s F B d w t W 2 M W 9 Q W j A Q C k j P y J Q O c 7 o r X Q h m x t P R J J n i w W E L k j N l 9 v Z P W P u w v R h W 9 1 Z W V M h y + l 9 + / J E c s N b d 1 S 2 m 9 f v 3 m 7 h c F E E m 3 Z P 0 2 q v 7 y O s e C x k h t H v Y b x G y a J U P B C p 0 e W h g 3 C C j S C i f M f 6 U W E i 4 G v d w E G f X 9 k j G g 1 S y N R Y j J Y Y F a l l u Y l m I f k 7 A e B P V / k w L H B h 3 4 s R p O R h A 7 w + B B g x l s G 7 9 O j k A G w s U N W l O n T w t F k N X V i H H w 5 I I r n N I W W j F G Z I o 3 + V V R B I J 5 a M g h z d t X i 3 f k 0 i w / H S v d f b N 1 A J B d b a d + 0 9 W 1 t n t 3 P p 5 y W 5 3 h K R W 9 I R Z v Y 1 V E m F s L P V Q c W b U 2 M I M w L m 6 m z d j g D f M Q u S 3 d t j n D y o P J A 4 O E q i r q 6 c N G 9 Z T i i O d K O C m N F b 1 U E Z o A M 8 2 2 z j s I z + H 4 Y r T J y j P O U l X 2 9 X 2 B t g t N s D u 4 9 / M f y n + y w L X v r D + l y g O p M H x K G j 5 N I F Q U D B S R K t 9 S U Q C / a a 5 k g l 5 i 1 M P o 8 l k l j q 4 h h 1 p T 0 I y Z W T Q o U O H R J K l p 6 X I w Q G 4 x 2 + W V M Y s i N q C S c p L 8 9 K 1 x z Z D 1 V N S K i 8 / k 7 8 l s t w T w S W c y g c 8 G P B Q b l 6 u F P T 4 2 J g U b r y z o 5 b n J 9 W + Z w U m z 0 b O R g l L J k 0 s b L V 8 7 d p 1 W r Z u N z X 2 q G 2 z z 5 0 9 L 0 f e w H w u l j s m 0 b m W F K P / 5 K f t 5 R O U n u I l a 9 A n 1 j 8 / q 3 q Q X C D U w T d 2 G 9 + W W E h I Q g E + r 0 / 6 U k 7 D a q T 1 e c D c k n K q E U o C 2 L 9 i 7 r P J M e 0 I h 6 E B s c j 0 5 M k T l k Z O 2 r B x P b X e / I m K b E 8 k 3 e v z U 1 V V l S I T x y + 1 p b C v i J V i g a 8 m N k 9 4 l F Q S x 4 0 k M c E S F X J 0 a y K 6 H q 9 N J n F C B + / p 7 p L 5 f b G A D V y S C A M b 2 c w V y G c s 6 4 g m E t y P p 6 / R 4 0 G l 1 u G g g b 3 7 d s u h b C D O r t 0 7 R Q 2 f 9 A a 4 3 5 R C b v a 1 q l e Z z W V n E K q h A + q e 6 k 8 F A l 5 6 9 / 3 X Y 5 Z 5 I r i E 7 E P B e Q I W y s n N Y b X P T z l 5 + T I C H y G Z j H A 4 J Y n y b J + Q A 0 v f k W 9 m g C S o 3 M q 4 E I n K y g o 5 J x c n d s D g A N M 5 y H T j V i P t f 2 U N b a n J U R N e D f M 4 z O f w M X s d / S Z I J q h 4 I p 3 Y 4 X s y H V 7 x R d X T Z G I / y C 4 z C 7 s w h c s 6 k Z z l Q m N 7 w u p E n v 4 u y n Z a Z Z v h 4 c E B y s j M l D 3 7 0 J 9 C B d F I W v o M D N 2 n d e U p c t g C j v L 0 u D 2 U n p E u 5 m 3 k G d Q 2 D N j e v d t I B Q X 5 c t o J T O G 9 v X 1 y S j z u a b h 5 m 7 I y M q m n t 0 c O G c D s C J B H j z X 5 m B B D g 4 P y m U i D Z F L 9 o j B x Y J n d U j o u 5 L 3 a h m U 5 6 h w o n 3 e S l l c V 0 + 5 9 z 7 5 Z z M t C Q h M K K E 6 Z l L b B m u K k N K d d 9 u S G m p E k 1 F T k u / y 0 t W J 2 q 5 e R f 9 i m G e S A K q c s q F Y m l Z 2 + + P I r + v C D 9 4 R A Q i b 4 h i q H 9 + T m s M Q y y C R E g l R i o m p S Z T v c r P J N k p e J d I U J p Q 9 W A 6 H + 4 f c f G k + Q m E j Y P p R 2 X j n l m M O E w l K u v 6 9 X 0 p K I R N 8 4 9 1 V m 2 X x C Z X 7 8 8 D H V 1 N T K p i u Q a t g v A k T b 9 c o O 6 u r q F i K J Z D L I h P D d 2 / e E Z B d a D Q M E H C S U K V y V o / q + d Q + t Q j B I L B A O e 0 d E l 2 + i u Y T t Q 2 k 3 Y M 2 Q U f y 2 1 n Z R N 8 b H x 1 j 1 y 6 J h Y 2 6 f u V + V B N G p p p m l N U g D U m A / c i 2 F R B I J c Q K h Y z 5 x s L U m C q 5 B O u 3 e 8 4 q E P b 4 w 0 W R 8 y W j s t p Z N i O 9 l Q m H Y A 0 R S / S c v f f T x 2 / z t U 8 s 4 k V z C m s 3 N K K t a T k X F h a w y e E N j H m m u d L r Q Z q f + M f z Q J D Q g o a Y T U i C T J t T q t W s M w m h S K e I g f 3 E s z u D A o B A D a S C H e 3 J S X T d I h i l E u F e F 2 X G D B y M E y q k + J J 0 U m Y o K c 4 0 n S G w s C k I N W V x S C b A V F g q 2 j z v M L T 1 E w + M B u v p Q L S l I I o y W 3 t h r o T S R 4 H A s a H E R 5 u G F J Z N a u g 5 y B G R x Z 5 o r j Y 5 + 9 Q 2 d O H F S 1 j h h w q z 0 l 0 A i I Q t 8 H T c I x W T C u J O S T N p 5 6 P B 7 r x t P k d i w X H z w c F H U N u 4 d U L p 7 i E k 1 I N s A X 3 9 s p f F g p i w 8 t H K H 2 s o d a l F y k x C Y T 4 V H e y M L / Y R Q Q f r m m 2 9 l Y / / q m m q Z E a 5 J F l 6 a E Z C 5 f W v W r B a V G l I G G 7 i A Z C D P 9 U c 2 G p l g 0 h h S y e 8 D q b y 0 O n + c r E E v 1 b V j O p O H + 7 9 u 8 n k m 6 b 0 P D l D B Y p F Q O I J j M f w F Q C k u 6 L G x C e r v 6 6 O N Z W h Z l b l W H F 9 D p Z H a s 2 S B 3 y 7 s o d 4 R b B K q 1 T u V P 8 p B n c u U j T B F u o T S 1 T W 4 k y d O 0 f r 1 a 6 V 9 A m k 8 H q 9 k K 8 g E 8 o x M G G o f 4 u J A K h / d 7 L B Q 3 U M L q 3 2 G Z P L i r F I / F R b m m U o y s f 8 W h c q n M Z Z W I J M 4 0 X 9 C y 4 h B Q q 2 n C 7 l Q K d A S s 6 8 q 1 9 I C K j 2 c x R K k 3 H T O H 4 6 Y C Y P K j 4 H f 2 t r q c H q I F E r 1 u 3 P n H u 3 b v 1 e u i y r I 1 z A z w u 6 w 0 9 0 u K / 3 U Y u N r q i F T D V p k G Y h j M s F U H m D / j / / 6 a + P p F g c W F a G A E Z 9 d p s l 4 u b D 2 V G F x m y p U p X p w J e K K o N W b p U U q 4 7 f y 7 8 Y x q n J U j E E Y I R P C 7 P o H 1 A C 5 I o Q i j Z C H J Q n 6 S j h M T Z M P D o e 2 P W h q E i L 1 D q v 7 5 D M l z / k e z n M Q R x M J / S V I J v g V V a X q m R Y R E m 5 P i Z m c L T t H R u A x e R a + K k T V M m p S o S L o a T K K W I s P W p 2 L 5 T z e A I 1 7 F C k 0 O R S B / L J Q 8 N L F y x L G 6 S a 3 b t 6 i b 7 / 5 X t L 2 Q z I J y d S 9 Y t n z e K g g v 4 D D n B Z S 8 0 w m c e S 5 J h P S U T Y c x r Z h b 7 6 9 P 2 Y Z J r K z X G 5 6 v C h r l L + 7 h V z p L r r 8 K J 0 s 1 h T Z Y V Y M F O K 4 H d G + B W H W f m G 0 Y C i 7 h b w k L E A a S C T l K 0 j Y I B T c w R q 1 e 5 R u V L R / 6 d I V S k t L l S 2 a s f f 5 s m V V f E 1 d F 8 K w j 8 Y I Y V g C e 3 t 6 q c 3 N 9 z C R t J l c p J K Z S B z 3 i m T C b A j l / + u f / 9 5 4 s s W F R a f y a T j S s 1 h C + S i F 0 D K G p Z R y a E l V W D r a U h n U i l 9 1 X l H i S i 7 1 3 P g N 4 q n f A 7 K A C C Y 3 P K E m w w p R D B + D t c u X V 8 n M C F j v 1 N I L L Z F U v p k d Z p h n 5 p a E y c N p S t U z 4 i K l I K 0 4 / 2 V 6 E c r B Q 6 v X 1 s q z L k Y s W k L 5 M w p o n D v L K z N 7 u B B V Q U a S C g W v K o q Z V G K 0 C F X K x C G V N A b G s 4 f D y o W J p H 4 j Z n 5 7 v P j t a k B W G R j 8 1 N X 9 l L J z c q i 4 u E j m 7 p n J o 9 2 V y 1 d p Y H C A 8 9 J P b b 0 W G Z 5 A u p B I y G P k r + Q 5 q 3 f c m M F E D o c y c D h S a P 9 r O 4 y n X n y w X G 5 e n C q f R m d T O 7 X 3 W 8 n m S J N Z F F Z x W v X T 6 p 9 V x q n g i w r I r b M K Q x V U y r H y X x 7 i k x v k g c e + i C R 5 V f c j H E G y c J r d F q A 8 z x 1 q a W q i v X v 3 y J I O 7 A y L 8 S f z e J N 2 k F 7 3 7 j X K d R D o 0 Z C D O o d g 9 W a i S Y O k i W R I K C E X + r K s 5 o m E c n M u B u h f F q m q p 2 G 5 0 t y B / F / U u H z 1 I f l Z + Q O Z F K n M h L I p Q h n E U o Q K k 0 n S h F D 8 Q Y j z H / 6 N F 0 E 4 G k 5 7 r g A J V A B B 8 Q X g h 7 w o s o T D 8 I w w / s y k M q m 0 T p u f d l R w X w o f J c R h I u G a E Q 7 1 m d h h q 7 C n 3 F / C Q Q C 9 o 0 S N 3 d i 5 C E S C 5 A p L + w j p B D X P I B O k 4 p / + 7 X f q u R c x l g S h g P O X 2 p k c T C A Q C k Y K E 7 F C h G I i h Q 0 V J l J x n F 9 U G B + m i S V h 9 T K V T x G R e c I o G n B D f K G H E c e L K c 5 h H d f k k X j I m S V V O L x / + Y R B I k M q G Y Q K j U P B G R Z R S K Y b H T Y a n U R c k c l M J C 2 l Q n 0 m w w / 4 P U y m 3 0 v + L X Y s G U J x L a F z F 0 E q J a l A J p B K W f v g F I l C q l + I U G Z i K S c E g o 8 4 P l v S J B U v U Z i S Y E K c r A c X 9 D X x j B h I Y P i S x h 5 I o c I S E V / + z H F x U Y Q y J N X e 5 V j a H k k o T S D t h F x M n I v Y E w I k Y j K Z T e R a x V P S C Y S C J U / 1 m z A G 9 Y d / + b V Y D p c C L F d a n q B E l g Q w V n L h U m u Y V C G J p Q k V g 1 g G i S K k l B B I h / H J I B K H E Q R C Y a R L I D 4 k 9 8 N F o K I q H h E W n 5 3 8 h 3 1 J B 0 k k Q c W 1 0 + k S Z 1 K E r x l h T q v K 8 V J Z t l f C 5 r 5 T S E I x a c b c Q Z Z M V g 4 j T R F q i m Q y C C V m c U P d 8 7 N k + u c / / X 3 M c 3 c X K 5 Y U o Y C 2 t h 5 q f z Q Q Q S q t / i k i R a q A e o x q K r H A F b y o d E D F V S g U N F 5 n B 1 R 2 I x g K q w Q h S M g 3 r v E L / s R H g h F X p A m n K 2 c i F B M F f q b D R + t L 3 E y Q q U Y I E O r 2 E 5 s c c K 2 l k r o W g 0 w G o T S Z l E X V Q 7 v 2 7 K C t O z b I c y 8 V W K 4 u M U I B b r e P f r r Y R B Y h l C K T k l b K B 2 m 0 p F K k i i S U D o M s 4 s s / X u R V f A 2 V b k S m A + o / X j R Q 8 V U g f C 3 k 8 y t 7 E k N A 7 j W F p z g 1 K V i H 1 c n r i l Q 7 K y f I y u 9 t 6 r H Q 0 x F M X O V 0 g 1 Q g j 9 p c J U w k + I p I B q l E M h l G i F C f y U t / / J e / I 1 e 6 2 n p s K c F y t X X p E Q q Y n P D Q + Q t M K i G S k l T K B 4 F A L E W k K e b 0 k A t L K q E N A o j L p y s S m c N h 6 E h U t o e i X N m V p 1 + k 4 k / 1 F U F w C 9 6 h w s p X z k y i c J o 4 o / 8 U J p Y i k B B J r h s E M n z s M 6 6 I B F K B Q N o 3 C C V k U t K J b 6 b f / d O v K D M z v D H m U g I T q l O V 0 h L F s e M N n A t m K a X I Z V b 7 w u p f J K k 4 Q Y X x Q e I j L R z X k H t n C V T 8 E F D h V Q B B 8 U N p 8 C V s p B n O H J Y / g z w q z f C F R C q u i R R B K h O Z x E n f K S y V w t L J k E r i 1 O E D f / 6 P P 8 z p 9 y 4 2 L H l C A T / + e J 1 z A i Q y C B V D 9 V N x E C l M K n 4 x x f F J R r o E O a w C 8 q 9 C R i A G u H o b I Y Z i j O G p d B A g 7 I M M E p G 7 J A 1 h 7 f B O C W s C m c J C H C M O 0 h i + D o M s U 0 g V I p J Z O k W S y Z 6 S Q n / 6 9 3 + U Z 1 z K s N Q l C S X 4 8 c d 6 8 g d B n v i S S s L i K y I J a b Q T 4 q g w o H w d l l c J z w x U d i M Y C o M g E j P 5 e D V 8 k w v F 8 Q c f Z J E 0 w z f i I o 2 i S B U i E U i j p R O c z C S P l E z a o b + U n u 6 i f / p f v 5 U n X u p I E s q E h o Y W e v x k g A k A Q h l S y i B Y N L F C R A p J K E U g 8 e U f L 4 p E 8 m q E A b l m A i p / B C R q p H L l D 8 X w L 3 E Q x E g H S R A 2 / L A k i o 6 D N M q P T S Z F K A m b C G V W 8 U Q y G e N M G F / C c 2 z c t I 5 e P b B L n i U J L t u 6 t i 5 V M k k I U P m + O X q J c 8 Y g U 4 h Y I A 7 C Z k J N J R a / 4 J + h 0 g V I U y G G T l O e I K I E D K L I i x E 2 f M T x p / 5 B D g S U r + 4 J h 0 G M U F i T y k S g E L G Q J s 6 s 6 o F A 7 E e T S Q i l J B M 2 v P z T v / 0 j 5 4 X 5 h y S R J F Q c f P / t R f L 4 c I 4 v k 8 l E K j 1 O B Q I p i W U Q J 4 J c m j Q g E q 7 h X / k K o U A M K M K o k A 4 Y I f H V d R B E 7 h D C K C f X x U W R a b a S C W Q C g Q x f k 0 h L J h A J y + e z s r P o 9 / / 0 K z x R E l F I E m o G H P n i L A V F M h k S S 0 s o h E E i 0 8 C v E E g T y y C Q I p c R x o u G B E 1 x g y h h g A R G 0 C C O h O C D K O a w y T E z T H E V j k U k M 5 n k u v h R k g n 9 J h l n Q h x S y U H / + z / + I M + R R G x Y 6 t u T h J o J F 8 7 d o K 7 u Q W L 9 z y A V + 0 I m U 7 / K I B O / G G H l h E b i I 8 h h F Z J w X I A M R j A U F h + E w T 9 e + N V w + p r E Q Y 7 Q N S M M 4 p i J J G F F J C W V N L E M I m m p Z P g 2 / o 0 1 t S s X z d 5 5 L x J M q G 4 p r y R m x v f f n q f R M Q / n G o g U V v 1 C f o h Y 7 J A G + k g c 7 w 7 7 A q S r U A S k M M I v Q g g F E A Q e + x L m C M K G w 3 W Y w 5 k p R h q I w 7 4 Q z C C S E Q 5 L J g z a h s N Q 6 9 Q y d n V o N J 6 3 s K i A f v M P v 5 A n S G J m J A k 1 D 3 z 2 l x 9 Y H Y I 0 M p E p w g d 5 t A / a m M i E N A Q B l T g V U i K q W J g S o T h 4 o 8 k T T S h N o o h w i E D h u C K P 4 U O 9 M 8 i k 1 T z 4 V l Z j s R 8 H J r Y m M R c Q / X + W W 7 r X P l m A G A A A A A B J R U 5 E r k J g g g = = < / I m a g e > < / T o u r > < / T o u r s > < / V i s u a l i z a t i o n > 
</file>

<file path=customXml/item2.xml>��< ? x m l   v e r s i o n = " 1 . 0 "   e n c o d i n g = " u t f - 1 6 " ? > < D a t a M a s h u p   s q m i d = " 4 8 5 a 0 1 3 b - f 4 8 9 - 4 7 9 f - 8 5 2 8 - a 7 a 1 f a 0 d 7 3 e 6 "   x m l n s = " h t t p : / / s c h e m a s . m i c r o s o f t . c o m / D a t a M a s h u p " > A A A A A K Y H A A B Q S w M E F A A C A A g A c r g l W O E r R q S l A A A A 9 w A A A B I A H A B D b 2 5 m a W c v U G F j a 2 F n Z S 5 4 b W w g o h g A K K A U A A A A A A A A A A A A A A A A A A A A A A A A A A A A h Y + 9 D o I w G E V f h X S n f y y G l J L o 4 C K J i Y l x b U q F R v g w t F j e z c F H 8 h X E K O r m e M 8 9 w 7 3 3 6 0 3 k Y 9 t E F 9 M 7 2 0 G G G K Y o M q C 7 0 k K V o c E f 4 w X K p d g q f V K V i S Y Z X D q 6 M k O 1 9 + e U k B A C D g n u + o p w S h k 5 F J u d r k 2 r 0 E e 2 / + X Y g v M K t E F S 7 F 9 j J M e M J 5 h R z j E V Z K a i s P A 1 + D T 4 2 f 5 A s R o a P / R G G o j X S 0 H m K M j 7 h H w A U E s D B B Q A A g A I A H K 4 J 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u C V Y p G e C Z p 8 E A A A i Q w A A E w A c A E Z v c m 1 1 b G F z L 1 N l Y 3 R p b 2 4 x L m 0 g o h g A K K A U A A A A A A A A A A A A A A A A A A A A A A A A A A A A 7 Z v d b t s 2 F M f v A + Q d C O X G B m x D o i i J 6 u A L I 1 m 3 Y F g X N C m G I s 4 F a 9 G J M F k K J L l b E A T o a + x 6 b 7 J H 6 Z O M / q I a 9 7 i B k O P o o 8 u N k 6 M T h t T v T 4 n n I 5 m c 5 G E S k / P V p / X D 4 c H h Q X Y j U h m Q I + N C f I i k T S n p n I l r S S x K u w Y Z k k j m h w d E f Z 0 n 8 3 Q i l e U s m A 6 W z l n n d R j J w X E S 5 z L O s 4 5 x / G r 8 L p N p N p 4 7 j s 1 d 7 o 9 / i + V J G n 6 U p E / e x e o z z c L 8 j i R T 8 r t I / w w n f 4 x / T Y J 5 J M l J M s n G 5 + y n H 8 e j L A u v 4 5 k a c E x N a o q U d K z u 4 D a Y G t 0 e u T y d 3 U Z y c V E s V j A 0 r I F t X H V 7 q x n q F Q z X k 7 2 / P A 2 G e m H G 1 c P l i c j F 1 d r 9 y D i + E f G 1 W v z F 3 a 1 c r H X p O b h I R Z x N k 3 R 2 n E T z W b y 4 m H U 2 g / T u 7 4 2 V 3 T J 6 J F f X S C 7 / y h 9 6 Z G O n O + z 2 D j t 7 Z H / o H h 6 E M T h B E B f T u F h D c T E Y F 8 P A x e q G y 9 W 4 3 I b i c m F c L g Y u t 2 a 4 b L 7 B Z X v N x K V W A O G y O Q I u m + 8 b V 2 F 3 d t j d H X Z v h 5 3 v s P v P k o m v Z c I b K h M f l o m P I R P / f 5 k s b w Q z m y 4 T t Q J I J s x E k A k z s W R S F o u l s f g N x W L B W K y v s Z y l y S z J 1 e p / l i J Q c y v Q r K + s 7 R s o l p r B + s o o i s 4 n I h J p N s z T u d R z K M U a m M G 3 s K s 7 q F y P O t G 0 + 0 s Y X w f J b P n 9 v / 9 8 / v S 3 a Z r K / z T O X T Z Y D L 7 8 h T d J m t 8 s f U Y z m Y Y T s e 3 / e P z R P M t T E Y V P u J 3 G w V M u F 0 k u o t 0 u Z T V J G 6 9 J O A p j G F E Y 2 3 s U t u 8 3 S l k 5 2 B s 5 M L O h c r B h O d g Y c r C / N z m w x s s B D v o Z R t D P 6 h b 0 u z o 8 Y J X n a E Z x P B d R / 6 2 8 V S / K v o i D / m g y S e b q T / U V S a s M Q x e O G V y M m M H d e 8 x Q k q G n D 4 m s 8 s Q N I k M P P j l 6 w M m x N E P P q h v D 4 i 1 a e f y F y R B + t X o Y r 1 Z v 7 6 / W k g y 5 P h g 7 l W f k E B l y + L T M M U 7 L v P G n Z a T 8 C 9 f 7 3 2 n T / u f w / u c Y + 5 8 3 / m i N p R 3 W T u 3 A 5 3 A O n M N L Z o 4 4 a 1 v m a M t / Z + p o y w / M H W 3 5 g M m j L 3 z K i t X R Y q 0 8 e 4 Q p V g c W q / N 8 s T r V i v W 9 V C G 0 j I O 1 Y C k n r + W H d C 7 S u 9 X P 6 k Y 9 o a D t E f y v R j A R 9 e W 2 U 1 9 w a Z t j l L b 5 3 k v b 9 c p R M d o Y j d A S G m F w + w P D a H 9 g d W t / Y F S 3 P 7 h W m x i C P R H K j M F w 7 z 0 R J R n a u u j s 2 i 1 i a I O V a G V G Y G i j V a K R G B a N A 1 7 l P Z m I D O F u A o b R T c D w u g m a H b i y o p L s 1 b z 4 U E 4 7 Y M K M Y Z S X G V 5 5 u S w r u 5 2 s w A Q V w 6 j 9 s v r V f s s y Z + 1 k D i a W G E a B l + E V e M u y c t r J C s y r K D M G K 6 d u + / M l 4 1 7 S a d N 5 7 X u K f a l X P J c r T / i L F c O 0 Y C i + Y G i X Y L h Y F s B Q m Z / P U A 1 S N 4 Z 6 L / L K + 6 Q w G Y L 7 U J k x G N Z u H + o c F K / 8 W Y r J E M x B K T M G w 5 r l o G h R L / A r z 0 E h M o T r B R S j X k C b X y / A y V 9 Q r v e / X / m Z G 1 M 7 8 P 7 n G P u f o + 3 / s q x 0 o 6 v v t I k V 2 O i q z M + t O 6 s h X q b u f C K z P I y X K 3 y B R o n H 4 9 f 0 X 2 y o b x Z i 7 V t + 5 V 2 9 i I L 1 w c S 6 M i M 8 X P z G J 9 a / p Z P / A F B L A Q I t A B Q A A g A I A H K 4 J V j h K 0 a k p Q A A A P c A A A A S A A A A A A A A A A A A A A A A A A A A A A B D b 2 5 m a W c v U G F j a 2 F n Z S 5 4 b W x Q S w E C L Q A U A A I A C A B y u C V Y D 8 r p q 6 Q A A A D p A A A A E w A A A A A A A A A A A A A A A A D x A A A A W 0 N v b n R l b n R f V H l w Z X N d L n h t b F B L A Q I t A B Q A A g A I A H K 4 J V i k Z 4 J m n w Q A A C J D A A A T A A A A A A A A A A A A A A A A A O I B A A B G b 3 J t d W x h c y 9 T Z W N 0 a W 9 u M S 5 t U E s F B g A A A A A D A A M A w g A A A M 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J v A Q A A A A A A k G 8 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I y J T I w K F B h Z 2 U l M j A x M j I 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R h Y m x l M z I y X 1 9 Q Y W d l X z E y M i 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M y 0 x M i 0 y O F Q x N j o w O D o y N S 4 x M z c 3 N j g 0 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M y M i A o U G F n Z S A x M j I p L 0 F 1 d G 9 S Z W 1 v d m V k Q 2 9 s d W 1 u c z E u e 0 N v b H V t b j E s M H 0 m c X V v d D s s J n F 1 b 3 Q 7 U 2 V j d G l v b j E v V G F i b G U z M j I g K F B h Z 2 U g M T I y K S 9 B d X R v U m V t b 3 Z l Z E N v b H V t b n M x L n t D b 2 x 1 b W 4 y L D F 9 J n F 1 b 3 Q 7 L C Z x d W 9 0 O 1 N l Y 3 R p b 2 4 x L 1 R h Y m x l M z I y I C h Q Y W d l I D E y M i k v Q X V 0 b 1 J l b W 9 2 Z W R D b 2 x 1 b W 5 z M S 5 7 Q 2 9 s d W 1 u M y w y f S Z x d W 9 0 O y w m c X V v d D t T Z W N 0 a W 9 u M S 9 U Y W J s Z T M y M i A o U G F n Z S A x M j I p L 0 F 1 d G 9 S Z W 1 v d m V k Q 2 9 s d W 1 u c z E u e 0 N v b H V t b j Q s M 3 0 m c X V v d D t d L C Z x d W 9 0 O 0 N v b H V t b k N v d W 5 0 J n F 1 b 3 Q 7 O j Q s J n F 1 b 3 Q 7 S 2 V 5 Q 2 9 s d W 1 u T m F t Z X M m c X V v d D s 6 W 1 0 s J n F 1 b 3 Q 7 Q 2 9 s d W 1 u S W R l b n R p d G l l c y Z x d W 9 0 O z p b J n F 1 b 3 Q 7 U 2 V j d G l v b j E v V G F i b G U z M j I g K F B h Z 2 U g M T I y K S 9 B d X R v U m V t b 3 Z l Z E N v b H V t b n M x L n t D b 2 x 1 b W 4 x L D B 9 J n F 1 b 3 Q 7 L C Z x d W 9 0 O 1 N l Y 3 R p b 2 4 x L 1 R h Y m x l M z I y I C h Q Y W d l I D E y M i k v Q X V 0 b 1 J l b W 9 2 Z W R D b 2 x 1 b W 5 z M S 5 7 Q 2 9 s d W 1 u M i w x f S Z x d W 9 0 O y w m c X V v d D t T Z W N 0 a W 9 u M S 9 U Y W J s Z T M y M i A o U G F n Z S A x M j I p L 0 F 1 d G 9 S Z W 1 v d m V k Q 2 9 s d W 1 u c z E u e 0 N v b H V t b j M s M n 0 m c X V v d D s s J n F 1 b 3 Q 7 U 2 V j d G l v b j E v V G F i b G U z M j I g K F B h Z 2 U g M T I y K S 9 B d X R v U m V t b 3 Z l Z E N v b H V t b n M x L n t D b 2 x 1 b W 4 0 L D N 9 J n F 1 b 3 Q 7 X S w m c X V v d D t S Z W x h d G l v b n N o a X B J b m Z v J n F 1 b 3 Q 7 O l t d f S I g L z 4 8 R W 5 0 c n k g V H l w Z T 0 i U X V l c n l J R C I g V m F s d W U 9 I n N h Y T J h Z j Y 5 M y 0 3 Y W R h L T Q 0 M z Q t O G J j M i 0 w M m I x Y z N j O D V j M j E i I C 8 + P C 9 T d G F i b G V F b n R y a W V z P j w v S X R l b T 4 8 S X R l b T 4 8 S X R l b U x v Y 2 F 0 a W 9 u P j x J d G V t V H l w Z T 5 G b 3 J t d W x h P C 9 J d G V t V H l w Z T 4 8 S X R l b V B h d G g + U 2 V j d G l v b j E v V G F i b G U z M j I l M j A o U G F n Z S U y M D E y M i k v U 2 9 1 c m N l P C 9 J d G V t U G F 0 a D 4 8 L 0 l 0 Z W 1 M b 2 N h d G l v b j 4 8 U 3 R h Y m x l R W 5 0 c m l l c y A v P j w v S X R l b T 4 8 S X R l b T 4 8 S X R l b U x v Y 2 F 0 a W 9 u P j x J d G V t V H l w Z T 5 G b 3 J t d W x h P C 9 J d G V t V H l w Z T 4 8 S X R l b V B h d G g + U 2 V j d G l v b j E v V G F i b G U z M j I l M j A o U G F n Z S U y M D E y M i k v V G F i b G U z M j I 8 L 0 l 0 Z W 1 Q Y X R o P j w v S X R l b U x v Y 2 F 0 a W 9 u P j x T d G F i b G V F b n R y a W V z I C 8 + P C 9 J d G V t P j x J d G V t P j x J d G V t T G 9 j Y X R p b 2 4 + P E l 0 Z W 1 U e X B l P k Z v c m 1 1 b G E 8 L 0 l 0 Z W 1 U e X B l P j x J d G V t U G F 0 a D 5 T Z W N 0 a W 9 u M S 9 U Y W J s Z T M y M i U y M C h Q Y W d l J T I w M T I y K S 9 D a G F u Z 2 V k J T I w V H l w Z T w v S X R l b V B h d G g + P C 9 J d G V t T G 9 j Y X R p b 2 4 + P F N 0 Y W J s Z U V u d H J p Z X M g L z 4 8 L 0 l 0 Z W 0 + P E l 0 Z W 0 + P E l 0 Z W 1 M b 2 N h d G l v b j 4 8 S X R l b V R 5 c G U + R m 9 y b X V s Y T w v S X R l b V R 5 c G U + P E l 0 Z W 1 Q Y X R o P l N l Y 3 R p b 2 4 x L 1 R h Y m x l M z I 0 J T I w K F B h Z 2 U l M j A x M j 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z M j R f X 1 B h Z 2 V f M T I 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M z I 0 I C h Q Y W d l I D E y N C k v Q X V 0 b 1 J l b W 9 2 Z W R D b 2 x 1 b W 5 z M S 5 7 Q 2 9 s d W 1 u M S w w f S Z x d W 9 0 O y w m c X V v d D t T Z W N 0 a W 9 u M S 9 U Y W J s Z T M y N C A o U G F n Z S A x M j Q p L 0 F 1 d G 9 S Z W 1 v d m V k Q 2 9 s d W 1 u c z E u e 0 N v b H V t b j I s M X 0 m c X V v d D s s J n F 1 b 3 Q 7 U 2 V j d G l v b j E v V G F i b G U z M j Q g K F B h Z 2 U g M T I 0 K S 9 B d X R v U m V t b 3 Z l Z E N v b H V t b n M x L n t D b 2 x 1 b W 4 z L D J 9 J n F 1 b 3 Q 7 L C Z x d W 9 0 O 1 N l Y 3 R p b 2 4 x L 1 R h Y m x l M z I 0 I C h Q Y W d l I D E y N C k v Q X V 0 b 1 J l b W 9 2 Z W R D b 2 x 1 b W 5 z M S 5 7 Q 2 9 s d W 1 u N C w z f S Z x d W 9 0 O 1 0 s J n F 1 b 3 Q 7 Q 2 9 s d W 1 u Q 2 9 1 b n Q m c X V v d D s 6 N C w m c X V v d D t L Z X l D b 2 x 1 b W 5 O Y W 1 l c y Z x d W 9 0 O z p b X S w m c X V v d D t D b 2 x 1 b W 5 J Z G V u d G l 0 a W V z J n F 1 b 3 Q 7 O l s m c X V v d D t T Z W N 0 a W 9 u M S 9 U Y W J s Z T M y N C A o U G F n Z S A x M j Q p L 0 F 1 d G 9 S Z W 1 v d m V k Q 2 9 s d W 1 u c z E u e 0 N v b H V t b j E s M H 0 m c X V v d D s s J n F 1 b 3 Q 7 U 2 V j d G l v b j E v V G F i b G U z M j Q g K F B h Z 2 U g M T I 0 K S 9 B d X R v U m V t b 3 Z l Z E N v b H V t b n M x L n t D b 2 x 1 b W 4 y L D F 9 J n F 1 b 3 Q 7 L C Z x d W 9 0 O 1 N l Y 3 R p b 2 4 x L 1 R h Y m x l M z I 0 I C h Q Y W d l I D E y N C k v Q X V 0 b 1 J l b W 9 2 Z W R D b 2 x 1 b W 5 z M S 5 7 Q 2 9 s d W 1 u M y w y f S Z x d W 9 0 O y w m c X V v d D t T Z W N 0 a W 9 u M S 9 U Y W J s Z T M y N C A o U G F n Z S A x M j Q p L 0 F 1 d G 9 S Z W 1 v d m V k Q 2 9 s d W 1 u c z E u e 0 N v b H V t b j Q s M 3 0 m c X V v d D t d L C Z x d W 9 0 O 1 J l b G F 0 a W 9 u c 2 h p c E l u Z m 8 m c X V v d D s 6 W 1 1 9 I i A v P j x F b n R y e S B U e X B l P S J G a W x s U 3 R h d H V z I i B W Y W x 1 Z T 0 i c 0 V y c m 9 y 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z L T E y L T I 4 V D E 2 O j A 4 O j I 1 L j M z M j k x O T Z a I i A v P j x F b n R y e S B U e X B l P S J G a W x s R X J y b 3 J N Z X N z Y W d l I i B W Y W x 1 Z T 0 i c 0 R v d 2 5 s b 2 F k I G Z h a W x l Z C 4 i I C 8 + P E V u d H J 5 I F R 5 c G U 9 I k Z p b G x F c n J v c k N v Z G U i I F Z h b H V l P S J z V W 5 r b m 9 3 b i I g L z 4 8 R W 5 0 c n k g V H l w Z T 0 i Q W R k Z W R U b 0 R h d G F N b 2 R l b C I g V m F s d W U 9 I m w w I i A v P j x F b n R y e S B U e X B l P S J R d W V y e U l E I i B W Y W x 1 Z T 0 i c 2 R m M D Q 0 N W Y 3 L T E x N G I t N D U x Z S 1 i Y j k 4 L W Z l Y z k 0 Z D Y x Z D I 3 N i I g L z 4 8 R W 5 0 c n k g V H l w Z T 0 i U m V j b 3 Z l c n l U Y X J n Z X R T a G V l d C I g V m F s d W U 9 I n N C U y I g L z 4 8 R W 5 0 c n k g V H l w Z T 0 i U m V j b 3 Z l c n l U Y X J n Z X R D b 2 x 1 b W 4 i I F Z h b H V l P S J s M S I g L z 4 8 R W 5 0 c n k g V H l w Z T 0 i U m V j b 3 Z l c n l U Y X J n Z X R S b 3 c i I F Z h b H V l P S J s M S I g L z 4 8 L 1 N 0 Y W J s Z U V u d H J p Z X M + P C 9 J d G V t P j x J d G V t P j x J d G V t T G 9 j Y X R p b 2 4 + P E l 0 Z W 1 U e X B l P k Z v c m 1 1 b G E 8 L 0 l 0 Z W 1 U e X B l P j x J d G V t U G F 0 a D 5 T Z W N 0 a W 9 u M S 9 U Y W J s Z T M y N C U y M C h Q Y W d l J T I w M T I 0 K S 9 T b 3 V y Y 2 U 8 L 0 l 0 Z W 1 Q Y X R o P j w v S X R l b U x v Y 2 F 0 a W 9 u P j x T d G F i b G V F b n R y a W V z I C 8 + P C 9 J d G V t P j x J d G V t P j x J d G V t T G 9 j Y X R p b 2 4 + P E l 0 Z W 1 U e X B l P k Z v c m 1 1 b G E 8 L 0 l 0 Z W 1 U e X B l P j x J d G V t U G F 0 a D 5 T Z W N 0 a W 9 u M S 9 U Y W J s Z T M y N C U y M C h Q Y W d l J T I w M T I 0 K S 9 U Y W J s Z T M y N D w v S X R l b V B h d G g + P C 9 J d G V t T G 9 j Y X R p b 2 4 + P F N 0 Y W J s Z U V u d H J p Z X M g L z 4 8 L 0 l 0 Z W 0 + P E l 0 Z W 0 + P E l 0 Z W 1 M b 2 N h d G l v b j 4 8 S X R l b V R 5 c G U + R m 9 y b X V s Y T w v S X R l b V R 5 c G U + P E l 0 Z W 1 Q Y X R o P l N l Y 3 R p b 2 4 x L 1 R h Y m x l M z I 0 J T I w K F B h Z 2 U l M j A x M j Q p L 0 N o Y W 5 n Z W Q l M j B U e X B l P C 9 J d G V t U G F 0 a D 4 8 L 0 l 0 Z W 1 M b 2 N h d G l v b j 4 8 U 3 R h Y m x l R W 5 0 c m l l c y A v P j w v S X R l b T 4 8 S X R l b T 4 8 S X R l b U x v Y 2 F 0 a W 9 u P j x J d G V t V H l w Z T 5 G b 3 J t d W x h P C 9 J d G V t V H l w Z T 4 8 S X R l b V B h d G g + U 2 V j d G l v b j E v V G F i b G U z M j Y l M j A o U G F n Z S U y M D E y N i 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x I i A v P j x F b n R y e S B U e X B l P S J G a W x s Q 2 9 1 b n Q i I F Z h b H V l P S J s N D I i I C 8 + P E V u d H J 5 I F R 5 c G U 9 I k Z p b G x F c n J v c k N v Z G U i I F Z h b H V l P S J z V W 5 r b m 9 3 b i I g L z 4 8 R W 5 0 c n k g V H l w Z T 0 i R m l s b E V y c m 9 y Q 2 9 1 b n Q i I F Z h b H V l P S J s M C I g L z 4 8 R W 5 0 c n k g V H l w Z T 0 i R m l s b E x h c 3 R V c G R h d G V k I i B W Y W x 1 Z T 0 i Z D I w M j M t M T I t M j h U M T U 6 M D c 6 M z M u N T M 1 O T c 1 N l 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z M j Y g K F B h Z 2 U g M T I 2 K S 9 D a G F u Z 2 V k I F R 5 c G U u e 0 N v b H V t b j E s M H 0 m c X V v d D s s J n F 1 b 3 Q 7 U 2 V j d G l v b j E v V G F i b G U z M j Y g K F B h Z 2 U g M T I 2 K S 9 D a G F u Z 2 V k I F R 5 c G U u e 0 N v b H V t b j I s M X 0 m c X V v d D s s J n F 1 b 3 Q 7 U 2 V j d G l v b j E v V G F i b G U z M j Y g K F B h Z 2 U g M T I 2 K S 9 D a G F u Z 2 V k I F R 5 c G U u e 0 N v b H V t b j M s M n 0 m c X V v d D s s J n F 1 b 3 Q 7 U 2 V j d G l v b j E v V G F i b G U z M j Y g K F B h Z 2 U g M T I 2 K S 9 D a G F u Z 2 V k I F R 5 c G U u e 0 N v b H V t b j Q s M 3 0 m c X V v d D t d L C Z x d W 9 0 O 0 N v b H V t b k N v d W 5 0 J n F 1 b 3 Q 7 O j Q s J n F 1 b 3 Q 7 S 2 V 5 Q 2 9 s d W 1 u T m F t Z X M m c X V v d D s 6 W 1 0 s J n F 1 b 3 Q 7 Q 2 9 s d W 1 u S W R l b n R p d G l l c y Z x d W 9 0 O z p b J n F 1 b 3 Q 7 U 2 V j d G l v b j E v V G F i b G U z M j Y g K F B h Z 2 U g M T I 2 K S 9 D a G F u Z 2 V k I F R 5 c G U u e 0 N v b H V t b j E s M H 0 m c X V v d D s s J n F 1 b 3 Q 7 U 2 V j d G l v b j E v V G F i b G U z M j Y g K F B h Z 2 U g M T I 2 K S 9 D a G F u Z 2 V k I F R 5 c G U u e 0 N v b H V t b j I s M X 0 m c X V v d D s s J n F 1 b 3 Q 7 U 2 V j d G l v b j E v V G F i b G U z M j Y g K F B h Z 2 U g M T I 2 K S 9 D a G F u Z 2 V k I F R 5 c G U u e 0 N v b H V t b j M s M n 0 m c X V v d D s s J n F 1 b 3 Q 7 U 2 V j d G l v b j E v V G F i b G U z M j Y g K F B h Z 2 U g M T I 2 K S 9 D a G F u Z 2 V k I F R 5 c G U u e 0 N v b H V t b j Q s M 3 0 m c X V v d D t d L C Z x d W 9 0 O 1 J l b G F 0 a W 9 u c 2 h p c E l u Z m 8 m c X V v d D s 6 W 1 1 9 I i A v P j x F b n R y e S B U e X B l P S J R d W V y e U l E I i B W Y W x 1 Z T 0 i c 2 N i Y z I 4 M T g w L T I 2 M G Q t N G Y 1 Y S 0 4 N 2 Q 1 L T k x M z Y 5 N m M z N j M x Y y I g L z 4 8 R W 5 0 c n k g V H l w Z T 0 i U m V j b 3 Z l c n l U Y X J n Z X R T a G V l d C I g V m F s d W U 9 I n N T a G V l d D E i I C 8 + P E V u d H J 5 I F R 5 c G U 9 I l J l Y 2 9 2 Z X J 5 V G F y Z 2 V 0 Q 2 9 s d W 1 u I i B W Y W x 1 Z T 0 i b D Q i I C 8 + P E V u d H J 5 I F R 5 c G U 9 I l J l Y 2 9 2 Z X J 5 V G F y Z 2 V 0 U m 9 3 I i B W Y W x 1 Z T 0 i b D E i I C 8 + P E V u d H J 5 I F R 5 c G U 9 I k Z p b G x U Y X J n Z X Q i I F Z h b H V l P S J z V G F i b G U z M j Z f X 1 B h Z 2 V f M T I 2 I i A v P j w v U 3 R h Y m x l R W 5 0 c m l l c z 4 8 L 0 l 0 Z W 0 + P E l 0 Z W 0 + P E l 0 Z W 1 M b 2 N h d G l v b j 4 8 S X R l b V R 5 c G U + R m 9 y b X V s Y T w v S X R l b V R 5 c G U + P E l 0 Z W 1 Q Y X R o P l N l Y 3 R p b 2 4 x L 1 R h Y m x l M z I 2 J T I w K F B h Z 2 U l M j A x M j Y p L 1 N v d X J j Z T w v S X R l b V B h d G g + P C 9 J d G V t T G 9 j Y X R p b 2 4 + P F N 0 Y W J s Z U V u d H J p Z X M g L z 4 8 L 0 l 0 Z W 0 + P E l 0 Z W 0 + P E l 0 Z W 1 M b 2 N h d G l v b j 4 8 S X R l b V R 5 c G U + R m 9 y b X V s Y T w v S X R l b V R 5 c G U + P E l 0 Z W 1 Q Y X R o P l N l Y 3 R p b 2 4 x L 1 R h Y m x l M z I 2 J T I w K F B h Z 2 U l M j A x M j Y p L 1 R h Y m x l M z I 2 P C 9 J d G V t U G F 0 a D 4 8 L 0 l 0 Z W 1 M b 2 N h d G l v b j 4 8 U 3 R h Y m x l R W 5 0 c m l l c y A v P j w v S X R l b T 4 8 S X R l b T 4 8 S X R l b U x v Y 2 F 0 a W 9 u P j x J d G V t V H l w Z T 5 G b 3 J t d W x h P C 9 J d G V t V H l w Z T 4 8 S X R l b V B h d G g + U 2 V j d G l v b j E v V G F i b G U z M z g l M j A o U G F n Z S U y M D E z N y 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x I i A v P j x F b n R y e S B U e X B l P S J G a W x s Q 2 9 1 b n Q i I F Z h b H V l P S J s M j U i I C 8 + P E V u d H J 5 I F R 5 c G U 9 I k Z p b G x F c n J v c k N v Z G U i I F Z h b H V l P S J z V W 5 r b m 9 3 b i I g L z 4 8 R W 5 0 c n k g V H l w Z T 0 i R m l s b E V y c m 9 y Q 2 9 1 b n Q i I F Z h b H V l P S J s M C I g L z 4 8 R W 5 0 c n k g V H l w Z T 0 i R m l s b E x h c 3 R V c G R h d G V k I i B W Y W x 1 Z T 0 i Z D I w M j M t M T I t M j h U M T U 6 M D g 6 N D M u N T U w N D A w N V 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z O C A o U G F n Z S A x M z c p L 0 N o Y W 5 n Z W Q g V H l w Z S 5 7 Q 2 9 s d W 1 u M S w w f S Z x d W 9 0 O y w m c X V v d D t T Z W N 0 a W 9 u M S 9 U Y W J s Z T M z O C A o U G F n Z S A x M z c p L 0 N o Y W 5 n Z W Q g V H l w Z S 5 7 Q 2 9 s d W 1 u M i w x f S Z x d W 9 0 O y w m c X V v d D t T Z W N 0 a W 9 u M S 9 U Y W J s Z T M z O C A o U G F n Z S A x M z c p L 0 N o Y W 5 n Z W Q g V H l w Z S 5 7 Q 2 9 s d W 1 u M y w y f S Z x d W 9 0 O y w m c X V v d D t T Z W N 0 a W 9 u M S 9 U Y W J s Z T M z O C A o U G F n Z S A x M z c p L 0 N o Y W 5 n Z W Q g V H l w Z S 5 7 Q 2 9 s d W 1 u N C w z f S Z x d W 9 0 O y w m c X V v d D t T Z W N 0 a W 9 u M S 9 U Y W J s Z T M z O C A o U G F n Z S A x M z c p L 0 N o Y W 5 n Z W Q g V H l w Z S 5 7 Q 2 9 s d W 1 u N S w 0 f S Z x d W 9 0 O y w m c X V v d D t T Z W N 0 a W 9 u M S 9 U Y W J s Z T M z O C A o U G F n Z S A x M z c p L 0 N o Y W 5 n Z W Q g V H l w Z S 5 7 Q 2 9 s d W 1 u N i w 1 f S Z x d W 9 0 O y w m c X V v d D t T Z W N 0 a W 9 u M S 9 U Y W J s Z T M z O C A o U G F n Z S A x M z c p L 0 N o Y W 5 n Z W Q g V H l w Z S 5 7 Q 2 9 s d W 1 u N y w 2 f S Z x d W 9 0 O y w m c X V v d D t T Z W N 0 a W 9 u M S 9 U Y W J s Z T M z O C A o U G F n Z S A x M z c p L 0 N o Y W 5 n Z W Q g V H l w Z S 5 7 Q 2 9 s d W 1 u O C w 3 f S Z x d W 9 0 O y w m c X V v d D t T Z W N 0 a W 9 u M S 9 U Y W J s Z T M z O C A o U G F n Z S A x M z c p L 0 N o Y W 5 n Z W Q g V H l w Z S 5 7 Q 2 9 s d W 1 u O S w 4 f S Z x d W 9 0 O 1 0 s J n F 1 b 3 Q 7 Q 2 9 s d W 1 u Q 2 9 1 b n Q m c X V v d D s 6 O S w m c X V v d D t L Z X l D b 2 x 1 b W 5 O Y W 1 l c y Z x d W 9 0 O z p b X S w m c X V v d D t D b 2 x 1 b W 5 J Z G V u d G l 0 a W V z J n F 1 b 3 Q 7 O l s m c X V v d D t T Z W N 0 a W 9 u M S 9 U Y W J s Z T M z O C A o U G F n Z S A x M z c p L 0 N o Y W 5 n Z W Q g V H l w Z S 5 7 Q 2 9 s d W 1 u M S w w f S Z x d W 9 0 O y w m c X V v d D t T Z W N 0 a W 9 u M S 9 U Y W J s Z T M z O C A o U G F n Z S A x M z c p L 0 N o Y W 5 n Z W Q g V H l w Z S 5 7 Q 2 9 s d W 1 u M i w x f S Z x d W 9 0 O y w m c X V v d D t T Z W N 0 a W 9 u M S 9 U Y W J s Z T M z O C A o U G F n Z S A x M z c p L 0 N o Y W 5 n Z W Q g V H l w Z S 5 7 Q 2 9 s d W 1 u M y w y f S Z x d W 9 0 O y w m c X V v d D t T Z W N 0 a W 9 u M S 9 U Y W J s Z T M z O C A o U G F n Z S A x M z c p L 0 N o Y W 5 n Z W Q g V H l w Z S 5 7 Q 2 9 s d W 1 u N C w z f S Z x d W 9 0 O y w m c X V v d D t T Z W N 0 a W 9 u M S 9 U Y W J s Z T M z O C A o U G F n Z S A x M z c p L 0 N o Y W 5 n Z W Q g V H l w Z S 5 7 Q 2 9 s d W 1 u N S w 0 f S Z x d W 9 0 O y w m c X V v d D t T Z W N 0 a W 9 u M S 9 U Y W J s Z T M z O C A o U G F n Z S A x M z c p L 0 N o Y W 5 n Z W Q g V H l w Z S 5 7 Q 2 9 s d W 1 u N i w 1 f S Z x d W 9 0 O y w m c X V v d D t T Z W N 0 a W 9 u M S 9 U Y W J s Z T M z O C A o U G F n Z S A x M z c p L 0 N o Y W 5 n Z W Q g V H l w Z S 5 7 Q 2 9 s d W 1 u N y w 2 f S Z x d W 9 0 O y w m c X V v d D t T Z W N 0 a W 9 u M S 9 U Y W J s Z T M z O C A o U G F n Z S A x M z c p L 0 N o Y W 5 n Z W Q g V H l w Z S 5 7 Q 2 9 s d W 1 u O C w 3 f S Z x d W 9 0 O y w m c X V v d D t T Z W N 0 a W 9 u M S 9 U Y W J s Z T M z O C A o U G F n Z S A x M z c p L 0 N o Y W 5 n Z W Q g V H l w Z S 5 7 Q 2 9 s d W 1 u O S w 4 f S Z x d W 9 0 O 1 0 s J n F 1 b 3 Q 7 U m V s Y X R p b 2 5 z a G l w S W 5 m b y Z x d W 9 0 O z p b X X 0 i I C 8 + P E V u d H J 5 I F R 5 c G U 9 I l F 1 Z X J 5 S U Q i I F Z h b H V l P S J z N z l l N z Y z N T U t N G Q x M C 0 0 N j g 5 L T k z Z D M t Y z U 0 Y m U x Z G U y N j g 3 I i A v P j x F b n R y e S B U e X B l P S J S Z W N v d m V y e V R h c m d l d F N o Z W V 0 I i B W Y W x 1 Z T 0 i c 0 l T I i A v P j x F b n R y e S B U e X B l P S J S Z W N v d m V y e V R h c m d l d E N v b H V t b i I g V m F s d W U 9 I m w x I i A v P j x F b n R y e S B U e X B l P S J S Z W N v d m V y e V R h c m d l d F J v d y I g V m F s d W U 9 I m w y N S I g L z 4 8 R W 5 0 c n k g V H l w Z T 0 i R m l s b F R h c m d l d C I g V m F s d W U 9 I n N U Y W J s Z T M z O F 9 f U G F n Z V 8 x M z c i I C 8 + P C 9 T d G F i b G V F b n R y a W V z P j w v S X R l b T 4 8 S X R l b T 4 8 S X R l b U x v Y 2 F 0 a W 9 u P j x J d G V t V H l w Z T 5 G b 3 J t d W x h P C 9 J d G V t V H l w Z T 4 8 S X R l b V B h d G g + U 2 V j d G l v b j E v V G F i b G U z M z g l M j A o U G F n Z S U y M D E z N y k v U 2 9 1 c m N l P C 9 J d G V t U G F 0 a D 4 8 L 0 l 0 Z W 1 M b 2 N h d G l v b j 4 8 U 3 R h Y m x l R W 5 0 c m l l c y A v P j w v S X R l b T 4 8 S X R l b T 4 8 S X R l b U x v Y 2 F 0 a W 9 u P j x J d G V t V H l w Z T 5 G b 3 J t d W x h P C 9 J d G V t V H l w Z T 4 8 S X R l b V B h d G g + U 2 V j d G l v b j E v V G F i b G U z M z g l M j A o U G F n Z S U y M D E z N y k v V G F i b G U z M z g 8 L 0 l 0 Z W 1 Q Y X R o P j w v S X R l b U x v Y 2 F 0 a W 9 u P j x T d G F i b G V F b n R y a W V z I C 8 + P C 9 J d G V t P j x J d G V t P j x J d G V t T G 9 j Y X R p b 2 4 + P E l 0 Z W 1 U e X B l P k Z v c m 1 1 b G E 8 L 0 l 0 Z W 1 U e X B l P j x J d G V t U G F 0 a D 5 T Z W N 0 a W 9 u M S 9 U Y W J s Z T M z O S U y M C h Q Y W d l J T I w M T M 4 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M y 0 x M i 0 y O F Q x N T o 1 M z o 0 O S 4 0 O T c 1 M D g w W i I g L z 4 8 R W 5 0 c n k g V H l w Z T 0 i R m l s b E N v b H V t b l R 5 c G V z I i B W Y W x 1 Z T 0 i c 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z M 5 I C h Q Y W d l I D E z O C k v Q 2 h h b m d l Z C B U e X B l L n t D b 2 x 1 b W 4 x L D B 9 J n F 1 b 3 Q 7 L C Z x d W 9 0 O 1 N l Y 3 R p b 2 4 x L 1 R h Y m x l M z M 5 I C h Q Y W d l I D E z O C k v Q 2 h h b m d l Z C B U e X B l L n t D b 2 x 1 b W 4 y L D F 9 J n F 1 b 3 Q 7 L C Z x d W 9 0 O 1 N l Y 3 R p b 2 4 x L 1 R h Y m x l M z M 5 I C h Q Y W d l I D E z O C k v Q 2 h h b m d l Z C B U e X B l L n t D b 2 x 1 b W 4 z L D J 9 J n F 1 b 3 Q 7 L C Z x d W 9 0 O 1 N l Y 3 R p b 2 4 x L 1 R h Y m x l M z M 5 I C h Q Y W d l I D E z O C k v Q 2 h h b m d l Z C B U e X B l L n t D b 2 x 1 b W 4 0 L D N 9 J n F 1 b 3 Q 7 L C Z x d W 9 0 O 1 N l Y 3 R p b 2 4 x L 1 R h Y m x l M z M 5 I C h Q Y W d l I D E z O C k v Q 2 h h b m d l Z C B U e X B l L n t D b 2 x 1 b W 4 1 L D R 9 J n F 1 b 3 Q 7 L C Z x d W 9 0 O 1 N l Y 3 R p b 2 4 x L 1 R h Y m x l M z M 5 I C h Q Y W d l I D E z O C k v Q 2 h h b m d l Z C B U e X B l L n t D b 2 x 1 b W 4 2 L D V 9 J n F 1 b 3 Q 7 L C Z x d W 9 0 O 1 N l Y 3 R p b 2 4 x L 1 R h Y m x l M z M 5 I C h Q Y W d l I D E z O C k v Q 2 h h b m d l Z C B U e X B l L n t D b 2 x 1 b W 4 3 L D Z 9 J n F 1 b 3 Q 7 L C Z x d W 9 0 O 1 N l Y 3 R p b 2 4 x L 1 R h Y m x l M z M 5 I C h Q Y W d l I D E z O C k v Q 2 h h b m d l Z C B U e X B l L n t D b 2 x 1 b W 4 4 L D d 9 J n F 1 b 3 Q 7 L C Z x d W 9 0 O 1 N l Y 3 R p b 2 4 x L 1 R h Y m x l M z M 5 I C h Q Y W d l I D E z O C k v Q 2 h h b m d l Z C B U e X B l L n t D b 2 x 1 b W 4 5 L D h 9 J n F 1 b 3 Q 7 X S w m c X V v d D t D b 2 x 1 b W 5 D b 3 V u d C Z x d W 9 0 O z o 5 L C Z x d W 9 0 O 0 t l e U N v b H V t b k 5 h b W V z J n F 1 b 3 Q 7 O l t d L C Z x d W 9 0 O 0 N v b H V t b k l k Z W 5 0 a X R p Z X M m c X V v d D s 6 W y Z x d W 9 0 O 1 N l Y 3 R p b 2 4 x L 1 R h Y m x l M z M 5 I C h Q Y W d l I D E z O C k v Q 2 h h b m d l Z C B U e X B l L n t D b 2 x 1 b W 4 x L D B 9 J n F 1 b 3 Q 7 L C Z x d W 9 0 O 1 N l Y 3 R p b 2 4 x L 1 R h Y m x l M z M 5 I C h Q Y W d l I D E z O C k v Q 2 h h b m d l Z C B U e X B l L n t D b 2 x 1 b W 4 y L D F 9 J n F 1 b 3 Q 7 L C Z x d W 9 0 O 1 N l Y 3 R p b 2 4 x L 1 R h Y m x l M z M 5 I C h Q Y W d l I D E z O C k v Q 2 h h b m d l Z C B U e X B l L n t D b 2 x 1 b W 4 z L D J 9 J n F 1 b 3 Q 7 L C Z x d W 9 0 O 1 N l Y 3 R p b 2 4 x L 1 R h Y m x l M z M 5 I C h Q Y W d l I D E z O C k v Q 2 h h b m d l Z C B U e X B l L n t D b 2 x 1 b W 4 0 L D N 9 J n F 1 b 3 Q 7 L C Z x d W 9 0 O 1 N l Y 3 R p b 2 4 x L 1 R h Y m x l M z M 5 I C h Q Y W d l I D E z O C k v Q 2 h h b m d l Z C B U e X B l L n t D b 2 x 1 b W 4 1 L D R 9 J n F 1 b 3 Q 7 L C Z x d W 9 0 O 1 N l Y 3 R p b 2 4 x L 1 R h Y m x l M z M 5 I C h Q Y W d l I D E z O C k v Q 2 h h b m d l Z C B U e X B l L n t D b 2 x 1 b W 4 2 L D V 9 J n F 1 b 3 Q 7 L C Z x d W 9 0 O 1 N l Y 3 R p b 2 4 x L 1 R h Y m x l M z M 5 I C h Q Y W d l I D E z O C k v Q 2 h h b m d l Z C B U e X B l L n t D b 2 x 1 b W 4 3 L D Z 9 J n F 1 b 3 Q 7 L C Z x d W 9 0 O 1 N l Y 3 R p b 2 4 x L 1 R h Y m x l M z M 5 I C h Q Y W d l I D E z O C k v Q 2 h h b m d l Z C B U e X B l L n t D b 2 x 1 b W 4 4 L D d 9 J n F 1 b 3 Q 7 L C Z x d W 9 0 O 1 N l Y 3 R p b 2 4 x L 1 R h Y m x l M z M 5 I C h Q Y W d l I D E z O C k v Q 2 h h b m d l Z C B U e X B l L n t D b 2 x 1 b W 4 5 L D h 9 J n F 1 b 3 Q 7 X S w m c X V v d D t S Z W x h d G l v b n N o a X B J b m Z v J n F 1 b 3 Q 7 O l t d f S I g L z 4 8 R W 5 0 c n k g V H l w Z T 0 i U X V l c n l J R C I g V m F s d W U 9 I n M x N j c y N z F i Y i 0 2 O T Y 3 L T Q x O T Y t O D V k Y S 1 l M z E w O T B h N G Z i N W M i I C 8 + P E V u d H J 5 I F R 5 c G U 9 I l J l Y 2 9 2 Z X J 5 V G F y Z 2 V 0 U 2 h l Z X Q i I F Z h b H V l P S J z U z E 4 M T k i I C 8 + P E V u d H J 5 I F R 5 c G U 9 I l J l Y 2 9 2 Z X J 5 V G F y Z 2 V 0 Q 2 9 s d W 1 u I i B W Y W x 1 Z T 0 i b D E i I C 8 + P E V u d H J 5 I F R 5 c G U 9 I l J l Y 2 9 2 Z X J 5 V G F y Z 2 V 0 U m 9 3 I i B W Y W x 1 Z T 0 i b D I 2 I i A v P j x F b n R y e S B U e X B l P S J G a W x s V G F y Z 2 V 0 I i B W Y W x 1 Z T 0 i c 1 R h Y m x l M z M 5 X 1 9 Q Y W d l X z E z O C I g L z 4 8 L 1 N 0 Y W J s Z U V u d H J p Z X M + P C 9 J d G V t P j x J d G V t P j x J d G V t T G 9 j Y X R p b 2 4 + P E l 0 Z W 1 U e X B l P k Z v c m 1 1 b G E 8 L 0 l 0 Z W 1 U e X B l P j x J d G V t U G F 0 a D 5 T Z W N 0 a W 9 u M S 9 U Y W J s Z T M z O S U y M C h Q Y W d l J T I w M T M 4 K S 9 T b 3 V y Y 2 U 8 L 0 l 0 Z W 1 Q Y X R o P j w v S X R l b U x v Y 2 F 0 a W 9 u P j x T d G F i b G V F b n R y a W V z I C 8 + P C 9 J d G V t P j x J d G V t P j x J d G V t T G 9 j Y X R p b 2 4 + P E l 0 Z W 1 U e X B l P k Z v c m 1 1 b G E 8 L 0 l 0 Z W 1 U e X B l P j x J d G V t U G F 0 a D 5 T Z W N 0 a W 9 u M S 9 U Y W J s Z T M z O S U y M C h Q Y W d l J T I w M T M 4 K S 9 U Y W J s Z T M z O T w v S X R l b V B h d G g + P C 9 J d G V t T G 9 j Y X R p b 2 4 + P F N 0 Y W J s Z U V u d H J p Z X M g L z 4 8 L 0 l 0 Z W 0 + P E l 0 Z W 0 + P E l 0 Z W 1 M b 2 N h d G l v b j 4 8 S X R l b V R 5 c G U + R m 9 y b X V s Y T w v S X R l b V R 5 c G U + P E l 0 Z W 1 Q Y X R o P l N l Y 3 R p b 2 4 x L 1 R h Y m x l M z Q w J T I w K F B h Z 2 U l M j A x M z g 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M t M T I t M j h U M T U 6 M T I 6 N D M u M T c 5 M D g y N 1 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z N D A g K F B h Z 2 U g M T M 4 K S 9 D a G F u Z 2 V k I F R 5 c G U u e 0 N v b H V t b j E s M H 0 m c X V v d D s s J n F 1 b 3 Q 7 U 2 V j d G l v b j E v V G F i b G U z N D A g K F B h Z 2 U g M T M 4 K S 9 D a G F u Z 2 V k I F R 5 c G U u e 0 N v b H V t b j I s M X 0 m c X V v d D s s J n F 1 b 3 Q 7 U 2 V j d G l v b j E v V G F i b G U z N D A g K F B h Z 2 U g M T M 4 K S 9 D a G F u Z 2 V k I F R 5 c G U u e 0 N v b H V t b j M s M n 0 m c X V v d D t d L C Z x d W 9 0 O 0 N v b H V t b k N v d W 5 0 J n F 1 b 3 Q 7 O j M s J n F 1 b 3 Q 7 S 2 V 5 Q 2 9 s d W 1 u T m F t Z X M m c X V v d D s 6 W 1 0 s J n F 1 b 3 Q 7 Q 2 9 s d W 1 u S W R l b n R p d G l l c y Z x d W 9 0 O z p b J n F 1 b 3 Q 7 U 2 V j d G l v b j E v V G F i b G U z N D A g K F B h Z 2 U g M T M 4 K S 9 D a G F u Z 2 V k I F R 5 c G U u e 0 N v b H V t b j E s M H 0 m c X V v d D s s J n F 1 b 3 Q 7 U 2 V j d G l v b j E v V G F i b G U z N D A g K F B h Z 2 U g M T M 4 K S 9 D a G F u Z 2 V k I F R 5 c G U u e 0 N v b H V t b j I s M X 0 m c X V v d D s s J n F 1 b 3 Q 7 U 2 V j d G l v b j E v V G F i b G U z N D A g K F B h Z 2 U g M T M 4 K S 9 D a G F u Z 2 V k I F R 5 c G U u e 0 N v b H V t b j M s M n 0 m c X V v d D t d L C Z x d W 9 0 O 1 J l b G F 0 a W 9 u c 2 h p c E l u Z m 8 m c X V v d D s 6 W 1 1 9 I i A v P j x F b n R y e S B U e X B l P S J R d W V y e U l E I i B W Y W x 1 Z T 0 i c z Q 5 Z j Q 3 N z h j L T Y 0 M D E t N G E 5 Y S 0 4 O D Z k L T E z N z d m Y T Y z N T M y M C I g L z 4 8 R W 5 0 c n k g V H l w Z T 0 i U m V j b 3 Z l c n l U Y X J n Z X R T a G V l d C I g V m F s d W U 9 I n N T Z W d t Z W 5 0 c y I g L z 4 8 R W 5 0 c n k g V H l w Z T 0 i U m V j b 3 Z l c n l U Y X J n Z X R D b 2 x 1 b W 4 i I F Z h b H V l P S J s M S I g L z 4 8 R W 5 0 c n k g V H l w Z T 0 i U m V j b 3 Z l c n l U Y X J n Z X R S b 3 c i I F Z h b H V l P S J s M j g i I C 8 + P E V u d H J 5 I F R 5 c G U 9 I k Z p b G x U Y X J n Z X Q i I F Z h b H V l P S J z V G F i b G U z N D B f X 1 B h Z 2 V f M T M 4 I i A v P j w v U 3 R h Y m x l R W 5 0 c m l l c z 4 8 L 0 l 0 Z W 0 + P E l 0 Z W 0 + P E l 0 Z W 1 M b 2 N h d G l v b j 4 8 S X R l b V R 5 c G U + R m 9 y b X V s Y T w v S X R l b V R 5 c G U + P E l 0 Z W 1 Q Y X R o P l N l Y 3 R p b 2 4 x L 1 R h Y m x l M z Q w J T I w K F B h Z 2 U l M j A x M z g p L 1 N v d X J j Z T w v S X R l b V B h d G g + P C 9 J d G V t T G 9 j Y X R p b 2 4 + P F N 0 Y W J s Z U V u d H J p Z X M g L z 4 8 L 0 l 0 Z W 0 + P E l 0 Z W 0 + P E l 0 Z W 1 M b 2 N h d G l v b j 4 8 S X R l b V R 5 c G U + R m 9 y b X V s Y T w v S X R l b V R 5 c G U + P E l 0 Z W 1 Q Y X R o P l N l Y 3 R p b 2 4 x L 1 R h Y m x l M z Q w J T I w K F B h Z 2 U l M j A x M z g p L 1 R h Y m x l M z Q w P C 9 J d G V t U G F 0 a D 4 8 L 0 l 0 Z W 1 M b 2 N h d G l v b j 4 8 U 3 R h Y m x l R W 5 0 c m l l c y A v P j w v S X R l b T 4 8 S X R l b T 4 8 S X R l b U x v Y 2 F 0 a W 9 u P j x J d G V t V H l w Z T 5 G b 3 J t d W x h P C 9 J d G V t V H l w Z T 4 8 S X R l b V B h d G g + U 2 V j d G l v b j E v V G F i b G U z N D E l M j A o U G F n Z S U y M D E z 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x I i A v P j x F b n R y e S B U e X B l P S J G a W x s Q 2 9 1 b n Q i I F Z h b H V l P S J s M z A i I C 8 + P E V u d H J 5 I F R 5 c G U 9 I k Z p b G x F c n J v c k N v Z G U i I F Z h b H V l P S J z V W 5 r b m 9 3 b i I g L z 4 8 R W 5 0 c n k g V H l w Z T 0 i R m l s b E V y c m 9 y Q 2 9 1 b n Q i I F Z h b H V l P S J s M C I g L z 4 8 R W 5 0 c n k g V H l w Z T 0 i R m l s b E x h c 3 R V c G R h d G V k I i B W Y W x 1 Z T 0 i Z D I w M j M t M T I t M j h U M T U 6 M T M 6 M j U u O D Y 1 M D Q y M l o i I C 8 + P E V u d H J 5 I F R 5 c G U 9 I k Z p b G x D b 2 x 1 b W 5 U e X B l c y I g V m F s d W U 9 I n N C Z 0 1 H Q m d Z R y I g L z 4 8 R W 5 0 c n k g V H l w Z T 0 i R m l s b E N v b H V t b k 5 h b W V z I i B W Y W x 1 Z T 0 i c 1 s m c X V v d D t D b 2 x 1 b W 4 x J n F 1 b 3 Q 7 L C Z x d W 9 0 O 1 V u a X R l Z F x u S 2 l u Z 2 R v b V x u w q P i g J k w M D A m c X V v d D s s J n F 1 b 3 Q 7 T m 9 y d G h c b k F t Z X J p Y 2 F c b s K j 4 o C Z M D A w J n F 1 b 3 Q 7 L C Z x d W 9 0 O 0 F 1 c 3 R y Y W x p Y V x u w q P i g J k w M D A m c X V v d D s s J n F 1 b 3 Q 7 S W 5 k a W F c b s K j 4 o C Z M D A w J n F 1 b 3 Q 7 L C Z x d W 9 0 O 1 R v d G F s X G 7 C o + K A m T A w M 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h Y m x l M z Q x I C h Q Y W d l I D E z O S k v Q 2 h h b m d l Z C B U e X B l L n t D b 2 x 1 b W 4 x L D B 9 J n F 1 b 3 Q 7 L C Z x d W 9 0 O 1 N l Y 3 R p b 2 4 x L 1 R h Y m x l M z Q x I C h Q Y W d l I D E z O S k v Q 2 h h b m d l Z C B U e X B l L n t V b m l 0 Z W R c b k t p b m d k b 2 1 c b s K j 4 o C Z M D A w L D F 9 J n F 1 b 3 Q 7 L C Z x d W 9 0 O 1 N l Y 3 R p b 2 4 x L 1 R h Y m x l M z Q x I C h Q Y W d l I D E z O S k v Q 2 h h b m d l Z C B U e X B l L n t O b 3 J 0 a F x u Q W 1 l c m l j Y V x u w q P i g J k w M D A s M n 0 m c X V v d D s s J n F 1 b 3 Q 7 U 2 V j d G l v b j E v V G F i b G U z N D E g K F B h Z 2 U g M T M 5 K S 9 D a G F u Z 2 V k I F R 5 c G U u e 0 F 1 c 3 R y Y W x p Y V x u w q P i g J k w M D A s M 3 0 m c X V v d D s s J n F 1 b 3 Q 7 U 2 V j d G l v b j E v V G F i b G U z N D E g K F B h Z 2 U g M T M 5 K S 9 D a G F u Z 2 V k I F R 5 c G U u e 0 l u Z G l h X G 7 C o + K A m T A w M C w 0 f S Z x d W 9 0 O y w m c X V v d D t T Z W N 0 a W 9 u M S 9 U Y W J s Z T M 0 M S A o U G F n Z S A x M z k p L 0 N o Y W 5 n Z W Q g V H l w Z S 5 7 V G 9 0 Y W x c b s K j 4 o C Z M D A w L D V 9 J n F 1 b 3 Q 7 X S w m c X V v d D t D b 2 x 1 b W 5 D b 3 V u d C Z x d W 9 0 O z o 2 L C Z x d W 9 0 O 0 t l e U N v b H V t b k 5 h b W V z J n F 1 b 3 Q 7 O l t d L C Z x d W 9 0 O 0 N v b H V t b k l k Z W 5 0 a X R p Z X M m c X V v d D s 6 W y Z x d W 9 0 O 1 N l Y 3 R p b 2 4 x L 1 R h Y m x l M z Q x I C h Q Y W d l I D E z O S k v Q 2 h h b m d l Z C B U e X B l L n t D b 2 x 1 b W 4 x L D B 9 J n F 1 b 3 Q 7 L C Z x d W 9 0 O 1 N l Y 3 R p b 2 4 x L 1 R h Y m x l M z Q x I C h Q Y W d l I D E z O S k v Q 2 h h b m d l Z C B U e X B l L n t V b m l 0 Z W R c b k t p b m d k b 2 1 c b s K j 4 o C Z M D A w L D F 9 J n F 1 b 3 Q 7 L C Z x d W 9 0 O 1 N l Y 3 R p b 2 4 x L 1 R h Y m x l M z Q x I C h Q Y W d l I D E z O S k v Q 2 h h b m d l Z C B U e X B l L n t O b 3 J 0 a F x u Q W 1 l c m l j Y V x u w q P i g J k w M D A s M n 0 m c X V v d D s s J n F 1 b 3 Q 7 U 2 V j d G l v b j E v V G F i b G U z N D E g K F B h Z 2 U g M T M 5 K S 9 D a G F u Z 2 V k I F R 5 c G U u e 0 F 1 c 3 R y Y W x p Y V x u w q P i g J k w M D A s M 3 0 m c X V v d D s s J n F 1 b 3 Q 7 U 2 V j d G l v b j E v V G F i b G U z N D E g K F B h Z 2 U g M T M 5 K S 9 D a G F u Z 2 V k I F R 5 c G U u e 0 l u Z G l h X G 7 C o + K A m T A w M C w 0 f S Z x d W 9 0 O y w m c X V v d D t T Z W N 0 a W 9 u M S 9 U Y W J s Z T M 0 M S A o U G F n Z S A x M z k p L 0 N o Y W 5 n Z W Q g V H l w Z S 5 7 V G 9 0 Y W x c b s K j 4 o C Z M D A w L D V 9 J n F 1 b 3 Q 7 X S w m c X V v d D t S Z W x h d G l v b n N o a X B J b m Z v J n F 1 b 3 Q 7 O l t d f S I g L z 4 8 R W 5 0 c n k g V H l w Z T 0 i U X V l c n l J R C I g V m F s d W U 9 I n M 2 N T N l M z B i Z C 0 3 Y T E 5 L T Q y Z G Y t O W M z N i 0 w Z m I 5 Z D Q y M 2 R k N T E i I C 8 + P E V u d H J 5 I F R 5 c G U 9 I l J l Y 2 9 2 Z X J 5 V G F y Z 2 V 0 U 2 h l Z X Q i I F Z h b H V l P S J z U 2 V n b W V u d H M i I C 8 + P E V u d H J 5 I F R 5 c G U 9 I l J l Y 2 9 2 Z X J 5 V G F y Z 2 V 0 Q 2 9 s d W 1 u I i B W Y W x 1 Z T 0 i b D E i I C 8 + P E V u d H J 5 I F R 5 c G U 9 I l J l Y 2 9 2 Z X J 5 V G F y Z 2 V 0 U m 9 3 I i B W Y W x 1 Z T 0 i b D M 5 I i A v P j x F b n R y e S B U e X B l P S J G a W x s V G F y Z 2 V 0 I i B W Y W x 1 Z T 0 i c 1 R h Y m x l M z Q x X 1 9 Q Y W d l X z E z O S I g L z 4 8 L 1 N 0 Y W J s Z U V u d H J p Z X M + P C 9 J d G V t P j x J d G V t P j x J d G V t T G 9 j Y X R p b 2 4 + P E l 0 Z W 1 U e X B l P k Z v c m 1 1 b G E 8 L 0 l 0 Z W 1 U e X B l P j x J d G V t U G F 0 a D 5 T Z W N 0 a W 9 u M S 9 U Y W J s Z T M 0 M S U y M C h Q Y W d l J T I w M T M 5 K S 9 T b 3 V y Y 2 U 8 L 0 l 0 Z W 1 Q Y X R o P j w v S X R l b U x v Y 2 F 0 a W 9 u P j x T d G F i b G V F b n R y a W V z I C 8 + P C 9 J d G V t P j x J d G V t P j x J d G V t T G 9 j Y X R p b 2 4 + P E l 0 Z W 1 U e X B l P k Z v c m 1 1 b G E 8 L 0 l 0 Z W 1 U e X B l P j x J d G V t U G F 0 a D 5 T Z W N 0 a W 9 u M S 9 U Y W J s Z T M 0 M S U y M C h Q Y W d l J T I w M T M 5 K S 9 U Y W J s Z T M 0 M T w v S X R l b V B h d G g + P C 9 J d G V t T G 9 j Y X R p b 2 4 + P F N 0 Y W J s Z U V u d H J p Z X M g L z 4 8 L 0 l 0 Z W 0 + P E l 0 Z W 0 + P E l 0 Z W 1 M b 2 N h d G l v b j 4 8 S X R l b V R 5 c G U + R m 9 y b X V s Y T w v S X R l b V R 5 c G U + P E l 0 Z W 1 Q Y X R o P l N l Y 3 R p b 2 4 x L 1 R h Y m x l M z Q y J T I w K F B h Z 2 U l M j A x M z k 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x I i A v P j x F b n R y e S B U e X B l P S J G a W x s Q 2 9 1 b n Q i I F Z h b H V l P S J s M T Q i I C 8 + P E V u d H J 5 I F R 5 c G U 9 I k Z p b G x F c n J v c k N v Z G U i I F Z h b H V l P S J z V W 5 r b m 9 3 b i I g L z 4 8 R W 5 0 c n k g V H l w Z T 0 i R m l s b E V y c m 9 y Q 2 9 1 b n Q i I F Z h b H V l P S J s M C I g L z 4 8 R W 5 0 c n k g V H l w Z T 0 i R m l s b E x h c 3 R V c G R h d G V k I i B W Y W x 1 Z T 0 i Z D I w M j M t M T I t M j h U M T U 6 M T Y 6 N D E u N T A w M T k 0 N l 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z N D I g K F B h Z 2 U g M T M 5 K S 9 D a G F u Z 2 V k I F R 5 c G U u e 0 N v b H V t b j E s M H 0 m c X V v d D s s J n F 1 b 3 Q 7 U 2 V j d G l v b j E v V G F i b G U z N D I g K F B h Z 2 U g M T M 5 K S 9 D a G F u Z 2 V k I F R 5 c G U u e 0 N v b H V t b j I s M X 0 m c X V v d D s s J n F 1 b 3 Q 7 U 2 V j d G l v b j E v V G F i b G U z N D I g K F B h Z 2 U g M T M 5 K S 9 D a G F u Z 2 V k I F R 5 c G U u e 0 N v b H V t b j M s M n 0 m c X V v d D s s J n F 1 b 3 Q 7 U 2 V j d G l v b j E v V G F i b G U z N D I g K F B h Z 2 U g M T M 5 K S 9 D a G F u Z 2 V k I F R 5 c G U u e 0 N v b H V t b j Q s M 3 0 m c X V v d D s s J n F 1 b 3 Q 7 U 2 V j d G l v b j E v V G F i b G U z N D I g K F B h Z 2 U g M T M 5 K S 9 D a G F u Z 2 V k I F R 5 c G U u e 0 N v b H V t b j U s N H 0 m c X V v d D s s J n F 1 b 3 Q 7 U 2 V j d G l v b j E v V G F i b G U z N D I g K F B h Z 2 U g M T M 5 K S 9 D a G F u Z 2 V k I F R 5 c G U u e 0 N v b H V t b j Y s N X 0 m c X V v d D s s J n F 1 b 3 Q 7 U 2 V j d G l v b j E v V G F i b G U z N D I g K F B h Z 2 U g M T M 5 K S 9 D a G F u Z 2 V k I F R 5 c G U u e 0 N v b H V t b j c s N n 0 m c X V v d D s s J n F 1 b 3 Q 7 U 2 V j d G l v b j E v V G F i b G U z N D I g K F B h Z 2 U g M T M 5 K S 9 D a G F u Z 2 V k I F R 5 c G U u e 0 N v b H V t b j g s N 3 0 m c X V v d D t d L C Z x d W 9 0 O 0 N v b H V t b k N v d W 5 0 J n F 1 b 3 Q 7 O j g s J n F 1 b 3 Q 7 S 2 V 5 Q 2 9 s d W 1 u T m F t Z X M m c X V v d D s 6 W 1 0 s J n F 1 b 3 Q 7 Q 2 9 s d W 1 u S W R l b n R p d G l l c y Z x d W 9 0 O z p b J n F 1 b 3 Q 7 U 2 V j d G l v b j E v V G F i b G U z N D I g K F B h Z 2 U g M T M 5 K S 9 D a G F u Z 2 V k I F R 5 c G U u e 0 N v b H V t b j E s M H 0 m c X V v d D s s J n F 1 b 3 Q 7 U 2 V j d G l v b j E v V G F i b G U z N D I g K F B h Z 2 U g M T M 5 K S 9 D a G F u Z 2 V k I F R 5 c G U u e 0 N v b H V t b j I s M X 0 m c X V v d D s s J n F 1 b 3 Q 7 U 2 V j d G l v b j E v V G F i b G U z N D I g K F B h Z 2 U g M T M 5 K S 9 D a G F u Z 2 V k I F R 5 c G U u e 0 N v b H V t b j M s M n 0 m c X V v d D s s J n F 1 b 3 Q 7 U 2 V j d G l v b j E v V G F i b G U z N D I g K F B h Z 2 U g M T M 5 K S 9 D a G F u Z 2 V k I F R 5 c G U u e 0 N v b H V t b j Q s M 3 0 m c X V v d D s s J n F 1 b 3 Q 7 U 2 V j d G l v b j E v V G F i b G U z N D I g K F B h Z 2 U g M T M 5 K S 9 D a G F u Z 2 V k I F R 5 c G U u e 0 N v b H V t b j U s N H 0 m c X V v d D s s J n F 1 b 3 Q 7 U 2 V j d G l v b j E v V G F i b G U z N D I g K F B h Z 2 U g M T M 5 K S 9 D a G F u Z 2 V k I F R 5 c G U u e 0 N v b H V t b j Y s N X 0 m c X V v d D s s J n F 1 b 3 Q 7 U 2 V j d G l v b j E v V G F i b G U z N D I g K F B h Z 2 U g M T M 5 K S 9 D a G F u Z 2 V k I F R 5 c G U u e 0 N v b H V t b j c s N n 0 m c X V v d D s s J n F 1 b 3 Q 7 U 2 V j d G l v b j E v V G F i b G U z N D I g K F B h Z 2 U g M T M 5 K S 9 D a G F u Z 2 V k I F R 5 c G U u e 0 N v b H V t b j g s N 3 0 m c X V v d D t d L C Z x d W 9 0 O 1 J l b G F 0 a W 9 u c 2 h p c E l u Z m 8 m c X V v d D s 6 W 1 1 9 I i A v P j x F b n R y e S B U e X B l P S J R d W V y e U l E I i B W Y W x 1 Z T 0 i c 2 Q z Y j Q 5 M j d l L T V h Y z E t N G F h M C 0 5 O T B i L T Q 2 O D c z O T k 2 N 2 M 4 Y y I g L z 4 8 R W 5 0 c n k g V H l w Z T 0 i U m V j b 3 Z l c n l U Y X J n Z X R T a G V l d C I g V m F s d W U 9 I n N T Z W d t Z W 5 0 c y I g L z 4 8 R W 5 0 c n k g V H l w Z T 0 i U m V j b 3 Z l c n l U Y X J n Z X R D b 2 x 1 b W 4 i I F Z h b H V l P S J s M S I g L z 4 8 R W 5 0 c n k g V H l w Z T 0 i U m V j b 3 Z l c n l U Y X J n Z X R S b 3 c i I F Z h b H V l P S J s N z A i I C 8 + P E V u d H J 5 I F R 5 c G U 9 I k Z p b G x U Y X J n Z X Q i I F Z h b H V l P S J z V G F i b G U z N D J f X 1 B h Z 2 V f M T M 5 I i A v P j w v U 3 R h Y m x l R W 5 0 c m l l c z 4 8 L 0 l 0 Z W 0 + P E l 0 Z W 0 + P E l 0 Z W 1 M b 2 N h d G l v b j 4 8 S X R l b V R 5 c G U + R m 9 y b X V s Y T w v S X R l b V R 5 c G U + P E l 0 Z W 1 Q Y X R o P l N l Y 3 R p b 2 4 x L 1 R h Y m x l M z Q y J T I w K F B h Z 2 U l M j A x M z k p L 1 N v d X J j Z T w v S X R l b V B h d G g + P C 9 J d G V t T G 9 j Y X R p b 2 4 + P F N 0 Y W J s Z U V u d H J p Z X M g L z 4 8 L 0 l 0 Z W 0 + P E l 0 Z W 0 + P E l 0 Z W 1 M b 2 N h d G l v b j 4 8 S X R l b V R 5 c G U + R m 9 y b X V s Y T w v S X R l b V R 5 c G U + P E l 0 Z W 1 Q Y X R o P l N l Y 3 R p b 2 4 x L 1 R h Y m x l M z Q y J T I w K F B h Z 2 U l M j A x M z k p L 1 R h Y m x l M z Q y P C 9 J d G V t U G F 0 a D 4 8 L 0 l 0 Z W 1 M b 2 N h d G l v b j 4 8 U 3 R h Y m x l R W 5 0 c m l l c y A v P j w v S X R l b T 4 8 S X R l b T 4 8 S X R l b U x v Y 2 F 0 a W 9 u P j x J d G V t V H l w Z T 5 G b 3 J t d W x h P C 9 J d G V t V H l w Z T 4 8 S X R l b V B h d G g + U 2 V j d G l v b j E v V G F i b G U z N D M l M j A o U G F n Z S U y M D E 0 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4 L C Z x d W 9 0 O 2 t l e U N v b H V t b k 5 h b W V z J n F 1 b 3 Q 7 O l t d L C Z x d W 9 0 O 3 F 1 Z X J 5 U m V s Y X R p b 2 5 z a G l w c y Z x d W 9 0 O z p b X S w m c X V v d D t j b 2 x 1 b W 5 J Z G V u d G l 0 a W V z J n F 1 b 3 Q 7 O l s m c X V v d D t T Z W N 0 a W 9 u M S 9 U Y W J s Z T M 0 M y A o U G F n Z S A x N D A p L 0 N o Y W 5 n Z W Q g V H l w Z S 5 7 Q 2 9 s d W 1 u M S w w f S Z x d W 9 0 O y w m c X V v d D t T Z W N 0 a W 9 u M S 9 U Y W J s Z T M 0 M y A o U G F n Z S A x N D A p L 0 N o Y W 5 n Z W Q g V H l w Z S 5 7 Q 2 9 s d W 1 u M i w x f S Z x d W 9 0 O y w m c X V v d D t T Z W N 0 a W 9 u M S 9 U Y W J s Z T M 0 M y A o U G F n Z S A x N D A p L 0 N o Y W 5 n Z W Q g V H l w Z S 5 7 Q 2 9 s d W 1 u M y w y f S Z x d W 9 0 O y w m c X V v d D t T Z W N 0 a W 9 u M S 9 U Y W J s Z T M 0 M y A o U G F n Z S A x N D A p L 0 N o Y W 5 n Z W Q g V H l w Z S 5 7 Q 2 9 s d W 1 u N C w z f S Z x d W 9 0 O y w m c X V v d D t T Z W N 0 a W 9 u M S 9 U Y W J s Z T M 0 M y A o U G F n Z S A x N D A p L 0 N o Y W 5 n Z W Q g V H l w Z S 5 7 Q 2 9 s d W 1 u N S w 0 f S Z x d W 9 0 O y w m c X V v d D t T Z W N 0 a W 9 u M S 9 U Y W J s Z T M 0 M y A o U G F n Z S A x N D A p L 0 N o Y W 5 n Z W Q g V H l w Z S 5 7 Q 2 9 s d W 1 u N i w 1 f S Z x d W 9 0 O y w m c X V v d D t T Z W N 0 a W 9 u M S 9 U Y W J s Z T M 0 M y A o U G F n Z S A x N D A p L 0 N o Y W 5 n Z W Q g V H l w Z S 5 7 Q 2 9 s d W 1 u N y w 2 f S Z x d W 9 0 O y w m c X V v d D t T Z W N 0 a W 9 u M S 9 U Y W J s Z T M 0 M y A o U G F n Z S A x N D A p L 0 N o Y W 5 n Z W Q g V H l w Z S 5 7 Q 2 9 s d W 1 u O C w 3 f S Z x d W 9 0 O 1 0 s J n F 1 b 3 Q 7 Q 2 9 s d W 1 u Q 2 9 1 b n Q m c X V v d D s 6 O C w m c X V v d D t L Z X l D b 2 x 1 b W 5 O Y W 1 l c y Z x d W 9 0 O z p b X S w m c X V v d D t D b 2 x 1 b W 5 J Z G V u d G l 0 a W V z J n F 1 b 3 Q 7 O l s m c X V v d D t T Z W N 0 a W 9 u M S 9 U Y W J s Z T M 0 M y A o U G F n Z S A x N D A p L 0 N o Y W 5 n Z W Q g V H l w Z S 5 7 Q 2 9 s d W 1 u M S w w f S Z x d W 9 0 O y w m c X V v d D t T Z W N 0 a W 9 u M S 9 U Y W J s Z T M 0 M y A o U G F n Z S A x N D A p L 0 N o Y W 5 n Z W Q g V H l w Z S 5 7 Q 2 9 s d W 1 u M i w x f S Z x d W 9 0 O y w m c X V v d D t T Z W N 0 a W 9 u M S 9 U Y W J s Z T M 0 M y A o U G F n Z S A x N D A p L 0 N o Y W 5 n Z W Q g V H l w Z S 5 7 Q 2 9 s d W 1 u M y w y f S Z x d W 9 0 O y w m c X V v d D t T Z W N 0 a W 9 u M S 9 U Y W J s Z T M 0 M y A o U G F n Z S A x N D A p L 0 N o Y W 5 n Z W Q g V H l w Z S 5 7 Q 2 9 s d W 1 u N C w z f S Z x d W 9 0 O y w m c X V v d D t T Z W N 0 a W 9 u M S 9 U Y W J s Z T M 0 M y A o U G F n Z S A x N D A p L 0 N o Y W 5 n Z W Q g V H l w Z S 5 7 Q 2 9 s d W 1 u N S w 0 f S Z x d W 9 0 O y w m c X V v d D t T Z W N 0 a W 9 u M S 9 U Y W J s Z T M 0 M y A o U G F n Z S A x N D A p L 0 N o Y W 5 n Z W Q g V H l w Z S 5 7 Q 2 9 s d W 1 u N i w 1 f S Z x d W 9 0 O y w m c X V v d D t T Z W N 0 a W 9 u M S 9 U Y W J s Z T M 0 M y A o U G F n Z S A x N D A p L 0 N o Y W 5 n Z W Q g V H l w Z S 5 7 Q 2 9 s d W 1 u N y w 2 f S Z x d W 9 0 O y w m c X V v d D t T Z W N 0 a W 9 u M S 9 U Y W J s Z T M 0 M y A o U G F n Z S A x N D A p L 0 N o Y W 5 n Z W Q g V H l w Z S 5 7 Q 2 9 s d W 1 u O C w 3 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E N v b H V t b l R 5 c G V z I i B W Y W x 1 Z T 0 i c 0 J n W U d C Z 1 l H Q m d Z P S I g L z 4 8 R W 5 0 c n k g V H l w Z T 0 i R m l s b E x h c 3 R V c G R h d G V k I i B W Y W x 1 Z T 0 i Z D I w M j M t M T I t M j h U M T U 6 M D U 6 N D M u N T U 0 N T Q y N V o i I C 8 + P E V u d H J 5 I F R 5 c G U 9 I k Z p b G x F c n J v c k N v d W 5 0 I i B W Y W x 1 Z T 0 i b D A i I C 8 + P E V u d H J 5 I F R 5 c G U 9 I k Z p b G x F c n J v c k N v Z G U i I F Z h b H V l P S J z V W 5 r b m 9 3 b i I g L z 4 8 R W 5 0 c n k g V H l w Z T 0 i R m l s b E N v d W 5 0 I i B W Y W x 1 Z T 0 i b D E 1 I i A v P j x F b n R y e S B U e X B l P S J B Z G R l Z F R v R G F 0 Y U 1 v Z G V s I i B W Y W x 1 Z T 0 i b D E i I C 8 + P E V u d H J 5 I F R 5 c G U 9 I l F 1 Z X J 5 S U Q i I F Z h b H V l P S J z O T J k Y m U 5 N j c t O D U 1 M i 0 0 O D l l L W I 2 Z T Y t N j E 0 N G I 5 Y z I 5 N W Y 5 I i A v P j w v U 3 R h Y m x l R W 5 0 c m l l c z 4 8 L 0 l 0 Z W 0 + P E l 0 Z W 0 + P E l 0 Z W 1 M b 2 N h d G l v b j 4 8 S X R l b V R 5 c G U + R m 9 y b X V s Y T w v S X R l b V R 5 c G U + P E l 0 Z W 1 Q Y X R o P l N l Y 3 R p b 2 4 x L 1 R h Y m x l M z Q z J T I w K F B h Z 2 U l M j A x N D A p L 1 N v d X J j Z T w v S X R l b V B h d G g + P C 9 J d G V t T G 9 j Y X R p b 2 4 + P F N 0 Y W J s Z U V u d H J p Z X M g L z 4 8 L 0 l 0 Z W 0 + P E l 0 Z W 0 + P E l 0 Z W 1 M b 2 N h d G l v b j 4 8 S X R l b V R 5 c G U + R m 9 y b X V s Y T w v S X R l b V R 5 c G U + P E l 0 Z W 1 Q Y X R o P l N l Y 3 R p b 2 4 x L 1 R h Y m x l M z Q z J T I w K F B h Z 2 U l M j A x N D A p L 1 R h Y m x l M z Q z P C 9 J d G V t U G F 0 a D 4 8 L 0 l 0 Z W 1 M b 2 N h d G l v b j 4 8 U 3 R h Y m x l R W 5 0 c m l l c y A v P j w v S X R l b T 4 8 S X R l b T 4 8 S X R l b U x v Y 2 F 0 a W 9 u P j x J d G V t V H l w Z T 5 G b 3 J t d W x h P C 9 J d G V t V H l w Z T 4 8 S X R l b V B h d G g + U 2 V j d G l v b j E v V G F i b G U z N D Q l M j A o U G F n Z S U y M D E 0 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U Y W J s Z T M 0 N C A o U G F n Z S A x N D A p L 0 N o Y W 5 n Z W Q g V H l w Z S 5 7 Q 2 9 s d W 1 u M S w w f S Z x d W 9 0 O y w m c X V v d D t T Z W N 0 a W 9 u M S 9 U Y W J s Z T M 0 N C A o U G F n Z S A x N D A p L 0 N o Y W 5 n Z W Q g V H l w Z S 5 7 Q 2 9 s d W 1 u M i w x f S Z x d W 9 0 O y w m c X V v d D t T Z W N 0 a W 9 u M S 9 U Y W J s Z T M 0 N C A o U G F n Z S A x N D A p L 0 N o Y W 5 n Z W Q g V H l w Z S 5 7 Q 2 9 s d W 1 u M y w y f S Z x d W 9 0 O y w m c X V v d D t T Z W N 0 a W 9 u M S 9 U Y W J s Z T M 0 N C A o U G F n Z S A x N D A p L 0 N o Y W 5 n Z W Q g V H l w Z S 5 7 Q 2 9 s d W 1 u N C w z f S Z x d W 9 0 O 1 0 s J n F 1 b 3 Q 7 Q 2 9 s d W 1 u Q 2 9 1 b n Q m c X V v d D s 6 N C w m c X V v d D t L Z X l D b 2 x 1 b W 5 O Y W 1 l c y Z x d W 9 0 O z p b X S w m c X V v d D t D b 2 x 1 b W 5 J Z G V u d G l 0 a W V z J n F 1 b 3 Q 7 O l s m c X V v d D t T Z W N 0 a W 9 u M S 9 U Y W J s Z T M 0 N C A o U G F n Z S A x N D A p L 0 N o Y W 5 n Z W Q g V H l w Z S 5 7 Q 2 9 s d W 1 u M S w w f S Z x d W 9 0 O y w m c X V v d D t T Z W N 0 a W 9 u M S 9 U Y W J s Z T M 0 N C A o U G F n Z S A x N D A p L 0 N o Y W 5 n Z W Q g V H l w Z S 5 7 Q 2 9 s d W 1 u M i w x f S Z x d W 9 0 O y w m c X V v d D t T Z W N 0 a W 9 u M S 9 U Y W J s Z T M 0 N C A o U G F n Z S A x N D A p L 0 N o Y W 5 n Z W Q g V H l w Z S 5 7 Q 2 9 s d W 1 u M y w y f S Z x d W 9 0 O y w m c X V v d D t T Z W N 0 a W 9 u M S 9 U Y W J s Z T M 0 N C A o U G F n Z S A x N D A p L 0 N o Y W 5 n Z W Q g V H l w Z 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M t M T I t M j h U M T U 6 M D U 6 N D M u N T c w M T Y y M V o i I C 8 + P E V u d H J 5 I F R 5 c G U 9 I k Z p b G x F c n J v c k N v d W 5 0 I i B W Y W x 1 Z T 0 i b D A i I C 8 + P E V u d H J 5 I F R 5 c G U 9 I k Z p b G x F c n J v c k N v Z G U i I F Z h b H V l P S J z V W 5 r b m 9 3 b i I g L z 4 8 R W 5 0 c n k g V H l w Z T 0 i R m l s b E N v d W 5 0 I i B W Y W x 1 Z T 0 i b D I 0 I i A v P j x F b n R y e S B U e X B l P S J B Z G R l Z F R v R G F 0 Y U 1 v Z G V s I i B W Y W x 1 Z T 0 i b D E i I C 8 + P E V u d H J 5 I F R 5 c G U 9 I l F 1 Z X J 5 S U Q i I F Z h b H V l P S J z N 2 E y M D Y y N j I t M z F m O S 0 0 O T F l L W E 0 N G Y t Z T h k M 2 R i N z k 4 N j d i I i A v P j w v U 3 R h Y m x l R W 5 0 c m l l c z 4 8 L 0 l 0 Z W 0 + P E l 0 Z W 0 + P E l 0 Z W 1 M b 2 N h d G l v b j 4 8 S X R l b V R 5 c G U + R m 9 y b X V s Y T w v S X R l b V R 5 c G U + P E l 0 Z W 1 Q Y X R o P l N l Y 3 R p b 2 4 x L 1 R h Y m x l M z Q 0 J T I w K F B h Z 2 U l M j A x N D A p L 1 N v d X J j Z T w v S X R l b V B h d G g + P C 9 J d G V t T G 9 j Y X R p b 2 4 + P F N 0 Y W J s Z U V u d H J p Z X M g L z 4 8 L 0 l 0 Z W 0 + P E l 0 Z W 0 + P E l 0 Z W 1 M b 2 N h d G l v b j 4 8 S X R l b V R 5 c G U + R m 9 y b X V s Y T w v S X R l b V R 5 c G U + P E l 0 Z W 1 Q Y X R o P l N l Y 3 R p b 2 4 x L 1 R h Y m x l M z Q 0 J T I w K F B h Z 2 U l M j A x N D A p L 1 R h Y m x l M z Q 0 P C 9 J d G V t U G F 0 a D 4 8 L 0 l 0 Z W 1 M b 2 N h d G l v b j 4 8 U 3 R h Y m x l R W 5 0 c m l l c y A v P j w v S X R l b T 4 8 S X R l b T 4 8 S X R l b U x v Y 2 F 0 a W 9 u P j x J d G V t V H l w Z T 5 G b 3 J t d W x h P C 9 J d G V t V H l w Z T 4 8 S X R l b V B h d G g + U 2 V j d G l v b j E v V G F i b G U z N D Q l M j A o U G F n Z S U y M D E 0 M C k v Q 2 h h b m d l Z C U y M F R 5 c G U 8 L 0 l 0 Z W 1 Q Y X R o P j w v S X R l b U x v Y 2 F 0 a W 9 u P j x T d G F i b G V F b n R y a W V z I C 8 + P C 9 J d G V t P j x J d G V t P j x J d G V t T G 9 j Y X R p b 2 4 + P E l 0 Z W 1 U e X B l P k Z v c m 1 1 b G E 8 L 0 l 0 Z W 1 U e X B l P j x J d G V t U G F 0 a D 5 T Z W N 0 a W 9 u M S 9 U Y W J s Z T M 0 M y U y M C h Q Y W d l J T I w M T Q w K S 9 D a G F u Z 2 V k J T I w V H l w Z T w v S X R l b V B h d G g + P C 9 J d G V t T G 9 j Y X R p b 2 4 + P F N 0 Y W J s Z U V u d H J p Z X M g L z 4 8 L 0 l 0 Z W 0 + P E l 0 Z W 0 + P E l 0 Z W 1 M b 2 N h d G l v b j 4 8 S X R l b V R 5 c G U + R m 9 y b X V s Y T w v S X R l b V R 5 c G U + P E l 0 Z W 1 Q Y X R o P l N l Y 3 R p b 2 4 x L 1 R h Y m x l M z Q x J T I w K F B h Z 2 U l M j A x M z k p L 1 B y b 2 1 v d G V k J T I w S G V h Z G V y c z w v S X R l b V B h d G g + P C 9 J d G V t T G 9 j Y X R p b 2 4 + P F N 0 Y W J s Z U V u d H J p Z X M g L z 4 8 L 0 l 0 Z W 0 + P E l 0 Z W 0 + P E l 0 Z W 1 M b 2 N h d G l v b j 4 8 S X R l b V R 5 c G U + R m 9 y b X V s Y T w v S X R l b V R 5 c G U + P E l 0 Z W 1 Q Y X R o P l N l Y 3 R p b 2 4 x L 1 R h Y m x l M z Q x J T I w K F B h Z 2 U l M j A x M z k p L 0 N o Y W 5 n Z W Q l M j B U e X B l P C 9 J d G V t U G F 0 a D 4 8 L 0 l 0 Z W 1 M b 2 N h d G l v b j 4 8 U 3 R h Y m x l R W 5 0 c m l l c y A v P j w v S X R l b T 4 8 S X R l b T 4 8 S X R l b U x v Y 2 F 0 a W 9 u P j x J d G V t V H l w Z T 5 G b 3 J t d W x h P C 9 J d G V t V H l w Z T 4 8 S X R l b V B h d G g + U 2 V j d G l v b j E v V G F i b G U z N D I l M j A o U G F n Z S U y M D E z O S k v Q 2 h h b m d l Z C U y M F R 5 c G U 8 L 0 l 0 Z W 1 Q Y X R o P j w v S X R l b U x v Y 2 F 0 a W 9 u P j x T d G F i b G V F b n R y a W V z I C 8 + P C 9 J d G V t P j x J d G V t P j x J d G V t T G 9 j Y X R p b 2 4 + P E l 0 Z W 1 U e X B l P k Z v c m 1 1 b G E 8 L 0 l 0 Z W 1 U e X B l P j x J d G V t U G F 0 a D 5 T Z W N 0 a W 9 u M S 9 U Y W J s Z T M z O S U y M C h Q Y W d l J T I w M T M 4 K S 9 D a G F u Z 2 V k J T I w V H l w Z T w v S X R l b V B h d G g + P C 9 J d G V t T G 9 j Y X R p b 2 4 + P F N 0 Y W J s Z U V u d H J p Z X M g L z 4 8 L 0 l 0 Z W 0 + P E l 0 Z W 0 + P E l 0 Z W 1 M b 2 N h d G l v b j 4 8 S X R l b V R 5 c G U + R m 9 y b X V s Y T w v S X R l b V R 5 c G U + P E l 0 Z W 1 Q Y X R o P l N l Y 3 R p b 2 4 x L 1 R h Y m x l M z Q w J T I w K F B h Z 2 U l M j A x M z g p L 0 N o Y W 5 n Z W Q l M j B U e X B l P C 9 J d G V t U G F 0 a D 4 8 L 0 l 0 Z W 1 M b 2 N h d G l v b j 4 8 U 3 R h Y m x l R W 5 0 c m l l c y A v P j w v S X R l b T 4 8 S X R l b T 4 8 S X R l b U x v Y 2 F 0 a W 9 u P j x J d G V t V H l w Z T 5 G b 3 J t d W x h P C 9 J d G V t V H l w Z T 4 8 S X R l b V B h d G g + U 2 V j d G l v b j E v V G F i b G U z M z g l M j A o U G F n Z S U y M D E z N y k v Q 2 h h b m d l Z C U y M F R 5 c G U 8 L 0 l 0 Z W 1 Q Y X R o P j w v S X R l b U x v Y 2 F 0 a W 9 u P j x T d G F i b G V F b n R y a W V z I C 8 + P C 9 J d G V t P j x J d G V t P j x J d G V t T G 9 j Y X R p b 2 4 + P E l 0 Z W 1 U e X B l P k Z v c m 1 1 b G E 8 L 0 l 0 Z W 1 U e X B l P j x J d G V t U G F 0 a D 5 T Z W N 0 a W 9 u M S 9 U Y W J s Z T M y N i U y M C h Q Y W d l J T I w M T I 2 K S 9 D a G F u Z 2 V k J T I w V H l w Z T w v S X R l b V B h d G g + P C 9 J d G V t T G 9 j Y X R p b 2 4 + P F N 0 Y W J s Z U V u d H J p Z X M g L z 4 8 L 0 l 0 Z W 0 + P E l 0 Z W 0 + P E l 0 Z W 1 M b 2 N h d G l v b j 4 8 S X R l b V R 5 c G U + R m 9 y b X V s Y T w v S X R l b V R 5 c G U + P E l 0 Z W 1 Q Y X R o P l N l Y 3 R p b 2 4 x L 1 R h Y m x l M z Y 5 J T I w K F B h Z 2 U l M j A x N 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z L T E y L T I 4 V D E 1 O j M x O j Q 1 L j k 0 N T E 3 O D Z 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z Y 5 I C h Q Y W d l I D E 0 N C k v Q X V 0 b 1 J l b W 9 2 Z W R D b 2 x 1 b W 5 z M S 5 7 Q 2 9 s d W 1 u M S w w f S Z x d W 9 0 O y w m c X V v d D t T Z W N 0 a W 9 u M S 9 U Y W J s Z T M 2 O S A o U G F n Z S A x N D Q p L 0 F 1 d G 9 S Z W 1 v d m V k Q 2 9 s d W 1 u c z E u e 0 N v b H V t b j I s M X 0 m c X V v d D s s J n F 1 b 3 Q 7 U 2 V j d G l v b j E v V G F i b G U z N j k g K F B h Z 2 U g M T Q 0 K S 9 B d X R v U m V t b 3 Z l Z E N v b H V t b n M x L n t D b 2 x 1 b W 4 z L D J 9 J n F 1 b 3 Q 7 L C Z x d W 9 0 O 1 N l Y 3 R p b 2 4 x L 1 R h Y m x l M z Y 5 I C h Q Y W d l I D E 0 N C k v Q X V 0 b 1 J l b W 9 2 Z W R D b 2 x 1 b W 5 z M S 5 7 Q 2 9 s d W 1 u N C w z f S Z x d W 9 0 O 1 0 s J n F 1 b 3 Q 7 Q 2 9 s d W 1 u Q 2 9 1 b n Q m c X V v d D s 6 N C w m c X V v d D t L Z X l D b 2 x 1 b W 5 O Y W 1 l c y Z x d W 9 0 O z p b X S w m c X V v d D t D b 2 x 1 b W 5 J Z G V u d G l 0 a W V z J n F 1 b 3 Q 7 O l s m c X V v d D t T Z W N 0 a W 9 u M S 9 U Y W J s Z T M 2 O S A o U G F n Z S A x N D Q p L 0 F 1 d G 9 S Z W 1 v d m V k Q 2 9 s d W 1 u c z E u e 0 N v b H V t b j E s M H 0 m c X V v d D s s J n F 1 b 3 Q 7 U 2 V j d G l v b j E v V G F i b G U z N j k g K F B h Z 2 U g M T Q 0 K S 9 B d X R v U m V t b 3 Z l Z E N v b H V t b n M x L n t D b 2 x 1 b W 4 y L D F 9 J n F 1 b 3 Q 7 L C Z x d W 9 0 O 1 N l Y 3 R p b 2 4 x L 1 R h Y m x l M z Y 5 I C h Q Y W d l I D E 0 N C k v Q X V 0 b 1 J l b W 9 2 Z W R D b 2 x 1 b W 5 z M S 5 7 Q 2 9 s d W 1 u M y w y f S Z x d W 9 0 O y w m c X V v d D t T Z W N 0 a W 9 u M S 9 U Y W J s Z T M 2 O S A o U G F n Z S A x N D Q p L 0 F 1 d G 9 S Z W 1 v d m V k Q 2 9 s d W 1 u c z E u e 0 N v b H V t b j Q s M 3 0 m c X V v d D t d L C Z x d W 9 0 O 1 J l b G F 0 a W 9 u c 2 h p c E l u Z m 8 m c X V v d D s 6 W 1 1 9 I i A v P j w v U 3 R h Y m x l R W 5 0 c m l l c z 4 8 L 0 l 0 Z W 0 + P E l 0 Z W 0 + P E l 0 Z W 1 M b 2 N h d G l v b j 4 8 S X R l b V R 5 c G U + R m 9 y b X V s Y T w v S X R l b V R 5 c G U + P E l 0 Z W 1 Q Y X R o P l N l Y 3 R p b 2 4 x L 1 R h Y m x l M z Y 5 J T I w K F B h Z 2 U l M j A x N D Q p L 1 N v d X J j Z T w v S X R l b V B h d G g + P C 9 J d G V t T G 9 j Y X R p b 2 4 + P F N 0 Y W J s Z U V u d H J p Z X M g L z 4 8 L 0 l 0 Z W 0 + P E l 0 Z W 0 + P E l 0 Z W 1 M b 2 N h d G l v b j 4 8 S X R l b V R 5 c G U + R m 9 y b X V s Y T w v S X R l b V R 5 c G U + P E l 0 Z W 1 Q Y X R o P l N l Y 3 R p b 2 4 x L 1 R h Y m x l M z Y 5 J T I w K F B h Z 2 U l M j A x N D Q p L 1 R h Y m x l M z Y 5 P C 9 J d G V t U G F 0 a D 4 8 L 0 l 0 Z W 1 M b 2 N h d G l v b j 4 8 U 3 R h Y m x l R W 5 0 c m l l c y A v P j w v S X R l b T 4 8 S X R l b T 4 8 S X R l b U x v Y 2 F 0 a W 9 u P j x J d G V t V H l w Z T 5 G b 3 J t d W x h P C 9 J d G V t V H l w Z T 4 8 S X R l b V B h d G g + U 2 V j d G l v b j E v V G F i b G U z N j k l M j A o U G F n Z S U y M D E 0 N C k v Q 2 h h b m d l Z C U y M F R 5 c G U 8 L 0 l 0 Z W 1 Q Y X R o P j w v S X R l b U x v Y 2 F 0 a W 9 u P j x T d G F i b G V F b n R y a W V z I C 8 + P C 9 J d G V t P j x J d G V t P j x J d G V t T G 9 j Y X R p b 2 4 + P E l 0 Z W 1 U e X B l P k Z v c m 1 1 b G E 8 L 0 l 0 Z W 1 U e X B l P j x J d G V t U G F 0 a D 5 T Z W N 0 a W 9 u M S 9 U Y W J s Z T M 3 M S U y M C h Q Y W d l J T I w M T Q 2 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M z c x I C h Q Y W d l I D E 0 N i k v Q 2 h h b m d l Z C B U e X B l L n t D b 2 x 1 b W 4 x L D B 9 J n F 1 b 3 Q 7 L C Z x d W 9 0 O 1 N l Y 3 R p b 2 4 x L 1 R h Y m x l M z c x I C h Q Y W d l I D E 0 N i k v Q 2 h h b m d l Z C B U e X B l L n t D b 2 x 1 b W 4 y L D F 9 J n F 1 b 3 Q 7 L C Z x d W 9 0 O 1 N l Y 3 R p b 2 4 x L 1 R h Y m x l M z c x I C h Q Y W d l I D E 0 N i k v Q 2 h h b m d l Z C B U e X B l L n t D b 2 x 1 b W 4 z L D J 9 J n F 1 b 3 Q 7 L C Z x d W 9 0 O 1 N l Y 3 R p b 2 4 x L 1 R h Y m x l M z c x I C h Q Y W d l I D E 0 N i k v Q 2 h h b m d l Z C B U e X B l L n t D b 2 x 1 b W 4 0 L D N 9 J n F 1 b 3 Q 7 X S w m c X V v d D t D b 2 x 1 b W 5 D b 3 V u d C Z x d W 9 0 O z o 0 L C Z x d W 9 0 O 0 t l e U N v b H V t b k 5 h b W V z J n F 1 b 3 Q 7 O l t d L C Z x d W 9 0 O 0 N v b H V t b k l k Z W 5 0 a X R p Z X M m c X V v d D s 6 W y Z x d W 9 0 O 1 N l Y 3 R p b 2 4 x L 1 R h Y m x l M z c x I C h Q Y W d l I D E 0 N i k v Q 2 h h b m d l Z C B U e X B l L n t D b 2 x 1 b W 4 x L D B 9 J n F 1 b 3 Q 7 L C Z x d W 9 0 O 1 N l Y 3 R p b 2 4 x L 1 R h Y m x l M z c x I C h Q Y W d l I D E 0 N i k v Q 2 h h b m d l Z C B U e X B l L n t D b 2 x 1 b W 4 y L D F 9 J n F 1 b 3 Q 7 L C Z x d W 9 0 O 1 N l Y 3 R p b 2 4 x L 1 R h Y m x l M z c x I C h Q Y W d l I D E 0 N i k v Q 2 h h b m d l Z C B U e X B l L n t D b 2 x 1 b W 4 z L D J 9 J n F 1 b 3 Q 7 L C Z x d W 9 0 O 1 N l Y 3 R p b 2 4 x L 1 R h Y m x l M z c x I C h Q Y W d l I D E 0 N i k v Q 2 h h b m d l Z C B U e X B l L n t D b 2 x 1 b W 4 0 L D N 9 J n F 1 b 3 Q 7 X S w m c X V v d D t S Z W x h d G l v b n N o a X B J b m Z v J n F 1 b 3 Q 7 O l t d f 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y 0 x M i 0 y O F Q x N T o 0 M T o y M y 4 5 M T c y N j Q w W i I g L z 4 8 R W 5 0 c n k g V H l w Z T 0 i R m l s b E V y c m 9 y Q 2 9 1 b n Q i I F Z h b H V l P S J s M C I g L z 4 8 R W 5 0 c n k g V H l w Z T 0 i R m l s b E V y c m 9 y Q 2 9 k Z S I g V m F s d W U 9 I n N V b m t u b 3 d u I i A v P j x F b n R y e S B U e X B l P S J G a W x s Q 2 9 1 b n Q i I F Z h b H V l P S J s M z c i I C 8 + P E V u d H J 5 I F R 5 c G U 9 I k F k Z G V k V G 9 E Y X R h T W 9 k Z W w i I F Z h b H V l P S J s M S I g L z 4 8 R W 5 0 c n k g V H l w Z T 0 i U m V j b 3 Z l c n l U Y X J n Z X R T a G V l d C I g V m F s d W U 9 I n N C U y I g L z 4 8 R W 5 0 c n k g V H l w Z T 0 i U m V j b 3 Z l c n l U Y X J n Z X R D b 2 x 1 b W 4 i I F Z h b H V l P S J s N C I g L z 4 8 R W 5 0 c n k g V H l w Z T 0 i U m V j b 3 Z l c n l U Y X J n Z X R S b 3 c i I F Z h b H V l P S J s M S I g L z 4 8 R W 5 0 c n k g V H l w Z T 0 i R m l s b F R h c m d l d C I g V m F s d W U 9 I n N U Y W J s Z T M 3 M V 9 f U G F n Z V 8 x N D Y i I C 8 + P C 9 T d G F i b G V F b n R y a W V z P j w v S X R l b T 4 8 S X R l b T 4 8 S X R l b U x v Y 2 F 0 a W 9 u P j x J d G V t V H l w Z T 5 G b 3 J t d W x h P C 9 J d G V t V H l w Z T 4 8 S X R l b V B h d G g + U 2 V j d G l v b j E v V G F i b G U z N z E l M j A o U G F n Z S U y M D E 0 N i k v U 2 9 1 c m N l P C 9 J d G V t U G F 0 a D 4 8 L 0 l 0 Z W 1 M b 2 N h d G l v b j 4 8 U 3 R h Y m x l R W 5 0 c m l l c y A v P j w v S X R l b T 4 8 S X R l b T 4 8 S X R l b U x v Y 2 F 0 a W 9 u P j x J d G V t V H l w Z T 5 G b 3 J t d W x h P C 9 J d G V t V H l w Z T 4 8 S X R l b V B h d G g + U 2 V j d G l v b j E v V G F i b G U z N z E l M j A o U G F n Z S U y M D E 0 N i k v V G F i b G U z N z E 8 L 0 l 0 Z W 1 Q Y X R o P j w v S X R l b U x v Y 2 F 0 a W 9 u P j x T d G F i b G V F b n R y a W V z I C 8 + P C 9 J d G V t P j x J d G V t P j x J d G V t T G 9 j Y X R p b 2 4 + P E l 0 Z W 1 U e X B l P k Z v c m 1 1 b G E 8 L 0 l 0 Z W 1 U e X B l P j x J d G V t U G F 0 a D 5 T Z W N 0 a W 9 u M S 9 U Y W J s Z T M 3 M y U y M C h Q Y W d l J T I w M T Q 4 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M z c z I C h Q Y W d l I D E 0 O C k v Q 2 h h b m d l Z C B U e X B l L n t D b 2 x 1 b W 4 x L D B 9 J n F 1 b 3 Q 7 L C Z x d W 9 0 O 1 N l Y 3 R p b 2 4 x L 1 R h Y m x l M z c z I C h Q Y W d l I D E 0 O C k v Q 2 h h b m d l Z C B U e X B l L n t D b 2 x 1 b W 4 y L D F 9 J n F 1 b 3 Q 7 L C Z x d W 9 0 O 1 N l Y 3 R p b 2 4 x L 1 R h Y m x l M z c z I C h Q Y W d l I D E 0 O C k v Q 2 h h b m d l Z C B U e X B l L n t D b 2 x 1 b W 4 z L D J 9 J n F 1 b 3 Q 7 L C Z x d W 9 0 O 1 N l Y 3 R p b 2 4 x L 1 R h Y m x l M z c z I C h Q Y W d l I D E 0 O C k v Q 2 h h b m d l Z C B U e X B l L n t D b 2 x 1 b W 4 0 L D N 9 J n F 1 b 3 Q 7 X S w m c X V v d D t D b 2 x 1 b W 5 D b 3 V u d C Z x d W 9 0 O z o 0 L C Z x d W 9 0 O 0 t l e U N v b H V t b k 5 h b W V z J n F 1 b 3 Q 7 O l t d L C Z x d W 9 0 O 0 N v b H V t b k l k Z W 5 0 a X R p Z X M m c X V v d D s 6 W y Z x d W 9 0 O 1 N l Y 3 R p b 2 4 x L 1 R h Y m x l M z c z I C h Q Y W d l I D E 0 O C k v Q 2 h h b m d l Z C B U e X B l L n t D b 2 x 1 b W 4 x L D B 9 J n F 1 b 3 Q 7 L C Z x d W 9 0 O 1 N l Y 3 R p b 2 4 x L 1 R h Y m x l M z c z I C h Q Y W d l I D E 0 O C k v Q 2 h h b m d l Z C B U e X B l L n t D b 2 x 1 b W 4 y L D F 9 J n F 1 b 3 Q 7 L C Z x d W 9 0 O 1 N l Y 3 R p b 2 4 x L 1 R h Y m x l M z c z I C h Q Y W d l I D E 0 O C k v Q 2 h h b m d l Z C B U e X B l L n t D b 2 x 1 b W 4 z L D J 9 J n F 1 b 3 Q 7 L C Z x d W 9 0 O 1 N l Y 3 R p b 2 4 x L 1 R h Y m x l M z c z I C h Q Y W d l I D E 0 O C k v Q 2 h h b m d l Z C B U e X B l L n t D b 2 x 1 b W 4 0 L D N 9 J n F 1 b 3 Q 7 X S w m c X V v d D t S Z W x h d G l v b n N o a X B J b m Z v J n F 1 b 3 Q 7 O l t d f 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y 0 x M i 0 y O F Q x N T o 0 N D o x M i 4 2 O D Y z N D Y 5 W i I g L z 4 8 R W 5 0 c n k g V H l w Z T 0 i R m l s b E V y c m 9 y Q 2 9 1 b n Q i I F Z h b H V l P S J s M C I g L z 4 8 R W 5 0 c n k g V H l w Z T 0 i R m l s b E V y c m 9 y Q 2 9 k Z S I g V m F s d W U 9 I n N V b m t u b 3 d u I i A v P j x F b n R y e S B U e X B l P S J G a W x s Q 2 9 1 b n Q i I F Z h b H V l P S J s N D Q i I C 8 + P E V u d H J 5 I F R 5 c G U 9 I k F k Z G V k V G 9 E Y X R h T W 9 k Z W w i I F Z h b H V l P S J s M S I g L z 4 8 R W 5 0 c n k g V H l w Z T 0 i U m V j b 3 Z l c n l U Y X J n Z X R T a G V l d C I g V m F s d W U 9 I n N D R i I g L z 4 8 R W 5 0 c n k g V H l w Z T 0 i U m V j b 3 Z l c n l U Y X J n Z X R D b 2 x 1 b W 4 i I F Z h b H V l P S J s N S I g L z 4 8 R W 5 0 c n k g V H l w Z T 0 i U m V j b 3 Z l c n l U Y X J n Z X R S b 3 c i I F Z h b H V l P S J s M S I g L z 4 8 R W 5 0 c n k g V H l w Z T 0 i R m l s b F R h c m d l d C I g V m F s d W U 9 I n N U Y W J s Z T M 3 M 1 9 f U G F n Z V 8 x N D g i I C 8 + P C 9 T d G F i b G V F b n R y a W V z P j w v S X R l b T 4 8 S X R l b T 4 8 S X R l b U x v Y 2 F 0 a W 9 u P j x J d G V t V H l w Z T 5 G b 3 J t d W x h P C 9 J d G V t V H l w Z T 4 8 S X R l b V B h d G g + U 2 V j d G l v b j E v V G F i b G U z N z M l M j A o U G F n Z S U y M D E 0 O C k v U 2 9 1 c m N l P C 9 J d G V t U G F 0 a D 4 8 L 0 l 0 Z W 1 M b 2 N h d G l v b j 4 8 U 3 R h Y m x l R W 5 0 c m l l c y A v P j w v S X R l b T 4 8 S X R l b T 4 8 S X R l b U x v Y 2 F 0 a W 9 u P j x J d G V t V H l w Z T 5 G b 3 J t d W x h P C 9 J d G V t V H l w Z T 4 8 S X R l b V B h d G g + U 2 V j d G l v b j E v V G F i b G U z N z M l M j A o U G F n Z S U y M D E 0 O C k v V G F i b G U z N z M 8 L 0 l 0 Z W 1 Q Y X R o P j w v S X R l b U x v Y 2 F 0 a W 9 u P j x T d G F i b G V F b n R y a W V z I C 8 + P C 9 J d G V t P j x J d G V t P j x J d G V t T G 9 j Y X R p b 2 4 + P E l 0 Z W 1 U e X B l P k Z v c m 1 1 b G E 8 L 0 l 0 Z W 1 U e X B l P j x J d G V t U G F 0 a D 5 T Z W N 0 a W 9 u M S 9 U Y W J s Z T M 4 M i U y M C h Q Y W d l J T I w M T U 3 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1 R h Y m x l M z g y I C h Q Y W d l I D E 1 N y k v Q 2 h h b m d l Z C B U e X B l L n t D b 2 x 1 b W 4 x L D B 9 J n F 1 b 3 Q 7 L C Z x d W 9 0 O 1 N l Y 3 R p b 2 4 x L 1 R h Y m x l M z g y I C h Q Y W d l I D E 1 N y k v Q 2 h h b m d l Z C B U e X B l L n t D b 2 x 1 b W 4 y L D F 9 J n F 1 b 3 Q 7 L C Z x d W 9 0 O 1 N l Y 3 R p b 2 4 x L 1 R h Y m x l M z g y I C h Q Y W d l I D E 1 N y k v Q 2 h h b m d l Z C B U e X B l L n t D b 2 x 1 b W 4 z L D J 9 J n F 1 b 3 Q 7 L C Z x d W 9 0 O 1 N l Y 3 R p b 2 4 x L 1 R h Y m x l M z g y I C h Q Y W d l I D E 1 N y k v Q 2 h h b m d l Z C B U e X B l L n t D b 2 x 1 b W 4 0 L D N 9 J n F 1 b 3 Q 7 L C Z x d W 9 0 O 1 N l Y 3 R p b 2 4 x L 1 R h Y m x l M z g y I C h Q Y W d l I D E 1 N y k v Q 2 h h b m d l Z C B U e X B l L n t D b 2 x 1 b W 4 1 L D R 9 J n F 1 b 3 Q 7 L C Z x d W 9 0 O 1 N l Y 3 R p b 2 4 x L 1 R h Y m x l M z g y I C h Q Y W d l I D E 1 N y k v Q 2 h h b m d l Z C B U e X B l L n t D b 2 x 1 b W 4 2 L D V 9 J n F 1 b 3 Q 7 L C Z x d W 9 0 O 1 N l Y 3 R p b 2 4 x L 1 R h Y m x l M z g y I C h Q Y W d l I D E 1 N y k v Q 2 h h b m d l Z C B U e X B l L n t D b 2 x 1 b W 4 3 L D Z 9 J n F 1 b 3 Q 7 L C Z x d W 9 0 O 1 N l Y 3 R p b 2 4 x L 1 R h Y m x l M z g y I C h Q Y W d l I D E 1 N y k v Q 2 h h b m d l Z C B U e X B l L n t D b 2 x 1 b W 4 4 L D d 9 J n F 1 b 3 Q 7 L C Z x d W 9 0 O 1 N l Y 3 R p b 2 4 x L 1 R h Y m x l M z g y I C h Q Y W d l I D E 1 N y k v Q 2 h h b m d l Z C B U e X B l L n t D b 2 x 1 b W 4 5 L D h 9 J n F 1 b 3 Q 7 X S w m c X V v d D t D b 2 x 1 b W 5 D b 3 V u d C Z x d W 9 0 O z o 5 L C Z x d W 9 0 O 0 t l e U N v b H V t b k 5 h b W V z J n F 1 b 3 Q 7 O l t d L C Z x d W 9 0 O 0 N v b H V t b k l k Z W 5 0 a X R p Z X M m c X V v d D s 6 W y Z x d W 9 0 O 1 N l Y 3 R p b 2 4 x L 1 R h Y m x l M z g y I C h Q Y W d l I D E 1 N y k v Q 2 h h b m d l Z C B U e X B l L n t D b 2 x 1 b W 4 x L D B 9 J n F 1 b 3 Q 7 L C Z x d W 9 0 O 1 N l Y 3 R p b 2 4 x L 1 R h Y m x l M z g y I C h Q Y W d l I D E 1 N y k v Q 2 h h b m d l Z C B U e X B l L n t D b 2 x 1 b W 4 y L D F 9 J n F 1 b 3 Q 7 L C Z x d W 9 0 O 1 N l Y 3 R p b 2 4 x L 1 R h Y m x l M z g y I C h Q Y W d l I D E 1 N y k v Q 2 h h b m d l Z C B U e X B l L n t D b 2 x 1 b W 4 z L D J 9 J n F 1 b 3 Q 7 L C Z x d W 9 0 O 1 N l Y 3 R p b 2 4 x L 1 R h Y m x l M z g y I C h Q Y W d l I D E 1 N y k v Q 2 h h b m d l Z C B U e X B l L n t D b 2 x 1 b W 4 0 L D N 9 J n F 1 b 3 Q 7 L C Z x d W 9 0 O 1 N l Y 3 R p b 2 4 x L 1 R h Y m x l M z g y I C h Q Y W d l I D E 1 N y k v Q 2 h h b m d l Z C B U e X B l L n t D b 2 x 1 b W 4 1 L D R 9 J n F 1 b 3 Q 7 L C Z x d W 9 0 O 1 N l Y 3 R p b 2 4 x L 1 R h Y m x l M z g y I C h Q Y W d l I D E 1 N y k v Q 2 h h b m d l Z C B U e X B l L n t D b 2 x 1 b W 4 2 L D V 9 J n F 1 b 3 Q 7 L C Z x d W 9 0 O 1 N l Y 3 R p b 2 4 x L 1 R h Y m x l M z g y I C h Q Y W d l I D E 1 N y k v Q 2 h h b m d l Z C B U e X B l L n t D b 2 x 1 b W 4 3 L D Z 9 J n F 1 b 3 Q 7 L C Z x d W 9 0 O 1 N l Y 3 R p b 2 4 x L 1 R h Y m x l M z g y I C h Q Y W d l I D E 1 N y k v Q 2 h h b m d l Z C B U e X B l L n t D b 2 x 1 b W 4 4 L D d 9 J n F 1 b 3 Q 7 L C Z x d W 9 0 O 1 N l Y 3 R p b 2 4 x L 1 R h Y m x l M z g y I C h Q Y W d l I D E 1 N y k v Q 2 h h b m d l Z C B U e X B l L n t D b 2 x 1 b W 4 5 L D h 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W U c i I C 8 + P E V u d H J 5 I F R 5 c G U 9 I k Z p b G x M Y X N 0 V X B k Y X R l Z C I g V m F s d W U 9 I m Q y M D I z L T E y L T I 4 V D E 1 O j U y O j Q w L j I 3 M j k 2 N D d a I i A v P j x F b n R y e S B U e X B l P S J G a W x s R X J y b 3 J D b 3 V u d C I g V m F s d W U 9 I m w w I i A v P j x F b n R y e S B U e X B l P S J G a W x s R X J y b 3 J D b 2 R l I i B W Y W x 1 Z T 0 i c 1 V u a 2 5 v d 2 4 i I C 8 + P E V u d H J 5 I F R 5 c G U 9 I k Z p b G x D b 3 V u d C I g V m F s d W U 9 I m w y N y I g L z 4 8 R W 5 0 c n k g V H l w Z T 0 i Q W R k Z W R U b 0 R h d G F N b 2 R l b C I g V m F s d W U 9 I m w x I i A v P j x F b n R y e S B U e X B l P S J S Z W N v d m V y e V R h c m d l d F N o Z W V 0 I i B W Y W x 1 Z T 0 i c 1 N o Z W V 0 M y I g L z 4 8 R W 5 0 c n k g V H l w Z T 0 i U m V j b 3 Z l c n l U Y X J n Z X R D b 2 x 1 b W 4 i I F Z h b H V l P S J s M S I g L z 4 8 R W 5 0 c n k g V H l w Z T 0 i U m V j b 3 Z l c n l U Y X J n Z X R S b 3 c i I F Z h b H V l P S J s M S I g L z 4 8 R W 5 0 c n k g V H l w Z T 0 i R m l s b F R h c m d l d C I g V m F s d W U 9 I n N U Y W J s Z T M 4 M l 9 f U G F n Z V 8 x N T c i I C 8 + P C 9 T d G F i b G V F b n R y a W V z P j w v S X R l b T 4 8 S X R l b T 4 8 S X R l b U x v Y 2 F 0 a W 9 u P j x J d G V t V H l w Z T 5 G b 3 J t d W x h P C 9 J d G V t V H l w Z T 4 8 S X R l b V B h d G g + U 2 V j d G l v b j E v V G F i b G U z O D I l M j A o U G F n Z S U y M D E 1 N y k v U 2 9 1 c m N l P C 9 J d G V t U G F 0 a D 4 8 L 0 l 0 Z W 1 M b 2 N h d G l v b j 4 8 U 3 R h Y m x l R W 5 0 c m l l c y A v P j w v S X R l b T 4 8 S X R l b T 4 8 S X R l b U x v Y 2 F 0 a W 9 u P j x J d G V t V H l w Z T 5 G b 3 J t d W x h P C 9 J d G V t V H l w Z T 4 8 S X R l b V B h d G g + U 2 V j d G l v b j E v V G F i b G U z O D I l M j A o U G F n Z S U y M D E 1 N y k v V G F i b G U z O D I 8 L 0 l 0 Z W 1 Q Y X R o P j w v S X R l b U x v Y 2 F 0 a W 9 u P j x T d G F i b G V F b n R y a W V z I C 8 + P C 9 J d G V t P j x J d G V t P j x J d G V t T G 9 j Y X R p b 2 4 + P E l 0 Z W 1 U e X B l P k Z v c m 1 1 b G E 8 L 0 l 0 Z W 1 U e X B l P j x J d G V t U G F 0 a D 5 T Z W N 0 a W 9 u M S 9 U Y W J s Z T M 4 M y U y M C h Q Y W d l J T I w M T U 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1 R h Y m x l M z g z I C h Q Y W d l I D E 1 O C k v Q 2 h h b m d l Z C B U e X B l L n t D b 2 x 1 b W 4 x L D B 9 J n F 1 b 3 Q 7 L C Z x d W 9 0 O 1 N l Y 3 R p b 2 4 x L 1 R h Y m x l M z g z I C h Q Y W d l I D E 1 O C k v Q 2 h h b m d l Z C B U e X B l L n t D b 2 x 1 b W 4 y L D F 9 J n F 1 b 3 Q 7 L C Z x d W 9 0 O 1 N l Y 3 R p b 2 4 x L 1 R h Y m x l M z g z I C h Q Y W d l I D E 1 O C k v Q 2 h h b m d l Z C B U e X B l L n t D b 2 x 1 b W 4 z L D J 9 J n F 1 b 3 Q 7 L C Z x d W 9 0 O 1 N l Y 3 R p b 2 4 x L 1 R h Y m x l M z g z I C h Q Y W d l I D E 1 O C k v Q 2 h h b m d l Z C B U e X B l L n t D b 2 x 1 b W 4 0 L D N 9 J n F 1 b 3 Q 7 L C Z x d W 9 0 O 1 N l Y 3 R p b 2 4 x L 1 R h Y m x l M z g z I C h Q Y W d l I D E 1 O C k v Q 2 h h b m d l Z C B U e X B l L n t D b 2 x 1 b W 4 1 L D R 9 J n F 1 b 3 Q 7 L C Z x d W 9 0 O 1 N l Y 3 R p b 2 4 x L 1 R h Y m x l M z g z I C h Q Y W d l I D E 1 O C k v Q 2 h h b m d l Z C B U e X B l L n t D b 2 x 1 b W 4 2 L D V 9 J n F 1 b 3 Q 7 L C Z x d W 9 0 O 1 N l Y 3 R p b 2 4 x L 1 R h Y m x l M z g z I C h Q Y W d l I D E 1 O C k v Q 2 h h b m d l Z C B U e X B l L n t D b 2 x 1 b W 4 3 L D Z 9 J n F 1 b 3 Q 7 L C Z x d W 9 0 O 1 N l Y 3 R p b 2 4 x L 1 R h Y m x l M z g z I C h Q Y W d l I D E 1 O C k v Q 2 h h b m d l Z C B U e X B l L n t D b 2 x 1 b W 4 4 L D d 9 J n F 1 b 3 Q 7 L C Z x d W 9 0 O 1 N l Y 3 R p b 2 4 x L 1 R h Y m x l M z g z I C h Q Y W d l I D E 1 O C k v Q 2 h h b m d l Z C B U e X B l L n t D b 2 x 1 b W 4 5 L D h 9 J n F 1 b 3 Q 7 X S w m c X V v d D t D b 2 x 1 b W 5 D b 3 V u d C Z x d W 9 0 O z o 5 L C Z x d W 9 0 O 0 t l e U N v b H V t b k 5 h b W V z J n F 1 b 3 Q 7 O l t d L C Z x d W 9 0 O 0 N v b H V t b k l k Z W 5 0 a X R p Z X M m c X V v d D s 6 W y Z x d W 9 0 O 1 N l Y 3 R p b 2 4 x L 1 R h Y m x l M z g z I C h Q Y W d l I D E 1 O C k v Q 2 h h b m d l Z C B U e X B l L n t D b 2 x 1 b W 4 x L D B 9 J n F 1 b 3 Q 7 L C Z x d W 9 0 O 1 N l Y 3 R p b 2 4 x L 1 R h Y m x l M z g z I C h Q Y W d l I D E 1 O C k v Q 2 h h b m d l Z C B U e X B l L n t D b 2 x 1 b W 4 y L D F 9 J n F 1 b 3 Q 7 L C Z x d W 9 0 O 1 N l Y 3 R p b 2 4 x L 1 R h Y m x l M z g z I C h Q Y W d l I D E 1 O C k v Q 2 h h b m d l Z C B U e X B l L n t D b 2 x 1 b W 4 z L D J 9 J n F 1 b 3 Q 7 L C Z x d W 9 0 O 1 N l Y 3 R p b 2 4 x L 1 R h Y m x l M z g z I C h Q Y W d l I D E 1 O C k v Q 2 h h b m d l Z C B U e X B l L n t D b 2 x 1 b W 4 0 L D N 9 J n F 1 b 3 Q 7 L C Z x d W 9 0 O 1 N l Y 3 R p b 2 4 x L 1 R h Y m x l M z g z I C h Q Y W d l I D E 1 O C k v Q 2 h h b m d l Z C B U e X B l L n t D b 2 x 1 b W 4 1 L D R 9 J n F 1 b 3 Q 7 L C Z x d W 9 0 O 1 N l Y 3 R p b 2 4 x L 1 R h Y m x l M z g z I C h Q Y W d l I D E 1 O C k v Q 2 h h b m d l Z C B U e X B l L n t D b 2 x 1 b W 4 2 L D V 9 J n F 1 b 3 Q 7 L C Z x d W 9 0 O 1 N l Y 3 R p b 2 4 x L 1 R h Y m x l M z g z I C h Q Y W d l I D E 1 O C k v Q 2 h h b m d l Z C B U e X B l L n t D b 2 x 1 b W 4 3 L D Z 9 J n F 1 b 3 Q 7 L C Z x d W 9 0 O 1 N l Y 3 R p b 2 4 x L 1 R h Y m x l M z g z I C h Q Y W d l I D E 1 O C k v Q 2 h h b m d l Z C B U e X B l L n t D b 2 x 1 b W 4 4 L D d 9 J n F 1 b 3 Q 7 L C Z x d W 9 0 O 1 N l Y 3 R p b 2 4 x L 1 R h Y m x l M z g z I C h Q Y W d l I D E 1 O C k v Q 2 h h b m d l Z C B U e X B l L n t D b 2 x 1 b W 4 5 L D h 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W U c i I C 8 + P E V u d H J 5 I F R 5 c G U 9 I k Z p b G x M Y X N 0 V X B k Y X R l Z C I g V m F s d W U 9 I m Q y M D I z L T E y L T I 4 V D E 2 O j A 4 O j E 5 L j Q z O D I 3 M j V a I i A v P j x F b n R y e S B U e X B l P S J G a W x s R X J y b 3 J D b 3 V u d C I g V m F s d W U 9 I m w w I i A v P j x F b n R y e S B U e X B l P S J G a W x s R X J y b 3 J D b 2 R l I i B W Y W x 1 Z T 0 i c 1 V u a 2 5 v d 2 4 i I C 8 + P E V u d H J 5 I F R 5 c G U 9 I k Z p b G x D b 3 V u d C I g V m F s d W U 9 I m w z M y I g L z 4 8 R W 5 0 c n k g V H l w Z T 0 i Q W R k Z W R U b 0 R h d G F N b 2 R l b C I g V m F s d W U 9 I m w x I i A v P j x F b n R y e S B U e X B l P S J R d W V y e U l E I i B W Y W x 1 Z T 0 i c z Q 2 Z j V l N z Q 5 L W J l O G I t N D B k M i 1 h Z D U x L T l j M z M 0 O T V h M j M z M C I g L z 4 8 L 1 N 0 Y W J s Z U V u d H J p Z X M + P C 9 J d G V t P j x J d G V t P j x J d G V t T G 9 j Y X R p b 2 4 + P E l 0 Z W 1 U e X B l P k Z v c m 1 1 b G E 8 L 0 l 0 Z W 1 U e X B l P j x J d G V t U G F 0 a D 5 T Z W N 0 a W 9 u M S 9 U Y W J s Z T M 4 M y U y M C h Q Y W d l J T I w M T U 4 K S 9 T b 3 V y Y 2 U 8 L 0 l 0 Z W 1 Q Y X R o P j w v S X R l b U x v Y 2 F 0 a W 9 u P j x T d G F i b G V F b n R y a W V z I C 8 + P C 9 J d G V t P j x J d G V t P j x J d G V t T G 9 j Y X R p b 2 4 + P E l 0 Z W 1 U e X B l P k Z v c m 1 1 b G E 8 L 0 l 0 Z W 1 U e X B l P j x J d G V t U G F 0 a D 5 T Z W N 0 a W 9 u M S 9 U Y W J s Z T M 4 M y U y M C h Q Y W d l J T I w M T U 4 K S 9 U Y W J s Z T M 4 M z w v S X R l b V B h d G g + P C 9 J d G V t T G 9 j Y X R p b 2 4 + P F N 0 Y W J s Z U V u d H J p Z X M g L z 4 8 L 0 l 0 Z W 0 + P E l 0 Z W 0 + P E l 0 Z W 1 M b 2 N h d G l v b j 4 8 S X R l b V R 5 c G U + R m 9 y b X V s Y T w v S X R l b V R 5 c G U + P E l 0 Z W 1 Q Y X R o P l N l Y 3 R p b 2 4 x L 1 R h Y m x l M z g 0 J T I w K F B h Z 2 U l M j A x N T g 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G F i b G U z O D Q g K F B h Z 2 U g M T U 4 K S 9 D a G F u Z 2 V k I F R 5 c G U u e 0 N v b H V t b j E s M H 0 m c X V v d D s s J n F 1 b 3 Q 7 U 2 V j d G l v b j E v V G F i b G U z O D Q g K F B h Z 2 U g M T U 4 K S 9 D a G F u Z 2 V k I F R 5 c G U u e 1 V u a X R l Z F x u S 2 l u Z 2 R v b V x u w q P i g J k w M D A s M X 0 m c X V v d D s s J n F 1 b 3 Q 7 U 2 V j d G l v b j E v V G F i b G U z O D Q g K F B h Z 2 U g M T U 4 K S 9 D a G F u Z 2 V k I F R 5 c G U u e 0 5 v c n R o X G 5 B b W V y a W N h X G 7 C o + K A m T A w M C w y f S Z x d W 9 0 O y w m c X V v d D t T Z W N 0 a W 9 u M S 9 U Y W J s Z T M 4 N C A o U G F n Z S A x N T g p L 0 N o Y W 5 n Z W Q g V H l w Z S 5 7 Q X V z d H J h b G l h X G 7 C o + K A m T A w M C w z f S Z x d W 9 0 O y w m c X V v d D t T Z W N 0 a W 9 u M S 9 U Y W J s Z T M 4 N C A o U G F n Z S A x N T g p L 0 N o Y W 5 n Z W Q g V H l w Z S 5 7 S W 5 k a W F c b s K j 4 o C Z M D A w L D R 9 J n F 1 b 3 Q 7 L C Z x d W 9 0 O 1 N l Y 3 R p b 2 4 x L 1 R h Y m x l M z g 0 I C h Q Y W d l I D E 1 O C k v Q 2 h h b m d l Z C B U e X B l L n t U b 3 R h b F x u w q P i g J k w M D A s N X 0 m c X V v d D t d L C Z x d W 9 0 O 0 N v b H V t b k N v d W 5 0 J n F 1 b 3 Q 7 O j Y s J n F 1 b 3 Q 7 S 2 V 5 Q 2 9 s d W 1 u T m F t Z X M m c X V v d D s 6 W 1 0 s J n F 1 b 3 Q 7 Q 2 9 s d W 1 u S W R l b n R p d G l l c y Z x d W 9 0 O z p b J n F 1 b 3 Q 7 U 2 V j d G l v b j E v V G F i b G U z O D Q g K F B h Z 2 U g M T U 4 K S 9 D a G F u Z 2 V k I F R 5 c G U u e 0 N v b H V t b j E s M H 0 m c X V v d D s s J n F 1 b 3 Q 7 U 2 V j d G l v b j E v V G F i b G U z O D Q g K F B h Z 2 U g M T U 4 K S 9 D a G F u Z 2 V k I F R 5 c G U u e 1 V u a X R l Z F x u S 2 l u Z 2 R v b V x u w q P i g J k w M D A s M X 0 m c X V v d D s s J n F 1 b 3 Q 7 U 2 V j d G l v b j E v V G F i b G U z O D Q g K F B h Z 2 U g M T U 4 K S 9 D a G F u Z 2 V k I F R 5 c G U u e 0 5 v c n R o X G 5 B b W V y a W N h X G 7 C o + K A m T A w M C w y f S Z x d W 9 0 O y w m c X V v d D t T Z W N 0 a W 9 u M S 9 U Y W J s Z T M 4 N C A o U G F n Z S A x N T g p L 0 N o Y W 5 n Z W Q g V H l w Z S 5 7 Q X V z d H J h b G l h X G 7 C o + K A m T A w M C w z f S Z x d W 9 0 O y w m c X V v d D t T Z W N 0 a W 9 u M S 9 U Y W J s Z T M 4 N C A o U G F n Z S A x N T g p L 0 N o Y W 5 n Z W Q g V H l w Z S 5 7 S W 5 k a W F c b s K j 4 o C Z M D A w L D R 9 J n F 1 b 3 Q 7 L C Z x d W 9 0 O 1 N l Y 3 R p b 2 4 x L 1 R h Y m x l M z g 0 I C h Q Y W d l I D E 1 O C k v Q 2 h h b m d l Z C B U e X B l L n t U b 3 R h b F x u w q P i g J k w M D A s N X 0 m c X V v d D t d L C Z x d W 9 0 O 1 J l b G F 0 a W 9 u c 2 h p c E l u Z m 8 m c X V v d D s 6 W 1 1 9 I i A v P j x F b n R y e S B U e X B l P S J G a W x s U 3 R h d H V z I i B W Y W x 1 Z T 0 i c 0 N v b X B s Z X R l I i A v P j x F b n R y e S B U e X B l P S J G a W x s Q 2 9 s d W 1 u T m F t Z X M i I F Z h b H V l P S J z W y Z x d W 9 0 O 0 N v b H V t b j E m c X V v d D s s J n F 1 b 3 Q 7 V W 5 p d G V k X G 5 L a W 5 n Z G 9 t X G 7 C o + K A m T A w M C Z x d W 9 0 O y w m c X V v d D t O b 3 J 0 a F x u Q W 1 l c m l j Y V x u w q P i g J k w M D A m c X V v d D s s J n F 1 b 3 Q 7 Q X V z d H J h b G l h X G 7 C o + K A m T A w M C Z x d W 9 0 O y w m c X V v d D t J b m R p Y V x u w q P i g J k w M D A m c X V v d D s s J n F 1 b 3 Q 7 V G 9 0 Y W x c b s K j 4 o C Z M D A w J n F 1 b 3 Q 7 X S I g L z 4 8 R W 5 0 c n k g V H l w Z T 0 i R m l s b E N v b H V t b l R 5 c G V z I i B W Y W x 1 Z T 0 i c 0 J n T U R B d 0 1 E I i A v P j x F b n R y e S B U e X B l P S J G a W x s T G F z d F V w Z G F 0 Z W Q i I F Z h b H V l P S J k M j A y M y 0 x M i 0 y O F Q x N T o 1 N z o 1 O C 4 5 N T Y x M z U 0 W i I g L z 4 8 R W 5 0 c n k g V H l w Z T 0 i R m l s b E V y c m 9 y Q 2 9 1 b n Q i I F Z h b H V l P S J s M C I g L z 4 8 R W 5 0 c n k g V H l w Z T 0 i R m l s b E V y c m 9 y Q 2 9 k Z S I g V m F s d W U 9 I n N V b m t u b 3 d u I i A v P j x F b n R y e S B U e X B l P S J G a W x s Q 2 9 1 b n Q i I F Z h b H V l P S J s M i I g L z 4 8 R W 5 0 c n k g V H l w Z T 0 i Q W R k Z W R U b 0 R h d G F N b 2 R l b C I g V m F s d W U 9 I m w x I i A v P j x F b n R y e S B U e X B l P S J S Z W N v d m V y e V R h c m d l d F N o Z W V 0 I i B W Y W x 1 Z T 0 i c 1 M y M C I g L z 4 8 R W 5 0 c n k g V H l w Z T 0 i U m V j b 3 Z l c n l U Y X J n Z X R D b 2 x 1 b W 4 i I F Z h b H V l P S J s M S I g L z 4 8 R W 5 0 c n k g V H l w Z T 0 i U m V j b 3 Z l c n l U Y X J n Z X R S b 3 c i I F Z h b H V l P S J s M z A i I C 8 + P E V u d H J 5 I F R 5 c G U 9 I k Z p b G x U Y X J n Z X Q i I F Z h b H V l P S J z V G F i b G U z O D R f X 1 B h Z 2 V f M T U 4 I i A v P j w v U 3 R h Y m x l R W 5 0 c m l l c z 4 8 L 0 l 0 Z W 0 + P E l 0 Z W 0 + P E l 0 Z W 1 M b 2 N h d G l v b j 4 8 S X R l b V R 5 c G U + R m 9 y b X V s Y T w v S X R l b V R 5 c G U + P E l 0 Z W 1 Q Y X R o P l N l Y 3 R p b 2 4 x L 1 R h Y m x l M z g 0 J T I w K F B h Z 2 U l M j A x N T g p L 1 N v d X J j Z T w v S X R l b V B h d G g + P C 9 J d G V t T G 9 j Y X R p b 2 4 + P F N 0 Y W J s Z U V u d H J p Z X M g L z 4 8 L 0 l 0 Z W 0 + P E l 0 Z W 0 + P E l 0 Z W 1 M b 2 N h d G l v b j 4 8 S X R l b V R 5 c G U + R m 9 y b X V s Y T w v S X R l b V R 5 c G U + P E l 0 Z W 1 Q Y X R o P l N l Y 3 R p b 2 4 x L 1 R h Y m x l M z g 0 J T I w K F B h Z 2 U l M j A x N T g p L 1 R h Y m x l M z g 0 P C 9 J d G V t U G F 0 a D 4 8 L 0 l 0 Z W 1 M b 2 N h d G l v b j 4 8 U 3 R h Y m x l R W 5 0 c m l l c y A v P j w v S X R l b T 4 8 S X R l b T 4 8 S X R l b U x v Y 2 F 0 a W 9 u P j x J d G V t V H l w Z T 5 G b 3 J t d W x h P C 9 J d G V t V H l w Z T 4 8 S X R l b V B h d G g + U 2 V j d G l v b j E v V G F i b G U z O D U l M j A o U G F n Z S U y M D E 1 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Y W J s Z T M 4 N S A o U G F n Z S A x N T k p L 0 N o Y W 5 n Z W Q g V H l w Z S 5 7 Q 2 9 s d W 1 u M S w w f S Z x d W 9 0 O y w m c X V v d D t T Z W N 0 a W 9 u M S 9 U Y W J s Z T M 4 N S A o U G F n Z S A x N T k p L 0 N o Y W 5 n Z W Q g V H l w Z S 5 7 W W V h c i B l b m R l Z F x u M j g g R m V i c n V h c n l c b j I w M j F c b s K j 4 o C Z M D A w L D F 9 J n F 1 b 3 Q 7 L C Z x d W 9 0 O 1 N l Y 3 R p b 2 4 x L 1 R h Y m x l M z g 1 I C h Q Y W d l I D E 1 O S k v Q 2 h h b m d l Z C B U e X B l L n t Z Z W F y I G V u Z G V k X G 4 y O S B G Z W J y d W F y e V x u M j A y M F x u w q P i g J k w M D A s M n 0 m c X V v d D t d L C Z x d W 9 0 O 0 N v b H V t b k N v d W 5 0 J n F 1 b 3 Q 7 O j M s J n F 1 b 3 Q 7 S 2 V 5 Q 2 9 s d W 1 u T m F t Z X M m c X V v d D s 6 W 1 0 s J n F 1 b 3 Q 7 Q 2 9 s d W 1 u S W R l b n R p d G l l c y Z x d W 9 0 O z p b J n F 1 b 3 Q 7 U 2 V j d G l v b j E v V G F i b G U z O D U g K F B h Z 2 U g M T U 5 K S 9 D a G F u Z 2 V k I F R 5 c G U u e 0 N v b H V t b j E s M H 0 m c X V v d D s s J n F 1 b 3 Q 7 U 2 V j d G l v b j E v V G F i b G U z O D U g K F B h Z 2 U g M T U 5 K S 9 D a G F u Z 2 V k I F R 5 c G U u e 1 l l Y X I g Z W 5 k Z W R c b j I 4 I E Z l Y n J 1 Y X J 5 X G 4 y M D I x X G 7 C o + K A m T A w M C w x f S Z x d W 9 0 O y w m c X V v d D t T Z W N 0 a W 9 u M S 9 U Y W J s Z T M 4 N S A o U G F n Z S A x N T k p L 0 N o Y W 5 n Z W Q g V H l w Z S 5 7 W W V h c i B l b m R l Z F x u M j k g R m V i c n V h c n l c b j I w M j B c b s K j 4 o C Z M D A w L D J 9 J n F 1 b 3 Q 7 X S w m c X V v d D t S Z W x h d G l v b n N o a X B J b m Z v J n F 1 b 3 Q 7 O l t d f S I g L z 4 8 R W 5 0 c n k g V H l w Z T 0 i R m l s b F N 0 Y X R 1 c y I g V m F s d W U 9 I n N D b 2 1 w b G V 0 Z S I g L z 4 8 R W 5 0 c n k g V H l w Z T 0 i R m l s b E N v b H V t b k 5 h b W V z I i B W Y W x 1 Z T 0 i c 1 s m c X V v d D t D b 2 x 1 b W 4 x J n F 1 b 3 Q 7 L C Z x d W 9 0 O 1 l l Y X I g Z W 5 k Z W R c b j I 4 I E Z l Y n J 1 Y X J 5 X G 4 y M D I x X G 7 C o + K A m T A w M C Z x d W 9 0 O y w m c X V v d D t Z Z W F y I G V u Z G V k X G 4 y O S B G Z W J y d W F y e V x u M j A y M F x u w q P i g J k w M D A m c X V v d D t d I i A v P j x F b n R y e S B U e X B l P S J G a W x s Q 2 9 s d W 1 u V H l w Z X M i I F Z h b H V l P S J z Q m d N R C I g L z 4 8 R W 5 0 c n k g V H l w Z T 0 i R m l s b E x h c 3 R V c G R h d G V k I i B W Y W x 1 Z T 0 i Z D I w M j M t M T I t M j h U M T Y 6 M D A 6 N D Q u N j Q z O D A 0 N l o i I C 8 + P E V u d H J 5 I F R 5 c G U 9 I k Z p b G x F c n J v c k N v d W 5 0 I i B W Y W x 1 Z T 0 i b D A i I C 8 + P E V u d H J 5 I F R 5 c G U 9 I k Z p b G x F c n J v c k N v Z G U i I F Z h b H V l P S J z V W 5 r b m 9 3 b i I g L z 4 8 R W 5 0 c n k g V H l w Z T 0 i R m l s b E N v d W 5 0 I i B W Y W x 1 Z T 0 i b D Q i I C 8 + P E V u d H J 5 I F R 5 c G U 9 I k F k Z G V k V G 9 E Y X R h T W 9 k Z W w i I F Z h b H V l P S J s M S I g L z 4 8 R W 5 0 c n k g V H l w Z T 0 i U m V j b 3 Z l c n l U Y X J n Z X R T a G V l d C I g V m F s d W U 9 I n N T M j A i I C 8 + P E V u d H J 5 I F R 5 c G U 9 I l J l Y 2 9 2 Z X J 5 V G F y Z 2 V 0 Q 2 9 s d W 1 u I i B W Y W x 1 Z T 0 i b D E i I C 8 + P E V u d H J 5 I F R 5 c G U 9 I l J l Y 2 9 2 Z X J 5 V G F y Z 2 V 0 U m 9 3 I i B W Y W x 1 Z T 0 i b D M 0 I i A v P j x F b n R y e S B U e X B l P S J G a W x s V G F y Z 2 V 0 I i B W Y W x 1 Z T 0 i c 1 R h Y m x l M z g 1 X 1 9 Q Y W d l X z E 1 O S I g L z 4 8 L 1 N 0 Y W J s Z U V u d H J p Z X M + P C 9 J d G V t P j x J d G V t P j x J d G V t T G 9 j Y X R p b 2 4 + P E l 0 Z W 1 U e X B l P k Z v c m 1 1 b G E 8 L 0 l 0 Z W 1 U e X B l P j x J d G V t U G F 0 a D 5 T Z W N 0 a W 9 u M S 9 U Y W J s Z T M 4 N S U y M C h Q Y W d l J T I w M T U 5 K S 9 T b 3 V y Y 2 U 8 L 0 l 0 Z W 1 Q Y X R o P j w v S X R l b U x v Y 2 F 0 a W 9 u P j x T d G F i b G V F b n R y a W V z I C 8 + P C 9 J d G V t P j x J d G V t P j x J d G V t T G 9 j Y X R p b 2 4 + P E l 0 Z W 1 U e X B l P k Z v c m 1 1 b G E 8 L 0 l 0 Z W 1 U e X B l P j x J d G V t U G F 0 a D 5 T Z W N 0 a W 9 u M S 9 U Y W J s Z T M 4 N S U y M C h Q Y W d l J T I w M T U 5 K S 9 U Y W J s Z T M 4 N T w v S X R l b V B h d G g + P C 9 J d G V t T G 9 j Y X R p b 2 4 + P F N 0 Y W J s Z U V u d H J p Z X M g L z 4 8 L 0 l 0 Z W 0 + P E l 0 Z W 0 + P E l 0 Z W 1 M b 2 N h d G l v b j 4 8 S X R l b V R 5 c G U + R m 9 y b X V s Y T w v S X R l b V R 5 c G U + P E l 0 Z W 1 Q Y X R o P l N l Y 3 R p b 2 4 x L 1 R h Y m x l M z g 2 J T I w K F B h Z 2 U l M j A x N T k 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V G F i b G U z O D Y g K F B h Z 2 U g M T U 5 K S 9 D a G F u Z 2 V k I F R 5 c G U u e 0 N v b H V t b j E s M H 0 m c X V v d D s s J n F 1 b 3 Q 7 U 2 V j d G l v b j E v V G F i b G U z O D Y g K F B h Z 2 U g M T U 5 K S 9 D a G F u Z 2 V k I F R 5 c G U u e 0 N v b H V t b j I s M X 0 m c X V v d D s s J n F 1 b 3 Q 7 U 2 V j d G l v b j E v V G F i b G U z O D Y g K F B h Z 2 U g M T U 5 K S 9 D a G F u Z 2 V k I F R 5 c G U u e 0 N v b H V t b j M s M n 0 m c X V v d D s s J n F 1 b 3 Q 7 U 2 V j d G l v b j E v V G F i b G U z O D Y g K F B h Z 2 U g M T U 5 K S 9 D a G F u Z 2 V k I F R 5 c G U u e 0 N v b H V t b j Q s M 3 0 m c X V v d D s s J n F 1 b 3 Q 7 U 2 V j d G l v b j E v V G F i b G U z O D Y g K F B h Z 2 U g M T U 5 K S 9 D a G F u Z 2 V k I F R 5 c G U u e 0 N v b H V t b j U s N H 0 m c X V v d D s s J n F 1 b 3 Q 7 U 2 V j d G l v b j E v V G F i b G U z O D Y g K F B h Z 2 U g M T U 5 K S 9 D a G F u Z 2 V k I F R 5 c G U u e 0 N v b H V t b j Y s N X 0 m c X V v d D s s J n F 1 b 3 Q 7 U 2 V j d G l v b j E v V G F i b G U z O D Y g K F B h Z 2 U g M T U 5 K S 9 D a G F u Z 2 V k I F R 5 c G U u e 0 N v b H V t b j c s N n 0 m c X V v d D s s J n F 1 b 3 Q 7 U 2 V j d G l v b j E v V G F i b G U z O D Y g K F B h Z 2 U g M T U 5 K S 9 D a G F u Z 2 V k I F R 5 c G U u e 0 N v b H V t b j g s N 3 0 m c X V v d D t d L C Z x d W 9 0 O 0 N v b H V t b k N v d W 5 0 J n F 1 b 3 Q 7 O j g s J n F 1 b 3 Q 7 S 2 V 5 Q 2 9 s d W 1 u T m F t Z X M m c X V v d D s 6 W 1 0 s J n F 1 b 3 Q 7 Q 2 9 s d W 1 u S W R l b n R p d G l l c y Z x d W 9 0 O z p b J n F 1 b 3 Q 7 U 2 V j d G l v b j E v V G F i b G U z O D Y g K F B h Z 2 U g M T U 5 K S 9 D a G F u Z 2 V k I F R 5 c G U u e 0 N v b H V t b j E s M H 0 m c X V v d D s s J n F 1 b 3 Q 7 U 2 V j d G l v b j E v V G F i b G U z O D Y g K F B h Z 2 U g M T U 5 K S 9 D a G F u Z 2 V k I F R 5 c G U u e 0 N v b H V t b j I s M X 0 m c X V v d D s s J n F 1 b 3 Q 7 U 2 V j d G l v b j E v V G F i b G U z O D Y g K F B h Z 2 U g M T U 5 K S 9 D a G F u Z 2 V k I F R 5 c G U u e 0 N v b H V t b j M s M n 0 m c X V v d D s s J n F 1 b 3 Q 7 U 2 V j d G l v b j E v V G F i b G U z O D Y g K F B h Z 2 U g M T U 5 K S 9 D a G F u Z 2 V k I F R 5 c G U u e 0 N v b H V t b j Q s M 3 0 m c X V v d D s s J n F 1 b 3 Q 7 U 2 V j d G l v b j E v V G F i b G U z O D Y g K F B h Z 2 U g M T U 5 K S 9 D a G F u Z 2 V k I F R 5 c G U u e 0 N v b H V t b j U s N H 0 m c X V v d D s s J n F 1 b 3 Q 7 U 2 V j d G l v b j E v V G F i b G U z O D Y g K F B h Z 2 U g M T U 5 K S 9 D a G F u Z 2 V k I F R 5 c G U u e 0 N v b H V t b j Y s N X 0 m c X V v d D s s J n F 1 b 3 Q 7 U 2 V j d G l v b j E v V G F i b G U z O D Y g K F B h Z 2 U g M T U 5 K S 9 D a G F u Z 2 V k I F R 5 c G U u e 0 N v b H V t b j c s N n 0 m c X V v d D s s J n F 1 b 3 Q 7 U 2 V j d G l v b j E v V G F i b G U z O D Y g K F B h Z 2 U g M T U 5 K S 9 D a G F u Z 2 V k I F R 5 c G U u e 0 N v b H V t b j g s N 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D b 2 x 1 b W 5 U e X B l c y I g V m F s d W U 9 I n N C Z 1 l H Q m d Z R 0 J n W T 0 i I C 8 + P E V u d H J 5 I F R 5 c G U 9 I k Z p b G x M Y X N 0 V X B k Y X R l Z C I g V m F s d W U 9 I m Q y M D I z L T E y L T I 4 V D E 2 O j A x O j E y L j A x N j g 3 N j d a I i A v P j x F b n R y e S B U e X B l P S J G a W x s R X J y b 3 J D b 3 V u d C I g V m F s d W U 9 I m w w I i A v P j x F b n R y e S B U e X B l P S J G a W x s R X J y b 3 J D b 2 R l I i B W Y W x 1 Z T 0 i c 1 V u a 2 5 v d 2 4 i I C 8 + P E V u d H J 5 I F R 5 c G U 9 I k Z p b G x D b 3 V u d C I g V m F s d W U 9 I m w x M C I g L z 4 8 R W 5 0 c n k g V H l w Z T 0 i Q W R k Z W R U b 0 R h d G F N b 2 R l b C I g V m F s d W U 9 I m w x I i A v P j x F b n R y e S B U e X B l P S J S Z W N v d m V y e V R h c m d l d F N o Z W V 0 I i B W Y W x 1 Z T 0 i c 1 M y M C I g L z 4 8 R W 5 0 c n k g V H l w Z T 0 i U m V j b 3 Z l c n l U Y X J n Z X R D b 2 x 1 b W 4 i I F Z h b H V l P S J s M S I g L z 4 8 R W 5 0 c n k g V H l w Z T 0 i U m V j b 3 Z l c n l U Y X J n Z X R S b 3 c i I F Z h b H V l P S J s N D A i I C 8 + P E V u d H J 5 I F R 5 c G U 9 I k Z p b G x U Y X J n Z X Q i I F Z h b H V l P S J z V G F i b G U z O D Z f X 1 B h Z 2 V f M T U 5 I i A v P j w v U 3 R h Y m x l R W 5 0 c m l l c z 4 8 L 0 l 0 Z W 0 + P E l 0 Z W 0 + P E l 0 Z W 1 M b 2 N h d G l v b j 4 8 S X R l b V R 5 c G U + R m 9 y b X V s Y T w v S X R l b V R 5 c G U + P E l 0 Z W 1 Q Y X R o P l N l Y 3 R p b 2 4 x L 1 R h Y m x l M z g 2 J T I w K F B h Z 2 U l M j A x N T k p L 1 N v d X J j Z T w v S X R l b V B h d G g + P C 9 J d G V t T G 9 j Y X R p b 2 4 + P F N 0 Y W J s Z U V u d H J p Z X M g L z 4 8 L 0 l 0 Z W 0 + P E l 0 Z W 0 + P E l 0 Z W 1 M b 2 N h d G l v b j 4 8 S X R l b V R 5 c G U + R m 9 y b X V s Y T w v S X R l b V R 5 c G U + P E l 0 Z W 1 Q Y X R o P l N l Y 3 R p b 2 4 x L 1 R h Y m x l M z g 2 J T I w K F B h Z 2 U l M j A x N T k p L 1 R h Y m x l M z g 2 P C 9 J d G V t U G F 0 a D 4 8 L 0 l 0 Z W 1 M b 2 N h d G l v b j 4 8 U 3 R h Y m x l R W 5 0 c m l l c y A v P j w v S X R l b T 4 8 S X R l b T 4 8 S X R l b U x v Y 2 F 0 a W 9 u P j x J d G V t V H l w Z T 5 G b 3 J t d W x h P C 9 J d G V t V H l w Z T 4 8 S X R l b V B h d G g + U 2 V j d G l v b j E v V G F i b G U z O D Y l M j A o U G F n Z S U y M D E 1 O S k v Q 2 h h b m d l Z C U y M F R 5 c G U 8 L 0 l 0 Z W 1 Q Y X R o P j w v S X R l b U x v Y 2 F 0 a W 9 u P j x T d G F i b G V F b n R y a W V z I C 8 + P C 9 J d G V t P j x J d G V t P j x J d G V t T G 9 j Y X R p b 2 4 + P E l 0 Z W 1 U e X B l P k Z v c m 1 1 b G E 8 L 0 l 0 Z W 1 U e X B l P j x J d G V t U G F 0 a D 5 T Z W N 0 a W 9 u M S 9 U Y W J s Z T M 4 N S U y M C h Q Y W d l J T I w M T U 5 K S 9 Q c m 9 t b 3 R l Z C U y M E h l Y W R l c n M 8 L 0 l 0 Z W 1 Q Y X R o P j w v S X R l b U x v Y 2 F 0 a W 9 u P j x T d G F i b G V F b n R y a W V z I C 8 + P C 9 J d G V t P j x J d G V t P j x J d G V t T G 9 j Y X R p b 2 4 + P E l 0 Z W 1 U e X B l P k Z v c m 1 1 b G E 8 L 0 l 0 Z W 1 U e X B l P j x J d G V t U G F 0 a D 5 T Z W N 0 a W 9 u M S 9 U Y W J s Z T M 4 N S U y M C h Q Y W d l J T I w M T U 5 K S 9 D a G F u Z 2 V k J T I w V H l w Z T w v S X R l b V B h d G g + P C 9 J d G V t T G 9 j Y X R p b 2 4 + P F N 0 Y W J s Z U V u d H J p Z X M g L z 4 8 L 0 l 0 Z W 0 + P E l 0 Z W 0 + P E l 0 Z W 1 M b 2 N h d G l v b j 4 8 S X R l b V R 5 c G U + R m 9 y b X V s Y T w v S X R l b V R 5 c G U + P E l 0 Z W 1 Q Y X R o P l N l Y 3 R p b 2 4 x L 1 R h Y m x l M z g 0 J T I w K F B h Z 2 U l M j A x N T g p L 1 B y b 2 1 v d G V k J T I w S G V h Z G V y c z w v S X R l b V B h d G g + P C 9 J d G V t T G 9 j Y X R p b 2 4 + P F N 0 Y W J s Z U V u d H J p Z X M g L z 4 8 L 0 l 0 Z W 0 + P E l 0 Z W 0 + P E l 0 Z W 1 M b 2 N h d G l v b j 4 8 S X R l b V R 5 c G U + R m 9 y b X V s Y T w v S X R l b V R 5 c G U + P E l 0 Z W 1 Q Y X R o P l N l Y 3 R p b 2 4 x L 1 R h Y m x l M z g 0 J T I w K F B h Z 2 U l M j A x N T g p L 0 N o Y W 5 n Z W Q l M j B U e X B l P C 9 J d G V t U G F 0 a D 4 8 L 0 l 0 Z W 1 M b 2 N h d G l v b j 4 8 U 3 R h Y m x l R W 5 0 c m l l c y A v P j w v S X R l b T 4 8 S X R l b T 4 8 S X R l b U x v Y 2 F 0 a W 9 u P j x J d G V t V H l w Z T 5 G b 3 J t d W x h P C 9 J d G V t V H l w Z T 4 8 S X R l b V B h d G g + U 2 V j d G l v b j E v V G F i b G U z O D M l M j A o U G F n Z S U y M D E 1 O C k v Q 2 h h b m d l Z C U y M F R 5 c G U 8 L 0 l 0 Z W 1 Q Y X R o P j w v S X R l b U x v Y 2 F 0 a W 9 u P j x T d G F i b G V F b n R y a W V z I C 8 + P C 9 J d G V t P j x J d G V t P j x J d G V t T G 9 j Y X R p b 2 4 + P E l 0 Z W 1 U e X B l P k Z v c m 1 1 b G E 8 L 0 l 0 Z W 1 U e X B l P j x J d G V t U G F 0 a D 5 T Z W N 0 a W 9 u M S 9 U Y W J s Z T M 4 M i U y M C h Q Y W d l J T I w M T U 3 K S 9 D a G F u Z 2 V k J T I w V H l w Z T w v S X R l b V B h d G g + P C 9 J d G V t T G 9 j Y X R p b 2 4 + P F N 0 Y W J s Z U V u d H J p Z X M g L z 4 8 L 0 l 0 Z W 0 + P E l 0 Z W 0 + P E l 0 Z W 1 M b 2 N h d G l v b j 4 8 S X R l b V R 5 c G U + R m 9 y b X V s Y T w v S X R l b V R 5 c G U + P E l 0 Z W 1 Q Y X R o P l N l Y 3 R p b 2 4 x L 1 R h Y m x l M z c z J T I w K F B h Z 2 U l M j A x N D g p L 0 N o Y W 5 n Z W Q l M j B U e X B l P C 9 J d G V t U G F 0 a D 4 8 L 0 l 0 Z W 1 M b 2 N h d G l v b j 4 8 U 3 R h Y m x l R W 5 0 c m l l c y A v P j w v S X R l b T 4 8 S X R l b T 4 8 S X R l b U x v Y 2 F 0 a W 9 u P j x J d G V t V H l w Z T 5 G b 3 J t d W x h P C 9 J d G V t V H l w Z T 4 8 S X R l b V B h d G g + U 2 V j d G l v b j E v V G F i b G U z N z E l M j A o U G F n Z S U y M D E 0 N i k v Q 2 h h b m d l Z C U y M F R 5 c G U 8 L 0 l 0 Z W 1 Q Y X R o P j w v S X R l b U x v Y 2 F 0 a W 9 u P j x T d G F i b G V F b n R y a W V z I C 8 + P C 9 J d G V t P j x J d G V t P j x J d G V t T G 9 j Y X R p b 2 4 + P E l 0 Z W 1 U e X B l P k Z v c m 1 1 b G E 8 L 0 l 0 Z W 1 U e X B l P j x J d G V t U G F 0 a D 5 T Z W N 0 a W 9 u M S 9 U Y W J s Z T Q y N i U y M C h Q Y W d l J T I w M T U 5 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1 R h Y m x l N D I 2 I C h Q Y W d l I D E 1 O S k v Q 2 h h b m d l Z C B U e X B l L n t D b 2 x 1 b W 4 x L D B 9 J n F 1 b 3 Q 7 L C Z x d W 9 0 O 1 N l Y 3 R p b 2 4 x L 1 R h Y m x l N D I 2 I C h Q Y W d l I D E 1 O S k v Q 2 h h b m d l Z C B U e X B l L n t D b 2 x 1 b W 4 y L D F 9 J n F 1 b 3 Q 7 L C Z x d W 9 0 O 1 N l Y 3 R p b 2 4 x L 1 R h Y m x l N D I 2 I C h Q Y W d l I D E 1 O S k v Q 2 h h b m d l Z C B U e X B l L n t D b 2 x 1 b W 4 z L D J 9 J n F 1 b 3 Q 7 L C Z x d W 9 0 O 1 N l Y 3 R p b 2 4 x L 1 R h Y m x l N D I 2 I C h Q Y W d l I D E 1 O S k v Q 2 h h b m d l Z C B U e X B l L n t D b 2 x 1 b W 4 0 L D N 9 J n F 1 b 3 Q 7 X S w m c X V v d D t D b 2 x 1 b W 5 D b 3 V u d C Z x d W 9 0 O z o 0 L C Z x d W 9 0 O 0 t l e U N v b H V t b k 5 h b W V z J n F 1 b 3 Q 7 O l t d L C Z x d W 9 0 O 0 N v b H V t b k l k Z W 5 0 a X R p Z X M m c X V v d D s 6 W y Z x d W 9 0 O 1 N l Y 3 R p b 2 4 x L 1 R h Y m x l N D I 2 I C h Q Y W d l I D E 1 O S k v Q 2 h h b m d l Z C B U e X B l L n t D b 2 x 1 b W 4 x L D B 9 J n F 1 b 3 Q 7 L C Z x d W 9 0 O 1 N l Y 3 R p b 2 4 x L 1 R h Y m x l N D I 2 I C h Q Y W d l I D E 1 O S k v Q 2 h h b m d l Z C B U e X B l L n t D b 2 x 1 b W 4 y L D F 9 J n F 1 b 3 Q 7 L C Z x d W 9 0 O 1 N l Y 3 R p b 2 4 x L 1 R h Y m x l N D I 2 I C h Q Y W d l I D E 1 O S k v Q 2 h h b m d l Z C B U e X B l L n t D b 2 x 1 b W 4 z L D J 9 J n F 1 b 3 Q 7 L C Z x d W 9 0 O 1 N l Y 3 R p b 2 4 x L 1 R h Y m x l N D I 2 I C h Q Y W d l I D E 1 O S k v Q 2 h h b m d l Z C B U e X B l L n t D b 2 x 1 b W 4 0 L D N 9 J n F 1 b 3 Q 7 X S w m c X V v d D t S Z W x h d G l v b n N o a X B J b m Z v J n F 1 b 3 Q 7 O l t d f 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y 0 x M i 0 y O F Q x N j o w O D o x O S 4 0 N T g z N j Q 1 W i I g L z 4 8 R W 5 0 c n k g V H l w Z T 0 i R m l s b E V y c m 9 y Q 2 9 1 b n Q i I F Z h b H V l P S J s M C I g L z 4 8 R W 5 0 c n k g V H l w Z T 0 i R m l s b E V y c m 9 y Q 2 9 k Z S I g V m F s d W U 9 I n N V b m t u b 3 d u I i A v P j x F b n R y e S B U e X B l P S J G a W x s Q 2 9 1 b n Q i I F Z h b H V l P S J s M j M i I C 8 + P E V u d H J 5 I F R 5 c G U 9 I k F k Z G V k V G 9 E Y X R h T W 9 k Z W w i I F Z h b H V l P S J s M S I g L z 4 8 R W 5 0 c n k g V H l w Z T 0 i U X V l c n l J R C I g V m F s d W U 9 I n N k N 2 E 5 N 2 I y M C 1 m O D k 4 L T Q 2 Z m Y t O D I 1 O S 0 3 Z W I 4 Z W F j N T d i M D Q i I C 8 + P C 9 T d G F i b G V F b n R y a W V z P j w v S X R l b T 4 8 S X R l b T 4 8 S X R l b U x v Y 2 F 0 a W 9 u P j x J d G V t V H l w Z T 5 G b 3 J t d W x h P C 9 J d G V t V H l w Z T 4 8 S X R l b V B h d G g + U 2 V j d G l v b j E v V G F i b G U 0 M j Y l M j A o U G F n Z S U y M D E 1 O S k v U 2 9 1 c m N l P C 9 J d G V t U G F 0 a D 4 8 L 0 l 0 Z W 1 M b 2 N h d G l v b j 4 8 U 3 R h Y m x l R W 5 0 c m l l c y A v P j w v S X R l b T 4 8 S X R l b T 4 8 S X R l b U x v Y 2 F 0 a W 9 u P j x J d G V t V H l w Z T 5 G b 3 J t d W x h P C 9 J d G V t V H l w Z T 4 8 S X R l b V B h d G g + U 2 V j d G l v b j E v V G F i b G U 0 M j Y l M j A o U G F n Z S U y M D E 1 O S k v V G F i b G U 0 M j Y 8 L 0 l 0 Z W 1 Q Y X R o P j w v S X R l b U x v Y 2 F 0 a W 9 u P j x T d G F i b G V F b n R y a W V z I C 8 + P C 9 J d G V t P j x J d G V t P j x J d G V t T G 9 j Y X R p b 2 4 + P E l 0 Z W 1 U e X B l P k Z v c m 1 1 b G E 8 L 0 l 0 Z W 1 U e X B l P j x J d G V t U G F 0 a D 5 T Z W N 0 a W 9 u M S 9 U Y W J s Z T Q y N i U y M C h Q Y W d l J T I w M T U 5 K S 9 D a G F u Z 2 V k J T I w V H l w Z T w v S X R l b V B h d G g + P C 9 J d G V t T G 9 j Y X R p b 2 4 + P F N 0 Y W J s Z U V u d H J p Z X M g L z 4 8 L 0 l 0 Z W 0 + P E l 0 Z W 0 + P E l 0 Z W 1 M b 2 N h d G l v b j 4 8 S X R l b V R 5 c G U + R m 9 y b X V s Y T w v S X R l b V R 5 c G U + P E l 0 Z W 1 Q Y X R o P l N l Y 3 R p b 2 4 x L 1 R h Y m x l N D I 4 J T I w K F B h Z 2 U l M j A x N j E 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S I g L z 4 8 R W 5 0 c n k g V H l w Z T 0 i R m l s b E N v d W 5 0 I i B W Y W x 1 Z T 0 i b D M 3 I i A v P j x F b n R y e S B U e X B l P S J G a W x s R X J y b 3 J D b 2 R l I i B W Y W x 1 Z T 0 i c 1 V u a 2 5 v d 2 4 i I C 8 + P E V u d H J 5 I F R 5 c G U 9 I k Z p b G x F c n J v c k N v d W 5 0 I i B W Y W x 1 Z T 0 i b D A i I C 8 + P E V u d H J 5 I F R 5 c G U 9 I k Z p b G x M Y X N 0 V X B k Y X R l Z C I g V m F s d W U 9 I m Q y M D I z L T E y L T I 4 V D E 2 O j E 3 O j E y L j k 2 O T U 3 N j d 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N D I 4 I C h Q Y W d l I D E 2 M S k v Q 2 h h b m d l Z C B U e X B l L n t D b 2 x 1 b W 4 x L D B 9 J n F 1 b 3 Q 7 L C Z x d W 9 0 O 1 N l Y 3 R p b 2 4 x L 1 R h Y m x l N D I 4 I C h Q Y W d l I D E 2 M S k v Q 2 h h b m d l Z C B U e X B l L n t D b 2 x 1 b W 4 y L D F 9 J n F 1 b 3 Q 7 L C Z x d W 9 0 O 1 N l Y 3 R p b 2 4 x L 1 R h Y m x l N D I 4 I C h Q Y W d l I D E 2 M S k v Q 2 h h b m d l Z C B U e X B l L n t D b 2 x 1 b W 4 z L D J 9 J n F 1 b 3 Q 7 L C Z x d W 9 0 O 1 N l Y 3 R p b 2 4 x L 1 R h Y m x l N D I 4 I C h Q Y W d l I D E 2 M S k v Q 2 h h b m d l Z C B U e X B l L n t D b 2 x 1 b W 4 0 L D N 9 J n F 1 b 3 Q 7 X S w m c X V v d D t D b 2 x 1 b W 5 D b 3 V u d C Z x d W 9 0 O z o 0 L C Z x d W 9 0 O 0 t l e U N v b H V t b k 5 h b W V z J n F 1 b 3 Q 7 O l t d L C Z x d W 9 0 O 0 N v b H V t b k l k Z W 5 0 a X R p Z X M m c X V v d D s 6 W y Z x d W 9 0 O 1 N l Y 3 R p b 2 4 x L 1 R h Y m x l N D I 4 I C h Q Y W d l I D E 2 M S k v Q 2 h h b m d l Z C B U e X B l L n t D b 2 x 1 b W 4 x L D B 9 J n F 1 b 3 Q 7 L C Z x d W 9 0 O 1 N l Y 3 R p b 2 4 x L 1 R h Y m x l N D I 4 I C h Q Y W d l I D E 2 M S k v Q 2 h h b m d l Z C B U e X B l L n t D b 2 x 1 b W 4 y L D F 9 J n F 1 b 3 Q 7 L C Z x d W 9 0 O 1 N l Y 3 R p b 2 4 x L 1 R h Y m x l N D I 4 I C h Q Y W d l I D E 2 M S k v Q 2 h h b m d l Z C B U e X B l L n t D b 2 x 1 b W 4 z L D J 9 J n F 1 b 3 Q 7 L C Z x d W 9 0 O 1 N l Y 3 R p b 2 4 x L 1 R h Y m x l N D I 4 I C h Q Y W d l I D E 2 M S k v Q 2 h h b m d l Z C B U e X B l L n t D b 2 x 1 b W 4 0 L D N 9 J n F 1 b 3 Q 7 X S w m c X V v d D t S Z W x h d G l v b n N o a X B J b m Z v J n F 1 b 3 Q 7 O l t d f S I g L z 4 8 R W 5 0 c n k g V H l w Z T 0 i U X V l c n l J R C I g V m F s d W U 9 I n M 3 Z G Q y N j h h Y S 0 x O D M w L T Q 3 N z c t O T A 2 Z i 1 m N z Q 5 O D d h Y T c 4 Z m E i I C 8 + P E V u d H J 5 I F R 5 c G U 9 I l J l Y 2 9 2 Z X J 5 V G F y Z 2 V 0 U 2 h l Z X Q i I F Z h b H V l P S J z Q l M i I C 8 + P E V u d H J 5 I F R 5 c G U 9 I l J l Y 2 9 2 Z X J 5 V G F y Z 2 V 0 Q 2 9 s d W 1 u I i B W Y W x 1 Z T 0 i b D U i I C 8 + P E V u d H J 5 I F R 5 c G U 9 I l J l Y 2 9 2 Z X J 5 V G F y Z 2 V 0 U m 9 3 I i B W Y W x 1 Z T 0 i b D E i I C 8 + P E V u d H J 5 I F R 5 c G U 9 I k Z p b G x U Y X J n Z X Q i I F Z h b H V l P S J z V G F i b G U 0 M j h f X 1 B h Z 2 V f M T Y x I i A v P j w v U 3 R h Y m x l R W 5 0 c m l l c z 4 8 L 0 l 0 Z W 0 + P E l 0 Z W 0 + P E l 0 Z W 1 M b 2 N h d G l v b j 4 8 S X R l b V R 5 c G U + R m 9 y b X V s Y T w v S X R l b V R 5 c G U + P E l 0 Z W 1 Q Y X R o P l N l Y 3 R p b 2 4 x L 1 R h Y m x l N D I 4 J T I w K F B h Z 2 U l M j A x N j E p L 1 N v d X J j Z T w v S X R l b V B h d G g + P C 9 J d G V t T G 9 j Y X R p b 2 4 + P F N 0 Y W J s Z U V u d H J p Z X M g L z 4 8 L 0 l 0 Z W 0 + P E l 0 Z W 0 + P E l 0 Z W 1 M b 2 N h d G l v b j 4 8 S X R l b V R 5 c G U + R m 9 y b X V s Y T w v S X R l b V R 5 c G U + P E l 0 Z W 1 Q Y X R o P l N l Y 3 R p b 2 4 x L 1 R h Y m x l N D I 4 J T I w K F B h Z 2 U l M j A x N j E p L 1 R h Y m x l N D I 4 P C 9 J d G V t U G F 0 a D 4 8 L 0 l 0 Z W 1 M b 2 N h d G l v b j 4 8 U 3 R h Y m x l R W 5 0 c m l l c y A v P j w v S X R l b T 4 8 S X R l b T 4 8 S X R l b U x v Y 2 F 0 a W 9 u P j x J d G V t V H l w Z T 5 G b 3 J t d W x h P C 9 J d G V t V H l w Z T 4 8 S X R l b V B h d G g + U 2 V j d G l v b j E v V G F i b G U 0 M z A l M j A o U G F n Z S U y M D E 2 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E i I C 8 + P E V u d H J 5 I F R 5 c G U 9 I k Z p b G x D b 3 V u d C I g V m F s d W U 9 I m w 0 N i I g L z 4 8 R W 5 0 c n k g V H l w Z T 0 i R m l s b E V y c m 9 y Q 2 9 k Z S I g V m F s d W U 9 I n N V b m t u b 3 d u I i A v P j x F b n R y e S B U e X B l P S J G a W x s R X J y b 3 J D b 3 V u d C I g V m F s d W U 9 I m w w I i A v P j x F b n R y e S B U e X B l P S J G a W x s T G F z d F V w Z G F 0 Z W Q i I F Z h b H V l P S J k M j A y M y 0 x M i 0 y O F Q x N j o y M z o 1 N S 4 0 N z U 1 N T I x 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Q z M C A o U G F n Z S A x N j M p L 0 N o Y W 5 n Z W Q g V H l w Z S 5 7 Q 2 9 s d W 1 u M S w w f S Z x d W 9 0 O y w m c X V v d D t T Z W N 0 a W 9 u M S 9 U Y W J s Z T Q z M C A o U G F n Z S A x N j M p L 0 N o Y W 5 n Z W Q g V H l w Z S 5 7 Q 2 9 s d W 1 u M i w x f S Z x d W 9 0 O y w m c X V v d D t T Z W N 0 a W 9 u M S 9 U Y W J s Z T Q z M C A o U G F n Z S A x N j M p L 0 N o Y W 5 n Z W Q g V H l w Z S 5 7 Q 2 9 s d W 1 u M y w y f S Z x d W 9 0 O y w m c X V v d D t T Z W N 0 a W 9 u M S 9 U Y W J s Z T Q z M C A o U G F n Z S A x N j M p L 0 N o Y W 5 n Z W Q g V H l w Z S 5 7 Q 2 9 s d W 1 u N C w z f S Z x d W 9 0 O 1 0 s J n F 1 b 3 Q 7 Q 2 9 s d W 1 u Q 2 9 1 b n Q m c X V v d D s 6 N C w m c X V v d D t L Z X l D b 2 x 1 b W 5 O Y W 1 l c y Z x d W 9 0 O z p b X S w m c X V v d D t D b 2 x 1 b W 5 J Z G V u d G l 0 a W V z J n F 1 b 3 Q 7 O l s m c X V v d D t T Z W N 0 a W 9 u M S 9 U Y W J s Z T Q z M C A o U G F n Z S A x N j M p L 0 N o Y W 5 n Z W Q g V H l w Z S 5 7 Q 2 9 s d W 1 u M S w w f S Z x d W 9 0 O y w m c X V v d D t T Z W N 0 a W 9 u M S 9 U Y W J s Z T Q z M C A o U G F n Z S A x N j M p L 0 N o Y W 5 n Z W Q g V H l w Z S 5 7 Q 2 9 s d W 1 u M i w x f S Z x d W 9 0 O y w m c X V v d D t T Z W N 0 a W 9 u M S 9 U Y W J s Z T Q z M C A o U G F n Z S A x N j M p L 0 N o Y W 5 n Z W Q g V H l w Z S 5 7 Q 2 9 s d W 1 u M y w y f S Z x d W 9 0 O y w m c X V v d D t T Z W N 0 a W 9 u M S 9 U Y W J s Z T Q z M C A o U G F n Z S A x N j M p L 0 N o Y W 5 n Z W Q g V H l w Z S 5 7 Q 2 9 s d W 1 u N C w z f S Z x d W 9 0 O 1 0 s J n F 1 b 3 Q 7 U m V s Y X R p b 2 5 z a G l w S W 5 m b y Z x d W 9 0 O z p b X X 0 i I C 8 + P E V u d H J 5 I F R 5 c G U 9 I l F 1 Z X J 5 S U Q i I F Z h b H V l P S J z Y z g 1 Z W Q w M G M t N 2 F h N S 0 0 Z D h h L W J k M m E t N T I y M T M w Z j U 1 N D J h I i A v P j x F b n R y e S B U e X B l P S J S Z W N v d m V y e V R h c m d l d F N o Z W V 0 I i B W Y W x 1 Z T 0 i c 0 N G I i A v P j x F b n R y e S B U e X B l P S J S Z W N v d m V y e V R h c m d l d E N v b H V t b i I g V m F s d W U 9 I m w 1 I i A v P j x F b n R y e S B U e X B l P S J S Z W N v d m V y e V R h c m d l d F J v d y I g V m F s d W U 9 I m w x I i A v P j x F b n R y e S B U e X B l P S J G a W x s V G F y Z 2 V 0 I i B W Y W x 1 Z T 0 i c 1 R h Y m x l N D M w X 1 9 Q Y W d l X z E 2 M y I g L z 4 8 L 1 N 0 Y W J s Z U V u d H J p Z X M + P C 9 J d G V t P j x J d G V t P j x J d G V t T G 9 j Y X R p b 2 4 + P E l 0 Z W 1 U e X B l P k Z v c m 1 1 b G E 8 L 0 l 0 Z W 1 U e X B l P j x J d G V t U G F 0 a D 5 T Z W N 0 a W 9 u M S 9 U Y W J s Z T Q z M C U y M C h Q Y W d l J T I w M T Y z K S 9 T b 3 V y Y 2 U 8 L 0 l 0 Z W 1 Q Y X R o P j w v S X R l b U x v Y 2 F 0 a W 9 u P j x T d G F i b G V F b n R y a W V z I C 8 + P C 9 J d G V t P j x J d G V t P j x J d G V t T G 9 j Y X R p b 2 4 + P E l 0 Z W 1 U e X B l P k Z v c m 1 1 b G E 8 L 0 l 0 Z W 1 U e X B l P j x J d G V t U G F 0 a D 5 T Z W N 0 a W 9 u M S 9 U Y W J s Z T Q z M C U y M C h Q Y W d l J T I w M T Y z K S 9 U Y W J s Z T Q z M D w v S X R l b V B h d G g + P C 9 J d G V t T G 9 j Y X R p b 2 4 + P F N 0 Y W J s Z U V u d H J p Z X M g L z 4 8 L 0 l 0 Z W 0 + P E l 0 Z W 0 + P E l 0 Z W 1 M b 2 N h d G l v b j 4 8 S X R l b V R 5 c G U + R m 9 y b X V s Y T w v S X R l b V R 5 c G U + P E l 0 Z W 1 Q Y X R o P l N l Y 3 R p b 2 4 x L 1 R h Y m x l N D Q w J T I w K F B h Z 2 U l M j A x N z I 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x I i A v P j x F b n R y e S B U e X B l P S J G a W x s Q 2 9 1 b n Q i I F Z h b H V l P S J s M z M i I C 8 + P E V u d H J 5 I F R 5 c G U 9 I k Z p b G x F c n J v c k N v Z G U i I F Z h b H V l P S J z V W 5 r b m 9 3 b i I g L z 4 8 R W 5 0 c n k g V H l w Z T 0 i R m l s b E V y c m 9 y Q 2 9 1 b n Q i I F Z h b H V l P S J s M C I g L z 4 8 R W 5 0 c n k g V H l w Z T 0 i R m l s b E x h c 3 R V c G R h d G V k I i B W Y W x 1 Z T 0 i Z D I w M j M t M T I t M j h U M T Y 6 M z E 6 M z M u O T k z M j Y 5 N l 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Q 0 M C A o U G F n Z S A x N z I p L 0 N o Y W 5 n Z W Q g V H l w Z S 5 7 Q 2 9 s d W 1 u M S w w f S Z x d W 9 0 O y w m c X V v d D t T Z W N 0 a W 9 u M S 9 U Y W J s Z T Q 0 M C A o U G F n Z S A x N z I p L 0 N o Y W 5 n Z W Q g V H l w Z S 5 7 Q 2 9 s d W 1 u M i w x f S Z x d W 9 0 O y w m c X V v d D t T Z W N 0 a W 9 u M S 9 U Y W J s Z T Q 0 M C A o U G F n Z S A x N z I p L 0 N o Y W 5 n Z W Q g V H l w Z S 5 7 Q 2 9 s d W 1 u M y w y f S Z x d W 9 0 O y w m c X V v d D t T Z W N 0 a W 9 u M S 9 U Y W J s Z T Q 0 M C A o U G F n Z S A x N z I p L 0 N o Y W 5 n Z W Q g V H l w Z S 5 7 Q 2 9 s d W 1 u N C w z f S Z x d W 9 0 O y w m c X V v d D t T Z W N 0 a W 9 u M S 9 U Y W J s Z T Q 0 M C A o U G F n Z S A x N z I p L 0 N o Y W 5 n Z W Q g V H l w Z S 5 7 Q 2 9 s d W 1 u N S w 0 f S Z x d W 9 0 O y w m c X V v d D t T Z W N 0 a W 9 u M S 9 U Y W J s Z T Q 0 M C A o U G F n Z S A x N z I p L 0 N o Y W 5 n Z W Q g V H l w Z S 5 7 Q 2 9 s d W 1 u N i w 1 f S Z x d W 9 0 O y w m c X V v d D t T Z W N 0 a W 9 u M S 9 U Y W J s Z T Q 0 M C A o U G F n Z S A x N z I p L 0 N o Y W 5 n Z W Q g V H l w Z S 5 7 Q 2 9 s d W 1 u N y w 2 f S Z x d W 9 0 O y w m c X V v d D t T Z W N 0 a W 9 u M S 9 U Y W J s Z T Q 0 M C A o U G F n Z S A x N z I p L 0 N o Y W 5 n Z W Q g V H l w Z S 5 7 Q 2 9 s d W 1 u O C w 3 f S Z x d W 9 0 O y w m c X V v d D t T Z W N 0 a W 9 u M S 9 U Y W J s Z T Q 0 M C A o U G F n Z S A x N z I p L 0 N o Y W 5 n Z W Q g V H l w Z S 5 7 Q 2 9 s d W 1 u O S w 4 f S Z x d W 9 0 O 1 0 s J n F 1 b 3 Q 7 Q 2 9 s d W 1 u Q 2 9 1 b n Q m c X V v d D s 6 O S w m c X V v d D t L Z X l D b 2 x 1 b W 5 O Y W 1 l c y Z x d W 9 0 O z p b X S w m c X V v d D t D b 2 x 1 b W 5 J Z G V u d G l 0 a W V z J n F 1 b 3 Q 7 O l s m c X V v d D t T Z W N 0 a W 9 u M S 9 U Y W J s Z T Q 0 M C A o U G F n Z S A x N z I p L 0 N o Y W 5 n Z W Q g V H l w Z S 5 7 Q 2 9 s d W 1 u M S w w f S Z x d W 9 0 O y w m c X V v d D t T Z W N 0 a W 9 u M S 9 U Y W J s Z T Q 0 M C A o U G F n Z S A x N z I p L 0 N o Y W 5 n Z W Q g V H l w Z S 5 7 Q 2 9 s d W 1 u M i w x f S Z x d W 9 0 O y w m c X V v d D t T Z W N 0 a W 9 u M S 9 U Y W J s Z T Q 0 M C A o U G F n Z S A x N z I p L 0 N o Y W 5 n Z W Q g V H l w Z S 5 7 Q 2 9 s d W 1 u M y w y f S Z x d W 9 0 O y w m c X V v d D t T Z W N 0 a W 9 u M S 9 U Y W J s Z T Q 0 M C A o U G F n Z S A x N z I p L 0 N o Y W 5 n Z W Q g V H l w Z S 5 7 Q 2 9 s d W 1 u N C w z f S Z x d W 9 0 O y w m c X V v d D t T Z W N 0 a W 9 u M S 9 U Y W J s Z T Q 0 M C A o U G F n Z S A x N z I p L 0 N o Y W 5 n Z W Q g V H l w Z S 5 7 Q 2 9 s d W 1 u N S w 0 f S Z x d W 9 0 O y w m c X V v d D t T Z W N 0 a W 9 u M S 9 U Y W J s Z T Q 0 M C A o U G F n Z S A x N z I p L 0 N o Y W 5 n Z W Q g V H l w Z S 5 7 Q 2 9 s d W 1 u N i w 1 f S Z x d W 9 0 O y w m c X V v d D t T Z W N 0 a W 9 u M S 9 U Y W J s Z T Q 0 M C A o U G F n Z S A x N z I p L 0 N o Y W 5 n Z W Q g V H l w Z S 5 7 Q 2 9 s d W 1 u N y w 2 f S Z x d W 9 0 O y w m c X V v d D t T Z W N 0 a W 9 u M S 9 U Y W J s Z T Q 0 M C A o U G F n Z S A x N z I p L 0 N o Y W 5 n Z W Q g V H l w Z S 5 7 Q 2 9 s d W 1 u O C w 3 f S Z x d W 9 0 O y w m c X V v d D t T Z W N 0 a W 9 u M S 9 U Y W J s Z T Q 0 M C A o U G F n Z S A x N z I p L 0 N o Y W 5 n Z W Q g V H l w Z S 5 7 Q 2 9 s d W 1 u O S w 4 f S Z x d W 9 0 O 1 0 s J n F 1 b 3 Q 7 U m V s Y X R p b 2 5 z a G l w S W 5 m b y Z x d W 9 0 O z p b X X 0 i I C 8 + P E V u d H J 5 I F R 5 c G U 9 I l F 1 Z X J 5 S U Q i I F Z h b H V l P S J z Y W Y 5 N D Q w M m Y t M 2 Y 3 Y y 0 0 M m Z h L W E 0 N 2 E t Y 2 Y 1 Z j h j M D M y N j E 3 I i A v P j x F b n R y e S B U e X B l P S J S Z W N v d m V y e V R h c m d l d F N o Z W V 0 I i B W Y W x 1 Z T 0 i c 1 M y M S I g L z 4 8 R W 5 0 c n k g V H l w Z T 0 i U m V j b 3 Z l c n l U Y X J n Z X R D b 2 x 1 b W 4 i I F Z h b H V l P S J s M S I g L z 4 8 R W 5 0 c n k g V H l w Z T 0 i U m V j b 3 Z l c n l U Y X J n Z X R S b 3 c i I F Z h b H V l P S J s M S I g L z 4 8 R W 5 0 c n k g V H l w Z T 0 i R m l s b F R h c m d l d C I g V m F s d W U 9 I n N U Y W J s Z T Q 0 M F 9 f U G F n Z V 8 x N z I i I C 8 + P C 9 T d G F i b G V F b n R y a W V z P j w v S X R l b T 4 8 S X R l b T 4 8 S X R l b U x v Y 2 F 0 a W 9 u P j x J d G V t V H l w Z T 5 G b 3 J t d W x h P C 9 J d G V t V H l w Z T 4 8 S X R l b V B h d G g + U 2 V j d G l v b j E v V G F i b G U 0 N D A l M j A o U G F n Z S U y M D E 3 M i k v U 2 9 1 c m N l P C 9 J d G V t U G F 0 a D 4 8 L 0 l 0 Z W 1 M b 2 N h d G l v b j 4 8 U 3 R h Y m x l R W 5 0 c m l l c y A v P j w v S X R l b T 4 8 S X R l b T 4 8 S X R l b U x v Y 2 F 0 a W 9 u P j x J d G V t V H l w Z T 5 G b 3 J t d W x h P C 9 J d G V t V H l w Z T 4 8 S X R l b V B h d G g + U 2 V j d G l v b j E v V G F i b G U 0 N D A l M j A o U G F n Z S U y M D E 3 M i k v V G F i b G U 0 N D A 8 L 0 l 0 Z W 1 Q Y X R o P j w v S X R l b U x v Y 2 F 0 a W 9 u P j x T d G F i b G V F b n R y a W V z I C 8 + P C 9 J d G V t P j x J d G V t P j x J d G V t T G 9 j Y X R p b 2 4 + P E l 0 Z W 1 U e X B l P k Z v c m 1 1 b G E 8 L 0 l 0 Z W 1 U e X B l P j x J d G V t U G F 0 a D 5 T Z W N 0 a W 9 u M S 9 U Y W J s Z T Q 0 M i U y M C h Q Y W d l J T I w M T c 0 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M t M T I t M j h U M T Y 6 M z I 6 M T M u N D U 0 N j U y M V 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0 N D I g K F B h Z 2 U g M T c 0 K S 9 D a G F u Z 2 V k I F R 5 c G U u e 0 N v b H V t b j E s M H 0 m c X V v d D s s J n F 1 b 3 Q 7 U 2 V j d G l v b j E v V G F i b G U 0 N D I g K F B h Z 2 U g M T c 0 K S 9 D a G F u Z 2 V k I F R 5 c G U u e 0 N v b H V t b j I s M X 0 m c X V v d D s s J n F 1 b 3 Q 7 U 2 V j d G l v b j E v V G F i b G U 0 N D I g K F B h Z 2 U g M T c 0 K S 9 D a G F u Z 2 V k I F R 5 c G U u e 0 N v b H V t b j M s M n 0 m c X V v d D t d L C Z x d W 9 0 O 0 N v b H V t b k N v d W 5 0 J n F 1 b 3 Q 7 O j M s J n F 1 b 3 Q 7 S 2 V 5 Q 2 9 s d W 1 u T m F t Z X M m c X V v d D s 6 W 1 0 s J n F 1 b 3 Q 7 Q 2 9 s d W 1 u S W R l b n R p d G l l c y Z x d W 9 0 O z p b J n F 1 b 3 Q 7 U 2 V j d G l v b j E v V G F i b G U 0 N D I g K F B h Z 2 U g M T c 0 K S 9 D a G F u Z 2 V k I F R 5 c G U u e 0 N v b H V t b j E s M H 0 m c X V v d D s s J n F 1 b 3 Q 7 U 2 V j d G l v b j E v V G F i b G U 0 N D I g K F B h Z 2 U g M T c 0 K S 9 D a G F u Z 2 V k I F R 5 c G U u e 0 N v b H V t b j I s M X 0 m c X V v d D s s J n F 1 b 3 Q 7 U 2 V j d G l v b j E v V G F i b G U 0 N D I g K F B h Z 2 U g M T c 0 K S 9 D a G F u Z 2 V k I F R 5 c G U u e 0 N v b H V t b j M s M n 0 m c X V v d D t d L C Z x d W 9 0 O 1 J l b G F 0 a W 9 u c 2 h p c E l u Z m 8 m c X V v d D s 6 W 1 1 9 I i A v P j x F b n R y e S B U e X B l P S J R d W V y e U l E I i B W Y W x 1 Z T 0 i c 2 R k N j M 1 M G Y z L T c 3 O D k t N D M 1 O C 0 4 O D U 2 L T I 3 Y T Y 1 Z j c 3 Z G I 0 Y y I g L z 4 8 R W 5 0 c n k g V H l w Z T 0 i U m V j b 3 Z l c n l U Y X J n Z X R T a G V l d C I g V m F s d W U 9 I n N T M j E i I C 8 + P E V u d H J 5 I F R 5 c G U 9 I l J l Y 2 9 2 Z X J 5 V G F y Z 2 V 0 Q 2 9 s d W 1 u I i B W Y W x 1 Z T 0 i b D E i I C 8 + P E V u d H J 5 I F R 5 c G U 9 I l J l Y 2 9 2 Z X J 5 V G F y Z 2 V 0 U m 9 3 I i B W Y W x 1 Z T 0 i b D M 2 I i A v P j x F b n R y e S B U e X B l P S J G a W x s V G F y Z 2 V 0 I i B W Y W x 1 Z T 0 i c 1 R h Y m x l N D Q y X 1 9 Q Y W d l X z E 3 N C I g L z 4 8 L 1 N 0 Y W J s Z U V u d H J p Z X M + P C 9 J d G V t P j x J d G V t P j x J d G V t T G 9 j Y X R p b 2 4 + P E l 0 Z W 1 U e X B l P k Z v c m 1 1 b G E 8 L 0 l 0 Z W 1 U e X B l P j x J d G V t U G F 0 a D 5 T Z W N 0 a W 9 u M S 9 U Y W J s Z T Q 0 M i U y M C h Q Y W d l J T I w M T c 0 K S 9 T b 3 V y Y 2 U 8 L 0 l 0 Z W 1 Q Y X R o P j w v S X R l b U x v Y 2 F 0 a W 9 u P j x T d G F i b G V F b n R y a W V z I C 8 + P C 9 J d G V t P j x J d G V t P j x J d G V t T G 9 j Y X R p b 2 4 + P E l 0 Z W 1 U e X B l P k Z v c m 1 1 b G E 8 L 0 l 0 Z W 1 U e X B l P j x J d G V t U G F 0 a D 5 T Z W N 0 a W 9 u M S 9 U Y W J s Z T Q 0 M i U y M C h Q Y W d l J T I w M T c 0 K S 9 U Y W J s Z T Q 0 M j w v S X R l b V B h d G g + P C 9 J d G V t T G 9 j Y X R p b 2 4 + P F N 0 Y W J s Z U V u d H J p Z X M g L z 4 8 L 0 l 0 Z W 0 + P E l 0 Z W 0 + P E l 0 Z W 1 M b 2 N h d G l v b j 4 8 S X R l b V R 5 c G U + R m 9 y b X V s Y T w v S X R l b V R 5 c G U + P E l 0 Z W 1 Q Y X R o P l N l Y 3 R p b 2 4 x L 1 R h Y m x l N D Q z J T I w K F B h Z 2 U l M j A x N z Q 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M y 0 x M i 0 y O F Q x N j o z M j o 0 N i 4 4 M z A 4 M D Q 5 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V G F i b G U 0 N D M g K F B h Z 2 U g M T c 0 K S 9 D a G F u Z 2 V k I F R 5 c G U u e 0 N v b H V t b j E s M H 0 m c X V v d D s s J n F 1 b 3 Q 7 U 2 V j d G l v b j E v V G F i b G U 0 N D M g K F B h Z 2 U g M T c 0 K S 9 D a G F u Z 2 V k I F R 5 c G U u e 0 N v b H V t b j I s M X 0 m c X V v d D s s J n F 1 b 3 Q 7 U 2 V j d G l v b j E v V G F i b G U 0 N D M g K F B h Z 2 U g M T c 0 K S 9 D a G F u Z 2 V k I F R 5 c G U u e 0 N v b H V t b j M s M n 0 m c X V v d D s s J n F 1 b 3 Q 7 U 2 V j d G l v b j E v V G F i b G U 0 N D M g K F B h Z 2 U g M T c 0 K S 9 D a G F u Z 2 V k I F R 5 c G U u e 0 N v b H V t b j Q s M 3 0 m c X V v d D s s J n F 1 b 3 Q 7 U 2 V j d G l v b j E v V G F i b G U 0 N D M g K F B h Z 2 U g M T c 0 K S 9 D a G F u Z 2 V k I F R 5 c G U u e 0 N v b H V t b j U s N H 0 m c X V v d D s s J n F 1 b 3 Q 7 U 2 V j d G l v b j E v V G F i b G U 0 N D M g K F B h Z 2 U g M T c 0 K S 9 D a G F u Z 2 V k I F R 5 c G U u e 0 N v b H V t b j Y s N X 0 m c X V v d D t d L C Z x d W 9 0 O 0 N v b H V t b k N v d W 5 0 J n F 1 b 3 Q 7 O j Y s J n F 1 b 3 Q 7 S 2 V 5 Q 2 9 s d W 1 u T m F t Z X M m c X V v d D s 6 W 1 0 s J n F 1 b 3 Q 7 Q 2 9 s d W 1 u S W R l b n R p d G l l c y Z x d W 9 0 O z p b J n F 1 b 3 Q 7 U 2 V j d G l v b j E v V G F i b G U 0 N D M g K F B h Z 2 U g M T c 0 K S 9 D a G F u Z 2 V k I F R 5 c G U u e 0 N v b H V t b j E s M H 0 m c X V v d D s s J n F 1 b 3 Q 7 U 2 V j d G l v b j E v V G F i b G U 0 N D M g K F B h Z 2 U g M T c 0 K S 9 D a G F u Z 2 V k I F R 5 c G U u e 0 N v b H V t b j I s M X 0 m c X V v d D s s J n F 1 b 3 Q 7 U 2 V j d G l v b j E v V G F i b G U 0 N D M g K F B h Z 2 U g M T c 0 K S 9 D a G F u Z 2 V k I F R 5 c G U u e 0 N v b H V t b j M s M n 0 m c X V v d D s s J n F 1 b 3 Q 7 U 2 V j d G l v b j E v V G F i b G U 0 N D M g K F B h Z 2 U g M T c 0 K S 9 D a G F u Z 2 V k I F R 5 c G U u e 0 N v b H V t b j Q s M 3 0 m c X V v d D s s J n F 1 b 3 Q 7 U 2 V j d G l v b j E v V G F i b G U 0 N D M g K F B h Z 2 U g M T c 0 K S 9 D a G F u Z 2 V k I F R 5 c G U u e 0 N v b H V t b j U s N H 0 m c X V v d D s s J n F 1 b 3 Q 7 U 2 V j d G l v b j E v V G F i b G U 0 N D M g K F B h Z 2 U g M T c 0 K S 9 D a G F u Z 2 V k I F R 5 c G U u e 0 N v b H V t b j Y s N X 0 m c X V v d D t d L C Z x d W 9 0 O 1 J l b G F 0 a W 9 u c 2 h p c E l u Z m 8 m c X V v d D s 6 W 1 1 9 I i A v P j x F b n R y e S B U e X B l P S J R d W V y e U l E I i B W Y W x 1 Z T 0 i c z c 5 N j N i M z h j L W M z O W U t N G Y y Z C 0 5 N z Y 0 L T A 5 N 2 I 5 Y z g 5 N D R h O C I g L z 4 8 R W 5 0 c n k g V H l w Z T 0 i U m V j b 3 Z l c n l U Y X J n Z X R T a G V l d C I g V m F s d W U 9 I n N T M j E i I C 8 + P E V u d H J 5 I F R 5 c G U 9 I l J l Y 2 9 2 Z X J 5 V G F y Z 2 V 0 Q 2 9 s d W 1 u I i B W Y W x 1 Z T 0 i b D E i I C 8 + P E V u d H J 5 I F R 5 c G U 9 I l J l Y 2 9 2 Z X J 5 V G F y Z 2 V 0 U m 9 3 I i B W Y W x 1 Z T 0 i b D Q 3 I i A v P j x F b n R y e S B U e X B l P S J G a W x s V G F y Z 2 V 0 I i B W Y W x 1 Z T 0 i c 1 R h Y m x l N D Q z X 1 9 Q Y W d l X z E 3 N C I g L z 4 8 L 1 N 0 Y W J s Z U V u d H J p Z X M + P C 9 J d G V t P j x J d G V t P j x J d G V t T G 9 j Y X R p b 2 4 + P E l 0 Z W 1 U e X B l P k Z v c m 1 1 b G E 8 L 0 l 0 Z W 1 U e X B l P j x J d G V t U G F 0 a D 5 T Z W N 0 a W 9 u M S 9 U Y W J s Z T Q 0 M y U y M C h Q Y W d l J T I w M T c 0 K S 9 T b 3 V y Y 2 U 8 L 0 l 0 Z W 1 Q Y X R o P j w v S X R l b U x v Y 2 F 0 a W 9 u P j x T d G F i b G V F b n R y a W V z I C 8 + P C 9 J d G V t P j x J d G V t P j x J d G V t T G 9 j Y X R p b 2 4 + P E l 0 Z W 1 U e X B l P k Z v c m 1 1 b G E 8 L 0 l 0 Z W 1 U e X B l P j x J d G V t U G F 0 a D 5 T Z W N 0 a W 9 u M S 9 U Y W J s Z T Q 0 M y U y M C h Q Y W d l J T I w M T c 0 K S 9 U Y W J s Z T Q 0 M z w v S X R l b V B h d G g + P C 9 J d G V t T G 9 j Y X R p b 2 4 + P F N 0 Y W J s Z U V u d H J p Z X M g L z 4 8 L 0 l 0 Z W 0 + P E l 0 Z W 0 + P E l 0 Z W 1 M b 2 N h d G l v b j 4 8 S X R l b V R 5 c G U + R m 9 y b X V s Y T w v S X R l b V R 5 c G U + P E l 0 Z W 1 Q Y X R o P l N l Y 3 R p b 2 4 x L 1 R h Y m x l N D Q 0 J T I w K F B h Z 2 U l M j A x N z Q 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M y 0 x M i 0 y O F Q x N j o z M z o x N i 4 5 O D A 3 M z k y 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Q 0 N C A o U G F n Z S A x N z Q p L 0 N o Y W 5 n Z W Q g V H l w Z S 5 7 Q 2 9 s d W 1 u M S w w f S Z x d W 9 0 O y w m c X V v d D t T Z W N 0 a W 9 u M S 9 U Y W J s Z T Q 0 N C A o U G F n Z S A x N z Q p L 0 N o Y W 5 n Z W Q g V H l w Z S 5 7 Q 2 9 s d W 1 u M i w x f S Z x d W 9 0 O y w m c X V v d D t T Z W N 0 a W 9 u M S 9 U Y W J s Z T Q 0 N C A o U G F n Z S A x N z Q p L 0 N o Y W 5 n Z W Q g V H l w Z S 5 7 Q 2 9 s d W 1 u M y w y f S Z x d W 9 0 O 1 0 s J n F 1 b 3 Q 7 Q 2 9 s d W 1 u Q 2 9 1 b n Q m c X V v d D s 6 M y w m c X V v d D t L Z X l D b 2 x 1 b W 5 O Y W 1 l c y Z x d W 9 0 O z p b X S w m c X V v d D t D b 2 x 1 b W 5 J Z G V u d G l 0 a W V z J n F 1 b 3 Q 7 O l s m c X V v d D t T Z W N 0 a W 9 u M S 9 U Y W J s Z T Q 0 N C A o U G F n Z S A x N z Q p L 0 N o Y W 5 n Z W Q g V H l w Z S 5 7 Q 2 9 s d W 1 u M S w w f S Z x d W 9 0 O y w m c X V v d D t T Z W N 0 a W 9 u M S 9 U Y W J s Z T Q 0 N C A o U G F n Z S A x N z Q p L 0 N o Y W 5 n Z W Q g V H l w Z S 5 7 Q 2 9 s d W 1 u M i w x f S Z x d W 9 0 O y w m c X V v d D t T Z W N 0 a W 9 u M S 9 U Y W J s Z T Q 0 N C A o U G F n Z S A x N z Q p L 0 N o Y W 5 n Z W Q g V H l w Z S 5 7 Q 2 9 s d W 1 u M y w y f S Z x d W 9 0 O 1 0 s J n F 1 b 3 Q 7 U m V s Y X R p b 2 5 z a G l w S W 5 m b y Z x d W 9 0 O z p b X X 0 i I C 8 + P E V u d H J 5 I F R 5 c G U 9 I l F 1 Z X J 5 S U Q i I F Z h b H V l P S J z O G M 3 Z T h k M T Y t Y m Q w N S 0 0 N j k 0 L W J l M j k t M D E x Y z A y Z W J k Y m N h I i A v P j x F b n R y e S B U e X B l P S J S Z W N v d m V y e V R h c m d l d F N o Z W V 0 I i B W Y W x 1 Z T 0 i c 1 M y M S I g L z 4 8 R W 5 0 c n k g V H l w Z T 0 i U m V j b 3 Z l c n l U Y X J n Z X R D b 2 x 1 b W 4 i I F Z h b H V l P S J s M S I g L z 4 8 R W 5 0 c n k g V H l w Z T 0 i U m V j b 3 Z l c n l U Y X J n Z X R S b 3 c i I F Z h b H V l P S J s N T Q i I C 8 + P E V u d H J 5 I F R 5 c G U 9 I k Z p b G x U Y X J n Z X Q i I F Z h b H V l P S J z V G F i b G U 0 N D R f X 1 B h Z 2 V f M T c 0 I i A v P j w v U 3 R h Y m x l R W 5 0 c m l l c z 4 8 L 0 l 0 Z W 0 + P E l 0 Z W 0 + P E l 0 Z W 1 M b 2 N h d G l v b j 4 8 S X R l b V R 5 c G U + R m 9 y b X V s Y T w v S X R l b V R 5 c G U + P E l 0 Z W 1 Q Y X R o P l N l Y 3 R p b 2 4 x L 1 R h Y m x l N D Q 0 J T I w K F B h Z 2 U l M j A x N z Q p L 1 N v d X J j Z T w v S X R l b V B h d G g + P C 9 J d G V t T G 9 j Y X R p b 2 4 + P F N 0 Y W J s Z U V u d H J p Z X M g L z 4 8 L 0 l 0 Z W 0 + P E l 0 Z W 0 + P E l 0 Z W 1 M b 2 N h d G l v b j 4 8 S X R l b V R 5 c G U + R m 9 y b X V s Y T w v S X R l b V R 5 c G U + P E l 0 Z W 1 Q Y X R o P l N l Y 3 R p b 2 4 x L 1 R h Y m x l N D Q 0 J T I w K F B h Z 2 U l M j A x N z Q p L 1 R h Y m x l N D Q 0 P C 9 J d G V t U G F 0 a D 4 8 L 0 l 0 Z W 1 M b 2 N h d G l v b j 4 8 U 3 R h Y m x l R W 5 0 c m l l c y A v P j w v S X R l b T 4 8 S X R l b T 4 8 S X R l b U x v Y 2 F 0 a W 9 u P j x J d G V t V H l w Z T 5 G b 3 J t d W x h P C 9 J d G V t V H l w Z T 4 8 S X R l b V B h d G g + U 2 V j d G l v b j E v V G F i b G U 0 N D U l M j A o U G F n Z S U y M D E 3 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E i I C 8 + P E V u d H J 5 I F R 5 c G U 9 I k Z p b G x D b 3 V u d C I g V m F s d W U 9 I m w x N C I g L z 4 8 R W 5 0 c n k g V H l w Z T 0 i R m l s b E V y c m 9 y Q 2 9 k Z S I g V m F s d W U 9 I n N V b m t u b 3 d u I i A v P j x F b n R y e S B U e X B l P S J G a W x s R X J y b 3 J D b 3 V u d C I g V m F s d W U 9 I m w w I i A v P j x F b n R y e S B U e X B l P S J G a W x s T G F z d F V w Z G F 0 Z W Q i I F Z h b H V l P S J k M j A y M y 0 x M i 0 y O F Q x N j o z M z o 0 N S 4 3 M D Y w O T M x W i I g L z 4 8 R W 5 0 c n k g V H l w Z T 0 i R m l s b E N v b H V t b l R 5 c G V z I i B W Y W x 1 Z T 0 i c 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Q 0 N S A o U G F n Z S A x N z Q p L 0 N o Y W 5 n Z W Q g V H l w Z S 5 7 Q 2 9 s d W 1 u M S w w f S Z x d W 9 0 O y w m c X V v d D t T Z W N 0 a W 9 u M S 9 U Y W J s Z T Q 0 N S A o U G F n Z S A x N z Q p L 0 N o Y W 5 n Z W Q g V H l w Z S 5 7 Q 2 9 s d W 1 u M i w x f S Z x d W 9 0 O y w m c X V v d D t T Z W N 0 a W 9 u M S 9 U Y W J s Z T Q 0 N S A o U G F n Z S A x N z Q p L 0 N o Y W 5 n Z W Q g V H l w Z S 5 7 Q 2 9 s d W 1 u M y w y f S Z x d W 9 0 O y w m c X V v d D t T Z W N 0 a W 9 u M S 9 U Y W J s Z T Q 0 N S A o U G F n Z S A x N z Q p L 0 N o Y W 5 n Z W Q g V H l w Z S 5 7 Q 2 9 s d W 1 u N C w z f S Z x d W 9 0 O y w m c X V v d D t T Z W N 0 a W 9 u M S 9 U Y W J s Z T Q 0 N S A o U G F n Z S A x N z Q p L 0 N o Y W 5 n Z W Q g V H l w Z S 5 7 Q 2 9 s d W 1 u N S w 0 f S Z x d W 9 0 O y w m c X V v d D t T Z W N 0 a W 9 u M S 9 U Y W J s Z T Q 0 N S A o U G F n Z S A x N z Q p L 0 N o Y W 5 n Z W Q g V H l w Z S 5 7 Q 2 9 s d W 1 u N i w 1 f S Z x d W 9 0 O y w m c X V v d D t T Z W N 0 a W 9 u M S 9 U Y W J s Z T Q 0 N S A o U G F n Z S A x N z Q p L 0 N o Y W 5 n Z W Q g V H l w Z S 5 7 Q 2 9 s d W 1 u N y w 2 f S Z x d W 9 0 O y w m c X V v d D t T Z W N 0 a W 9 u M S 9 U Y W J s Z T Q 0 N S A o U G F n Z S A x N z Q p L 0 N o Y W 5 n Z W Q g V H l w Z S 5 7 Q 2 9 s d W 1 u O C w 3 f S Z x d W 9 0 O 1 0 s J n F 1 b 3 Q 7 Q 2 9 s d W 1 u Q 2 9 1 b n Q m c X V v d D s 6 O C w m c X V v d D t L Z X l D b 2 x 1 b W 5 O Y W 1 l c y Z x d W 9 0 O z p b X S w m c X V v d D t D b 2 x 1 b W 5 J Z G V u d G l 0 a W V z J n F 1 b 3 Q 7 O l s m c X V v d D t T Z W N 0 a W 9 u M S 9 U Y W J s Z T Q 0 N S A o U G F n Z S A x N z Q p L 0 N o Y W 5 n Z W Q g V H l w Z S 5 7 Q 2 9 s d W 1 u M S w w f S Z x d W 9 0 O y w m c X V v d D t T Z W N 0 a W 9 u M S 9 U Y W J s Z T Q 0 N S A o U G F n Z S A x N z Q p L 0 N o Y W 5 n Z W Q g V H l w Z S 5 7 Q 2 9 s d W 1 u M i w x f S Z x d W 9 0 O y w m c X V v d D t T Z W N 0 a W 9 u M S 9 U Y W J s Z T Q 0 N S A o U G F n Z S A x N z Q p L 0 N o Y W 5 n Z W Q g V H l w Z S 5 7 Q 2 9 s d W 1 u M y w y f S Z x d W 9 0 O y w m c X V v d D t T Z W N 0 a W 9 u M S 9 U Y W J s Z T Q 0 N S A o U G F n Z S A x N z Q p L 0 N o Y W 5 n Z W Q g V H l w Z S 5 7 Q 2 9 s d W 1 u N C w z f S Z x d W 9 0 O y w m c X V v d D t T Z W N 0 a W 9 u M S 9 U Y W J s Z T Q 0 N S A o U G F n Z S A x N z Q p L 0 N o Y W 5 n Z W Q g V H l w Z S 5 7 Q 2 9 s d W 1 u N S w 0 f S Z x d W 9 0 O y w m c X V v d D t T Z W N 0 a W 9 u M S 9 U Y W J s Z T Q 0 N S A o U G F n Z S A x N z Q p L 0 N o Y W 5 n Z W Q g V H l w Z S 5 7 Q 2 9 s d W 1 u N i w 1 f S Z x d W 9 0 O y w m c X V v d D t T Z W N 0 a W 9 u M S 9 U Y W J s Z T Q 0 N S A o U G F n Z S A x N z Q p L 0 N o Y W 5 n Z W Q g V H l w Z S 5 7 Q 2 9 s d W 1 u N y w 2 f S Z x d W 9 0 O y w m c X V v d D t T Z W N 0 a W 9 u M S 9 U Y W J s Z T Q 0 N S A o U G F n Z S A x N z Q p L 0 N o Y W 5 n Z W Q g V H l w Z S 5 7 Q 2 9 s d W 1 u O C w 3 f S Z x d W 9 0 O 1 0 s J n F 1 b 3 Q 7 U m V s Y X R p b 2 5 z a G l w S W 5 m b y Z x d W 9 0 O z p b X X 0 i I C 8 + P E V u d H J 5 I F R 5 c G U 9 I l F 1 Z X J 5 S U Q i I F Z h b H V l P S J z Z j M w M 2 Y 1 Z T U t Y j c x M y 0 0 N G Y 5 L W E 2 N D I t Z D k 4 Z D V i M j N j N T c 4 I i A v P j x F b n R y e S B U e X B l P S J S Z W N v d m V y e V R h c m d l d F N o Z W V 0 I i B W Y W x 1 Z T 0 i c 1 M y M S I g L z 4 8 R W 5 0 c n k g V H l w Z T 0 i U m V j b 3 Z l c n l U Y X J n Z X R D b 2 x 1 b W 4 i I F Z h b H V l P S J s M S I g L z 4 8 R W 5 0 c n k g V H l w Z T 0 i U m V j b 3 Z l c n l U Y X J n Z X R S b 3 c i I F Z h b H V l P S J s N j Q i I C 8 + P E V u d H J 5 I F R 5 c G U 9 I k Z p b G x U Y X J n Z X Q i I F Z h b H V l P S J z V G F i b G U 0 N D V f X 1 B h Z 2 V f M T c 0 I i A v P j w v U 3 R h Y m x l R W 5 0 c m l l c z 4 8 L 0 l 0 Z W 0 + P E l 0 Z W 0 + P E l 0 Z W 1 M b 2 N h d G l v b j 4 8 S X R l b V R 5 c G U + R m 9 y b X V s Y T w v S X R l b V R 5 c G U + P E l 0 Z W 1 Q Y X R o P l N l Y 3 R p b 2 4 x L 1 R h Y m x l N D Q 1 J T I w K F B h Z 2 U l M j A x N z Q p L 1 N v d X J j Z T w v S X R l b V B h d G g + P C 9 J d G V t T G 9 j Y X R p b 2 4 + P F N 0 Y W J s Z U V u d H J p Z X M g L z 4 8 L 0 l 0 Z W 0 + P E l 0 Z W 0 + P E l 0 Z W 1 M b 2 N h d G l v b j 4 8 S X R l b V R 5 c G U + R m 9 y b X V s Y T w v S X R l b V R 5 c G U + P E l 0 Z W 1 Q Y X R o P l N l Y 3 R p b 2 4 x L 1 R h Y m x l N D Q 1 J T I w K F B h Z 2 U l M j A x N z Q p L 1 R h Y m x l N D Q 1 P C 9 J d G V t U G F 0 a D 4 8 L 0 l 0 Z W 1 M b 2 N h d G l v b j 4 8 U 3 R h Y m x l R W 5 0 c m l l c y A v P j w v S X R l b T 4 8 S X R l b T 4 8 S X R l b U x v Y 2 F 0 a W 9 u P j x J d G V t V H l w Z T 5 G b 3 J t d W x h P C 9 J d G V t V H l w Z T 4 8 S X R l b V B h d G g + U 2 V j d G l v b j E v V G F i b G U 0 N D U l M j A o U G F n Z S U y M D E 3 N C k v Q 2 h h b m d l Z C U y M F R 5 c G U 8 L 0 l 0 Z W 1 Q Y X R o P j w v S X R l b U x v Y 2 F 0 a W 9 u P j x T d G F i b G V F b n R y a W V z I C 8 + P C 9 J d G V t P j x J d G V t P j x J d G V t T G 9 j Y X R p b 2 4 + P E l 0 Z W 1 U e X B l P k Z v c m 1 1 b G E 8 L 0 l 0 Z W 1 U e X B l P j x J d G V t U G F 0 a D 5 T Z W N 0 a W 9 u M S 9 U Y W J s Z T Q 0 N C U y M C h Q Y W d l J T I w M T c 0 K S 9 D a G F u Z 2 V k J T I w V H l w Z T w v S X R l b V B h d G g + P C 9 J d G V t T G 9 j Y X R p b 2 4 + P F N 0 Y W J s Z U V u d H J p Z X M g L z 4 8 L 0 l 0 Z W 0 + P E l 0 Z W 0 + P E l 0 Z W 1 M b 2 N h d G l v b j 4 8 S X R l b V R 5 c G U + R m 9 y b X V s Y T w v S X R l b V R 5 c G U + P E l 0 Z W 1 Q Y X R o P l N l Y 3 R p b 2 4 x L 1 R h Y m x l N D Q z J T I w K F B h Z 2 U l M j A x N z Q p L 0 N o Y W 5 n Z W Q l M j B U e X B l P C 9 J d G V t U G F 0 a D 4 8 L 0 l 0 Z W 1 M b 2 N h d G l v b j 4 8 U 3 R h Y m x l R W 5 0 c m l l c y A v P j w v S X R l b T 4 8 S X R l b T 4 8 S X R l b U x v Y 2 F 0 a W 9 u P j x J d G V t V H l w Z T 5 G b 3 J t d W x h P C 9 J d G V t V H l w Z T 4 8 S X R l b V B h d G g + U 2 V j d G l v b j E v V G F i b G U 0 N D I l M j A o U G F n Z S U y M D E 3 N C k v Q 2 h h b m d l Z C U y M F R 5 c G U 8 L 0 l 0 Z W 1 Q Y X R o P j w v S X R l b U x v Y 2 F 0 a W 9 u P j x T d G F i b G V F b n R y a W V z I C 8 + P C 9 J d G V t P j x J d G V t P j x J d G V t T G 9 j Y X R p b 2 4 + P E l 0 Z W 1 U e X B l P k Z v c m 1 1 b G E 8 L 0 l 0 Z W 1 U e X B l P j x J d G V t U G F 0 a D 5 T Z W N 0 a W 9 u M S 9 U Y W J s Z T Q 0 M C U y M C h Q Y W d l J T I w M T c y K S 9 D a G F u Z 2 V k J T I w V H l w Z T w v S X R l b V B h d G g + P C 9 J d G V t T G 9 j Y X R p b 2 4 + P F N 0 Y W J s Z U V u d H J p Z X M g L z 4 8 L 0 l 0 Z W 0 + P E l 0 Z W 0 + P E l 0 Z W 1 M b 2 N h d G l v b j 4 8 S X R l b V R 5 c G U + R m 9 y b X V s Y T w v S X R l b V R 5 c G U + P E l 0 Z W 1 Q Y X R o P l N l Y 3 R p b 2 4 x L 1 R h Y m x l N D M w J T I w K F B h Z 2 U l M j A x N j M p L 0 N o Y W 5 n Z W Q l M j B U e X B l P C 9 J d G V t U G F 0 a D 4 8 L 0 l 0 Z W 1 M b 2 N h d G l v b j 4 8 U 3 R h Y m x l R W 5 0 c m l l c y A v P j w v S X R l b T 4 8 S X R l b T 4 8 S X R l b U x v Y 2 F 0 a W 9 u P j x J d G V t V H l w Z T 5 G b 3 J t d W x h P C 9 J d G V t V H l w Z T 4 8 S X R l b V B h d G g + U 2 V j d G l v b j E v V G F i b G U 0 M j g l M j A o U G F n Z S U y M D E 2 M S k v Q 2 h h b m d l Z C U y M F R 5 c G U 8 L 0 l 0 Z W 1 Q Y X R o P j w v S X R l b U x v Y 2 F 0 a W 9 u P j x T d G F i b G V F b n R y a W V z I C 8 + P C 9 J d G V t P j x J d G V t P j x J d G V t T G 9 j Y X R p b 2 4 + P E l 0 Z W 1 U e X B l P k Z v c m 1 1 b G E 8 L 0 l 0 Z W 1 U e X B l P j x J d G V t U G F 0 a D 5 T Z W N 0 a W 9 u M S 9 U Y W J s Z T Q y N i U y M C h Q Y W d l J T I w M T U 5 K 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l T I i A v P j x F b n R y e S B U e X B l P S J S Z W N v d m V y e V R h c m d l d E N v b H V t b i I g V m F s d W U 9 I m w x M C I g L z 4 8 R W 5 0 c n k g V H l w Z T 0 i U m V j b 3 Z l c n l U Y X J n Z X R S b 3 c i I F Z h b H V l P S J s M 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M y 0 x M i 0 y O F Q x N j o x M D o x M i 4 2 M D A 3 N j I 5 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Q y N i A o U G F n Z S A x N T k p I C g y K S 9 B d X R v U m V t b 3 Z l Z E N v b H V t b n M x L n t D b 2 x 1 b W 4 x L D B 9 J n F 1 b 3 Q 7 L C Z x d W 9 0 O 1 N l Y 3 R p b 2 4 x L 1 R h Y m x l N D I 2 I C h Q Y W d l I D E 1 O S k g K D I p L 0 F 1 d G 9 S Z W 1 v d m V k Q 2 9 s d W 1 u c z E u e 0 N v b H V t b j I s M X 0 m c X V v d D s s J n F 1 b 3 Q 7 U 2 V j d G l v b j E v V G F i b G U 0 M j Y g K F B h Z 2 U g M T U 5 K S A o M i k v Q X V 0 b 1 J l b W 9 2 Z W R D b 2 x 1 b W 5 z M S 5 7 Q 2 9 s d W 1 u M y w y f S Z x d W 9 0 O y w m c X V v d D t T Z W N 0 a W 9 u M S 9 U Y W J s Z T Q y N i A o U G F n Z S A x N T k p I C g y K S 9 B d X R v U m V t b 3 Z l Z E N v b H V t b n M x L n t D b 2 x 1 b W 4 0 L D N 9 J n F 1 b 3 Q 7 X S w m c X V v d D t D b 2 x 1 b W 5 D b 3 V u d C Z x d W 9 0 O z o 0 L C Z x d W 9 0 O 0 t l e U N v b H V t b k 5 h b W V z J n F 1 b 3 Q 7 O l t d L C Z x d W 9 0 O 0 N v b H V t b k l k Z W 5 0 a X R p Z X M m c X V v d D s 6 W y Z x d W 9 0 O 1 N l Y 3 R p b 2 4 x L 1 R h Y m x l N D I 2 I C h Q Y W d l I D E 1 O S k g K D I p L 0 F 1 d G 9 S Z W 1 v d m V k Q 2 9 s d W 1 u c z E u e 0 N v b H V t b j E s M H 0 m c X V v d D s s J n F 1 b 3 Q 7 U 2 V j d G l v b j E v V G F i b G U 0 M j Y g K F B h Z 2 U g M T U 5 K S A o M i k v Q X V 0 b 1 J l b W 9 2 Z W R D b 2 x 1 b W 5 z M S 5 7 Q 2 9 s d W 1 u M i w x f S Z x d W 9 0 O y w m c X V v d D t T Z W N 0 a W 9 u M S 9 U Y W J s Z T Q y N i A o U G F n Z S A x N T k p I C g y K S 9 B d X R v U m V t b 3 Z l Z E N v b H V t b n M x L n t D b 2 x 1 b W 4 z L D J 9 J n F 1 b 3 Q 7 L C Z x d W 9 0 O 1 N l Y 3 R p b 2 4 x L 1 R h Y m x l N D I 2 I C h Q Y W d l I D E 1 O S k g K D I p L 0 F 1 d G 9 S Z W 1 v d m V k Q 2 9 s d W 1 u c z E u e 0 N v b H V t b j Q s M 3 0 m c X V v d D t d L C Z x d W 9 0 O 1 J l b G F 0 a W 9 u c 2 h p c E l u Z m 8 m c X V v d D s 6 W 1 1 9 I i A v P j w v U 3 R h Y m x l R W 5 0 c m l l c z 4 8 L 0 l 0 Z W 0 + P E l 0 Z W 0 + P E l 0 Z W 1 M b 2 N h d G l v b j 4 8 S X R l b V R 5 c G U + R m 9 y b X V s Y T w v S X R l b V R 5 c G U + P E l 0 Z W 1 Q Y X R o P l N l Y 3 R p b 2 4 x L 1 R h Y m x l N D I 2 J T I w K F B h Z 2 U l M j A x N T k p J T I w K D I p L 1 N v d X J j Z T w v S X R l b V B h d G g + P C 9 J d G V t T G 9 j Y X R p b 2 4 + P F N 0 Y W J s Z U V u d H J p Z X M g L z 4 8 L 0 l 0 Z W 0 + P E l 0 Z W 0 + P E l 0 Z W 1 M b 2 N h d G l v b j 4 8 S X R l b V R 5 c G U + R m 9 y b X V s Y T w v S X R l b V R 5 c G U + P E l 0 Z W 1 Q Y X R o P l N l Y 3 R p b 2 4 x L 1 R h Y m x l N D I 2 J T I w K F B h Z 2 U l M j A x N T k p J T I w K D I p L 1 R h Y m x l N D I 2 P C 9 J d G V t U G F 0 a D 4 8 L 0 l 0 Z W 1 M b 2 N h d G l v b j 4 8 U 3 R h Y m x l R W 5 0 c m l l c y A v P j w v S X R l b T 4 8 S X R l b T 4 8 S X R l b U x v Y 2 F 0 a W 9 u P j x J d G V t V H l w Z T 5 G b 3 J t d W x h P C 9 J d G V t V H l w Z T 4 8 S X R l b V B h d G g + U 2 V j d G l v b j E v V G F i b G U 0 M j Y l M j A o U G F n Z S U y M D E 1 O S k l M j A o M i k v Q 2 h h b m d l Z C U y M F R 5 c G U 8 L 0 l 0 Z W 1 Q Y X R o P j w v S X R l b U x v Y 2 F 0 a W 9 u P j x T d G F i b G V F b n R y a W V z I C 8 + P C 9 J d G V t P j x J d G V t P j x J d G V t T G 9 j Y X R p b 2 4 + P E l 0 Z W 1 U e X B l P k Z v c m 1 1 b G E 8 L 0 l 0 Z W 1 U e X B l P j x J d G V t U G F 0 a D 5 T Z W N 0 a W 9 u M S 9 U Y W J s Z T I 3 N C U y M C h Q Y W d l J T I w M T c 4 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M j c 0 I C h Q Y W d l I D E 3 O C k v Q 2 h h b m d l Z C B U e X B l L n t D b 2 x 1 b W 4 x L D B 9 J n F 1 b 3 Q 7 L C Z x d W 9 0 O 1 N l Y 3 R p b 2 4 x L 1 R h Y m x l M j c 0 I C h Q Y W d l I D E 3 O C k v Q 2 h h b m d l Z C B U e X B l L n t D b 2 x 1 b W 4 y L D F 9 J n F 1 b 3 Q 7 L C Z x d W 9 0 O 1 N l Y 3 R p b 2 4 x L 1 R h Y m x l M j c 0 I C h Q Y W d l I D E 3 O C k v Q 2 h h b m d l Z C B U e X B l L n t D b 2 x 1 b W 4 z L D J 9 J n F 1 b 3 Q 7 L C Z x d W 9 0 O 1 N l Y 3 R p b 2 4 x L 1 R h Y m x l M j c 0 I C h Q Y W d l I D E 3 O C k v Q 2 h h b m d l Z C B U e X B l L n t D b 2 x 1 b W 4 0 L D N 9 J n F 1 b 3 Q 7 X S w m c X V v d D t D b 2 x 1 b W 5 D b 3 V u d C Z x d W 9 0 O z o 0 L C Z x d W 9 0 O 0 t l e U N v b H V t b k 5 h b W V z J n F 1 b 3 Q 7 O l t d L C Z x d W 9 0 O 0 N v b H V t b k l k Z W 5 0 a X R p Z X M m c X V v d D s 6 W y Z x d W 9 0 O 1 N l Y 3 R p b 2 4 x L 1 R h Y m x l M j c 0 I C h Q Y W d l I D E 3 O C k v Q 2 h h b m d l Z C B U e X B l L n t D b 2 x 1 b W 4 x L D B 9 J n F 1 b 3 Q 7 L C Z x d W 9 0 O 1 N l Y 3 R p b 2 4 x L 1 R h Y m x l M j c 0 I C h Q Y W d l I D E 3 O C k v Q 2 h h b m d l Z C B U e X B l L n t D b 2 x 1 b W 4 y L D F 9 J n F 1 b 3 Q 7 L C Z x d W 9 0 O 1 N l Y 3 R p b 2 4 x L 1 R h Y m x l M j c 0 I C h Q Y W d l I D E 3 O C k v Q 2 h h b m d l Z C B U e X B l L n t D b 2 x 1 b W 4 z L D J 9 J n F 1 b 3 Q 7 L C Z x d W 9 0 O 1 N l Y 3 R p b 2 4 x L 1 R h Y m x l M j c 0 I C h Q Y W d l I D E 3 O C k v Q 2 h h b m d l Z C B U e X B l L n t D b 2 x 1 b W 4 0 L D N 9 J n F 1 b 3 Q 7 X S w m c X V v d D t S Z W x h d G l v b n N o a X B J b m Z v J n F 1 b 3 Q 7 O l t d f 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y 0 x M i 0 y O F Q x N j o 0 M D o w N S 4 3 N D M 1 M D U 2 W i I g L z 4 8 R W 5 0 c n k g V H l w Z T 0 i R m l s b E V y c m 9 y Q 2 9 1 b n Q i I F Z h b H V l P S J s M C I g L z 4 8 R W 5 0 c n k g V H l w Z T 0 i R m l s b E V y c m 9 y Q 2 9 k Z S I g V m F s d W U 9 I n N V b m t u b 3 d u I i A v P j x F b n R y e S B U e X B l P S J G a W x s Q 2 9 1 b n Q i I F Z h b H V l P S J s M j M i I C 8 + P E V u d H J 5 I F R 5 c G U 9 I k F k Z G V k V G 9 E Y X R h T W 9 k Z W w i I F Z h b H V l P S J s M S I g L z 4 8 R W 5 0 c n k g V H l w Z T 0 i U m V j b 3 Z l c n l U Y X J n Z X R T a G V l d C I g V m F s d W U 9 I n N J U y I g L z 4 8 R W 5 0 c n k g V H l w Z T 0 i U m V j b 3 Z l c n l U Y X J n Z X R D b 2 x 1 b W 4 i I F Z h b H V l P S J s N i I g L z 4 8 R W 5 0 c n k g V H l w Z T 0 i U m V j b 3 Z l c n l U Y X J n Z X R S b 3 c i I F Z h b H V l P S J s M S I g L z 4 8 R W 5 0 c n k g V H l w Z T 0 i R m l s b F R h c m d l d C I g V m F s d W U 9 I n N U Y W J s Z T I 3 N F 9 f U G F n Z V 8 x N z g i I C 8 + P C 9 T d G F i b G V F b n R y a W V z P j w v S X R l b T 4 8 S X R l b T 4 8 S X R l b U x v Y 2 F 0 a W 9 u P j x J d G V t V H l w Z T 5 G b 3 J t d W x h P C 9 J d G V t V H l w Z T 4 8 S X R l b V B h d G g + U 2 V j d G l v b j E v V G F i b G U y N z Q l M j A o U G F n Z S U y M D E 3 O C k v U 2 9 1 c m N l P C 9 J d G V t U G F 0 a D 4 8 L 0 l 0 Z W 1 M b 2 N h d G l v b j 4 8 U 3 R h Y m x l R W 5 0 c m l l c y A v P j w v S X R l b T 4 8 S X R l b T 4 8 S X R l b U x v Y 2 F 0 a W 9 u P j x J d G V t V H l w Z T 5 G b 3 J t d W x h P C 9 J d G V t V H l w Z T 4 8 S X R l b V B h d G g + U 2 V j d G l v b j E v V G F i b G U y N z Q l M j A o U G F n Z S U y M D E 3 O C k v V G F i b G U y N z Q 8 L 0 l 0 Z W 1 Q Y X R o P j w v S X R l b U x v Y 2 F 0 a W 9 u P j x T d G F i b G V F b n R y a W V z I C 8 + P C 9 J d G V t P j x J d G V t P j x J d G V t T G 9 j Y X R p b 2 4 + P E l 0 Z W 1 U e X B l P k Z v c m 1 1 b G E 8 L 0 l 0 Z W 1 U e X B l P j x J d G V t U G F 0 a D 5 T Z W N 0 a W 9 u M S 9 U Y W J s Z T I 3 N i U y M C h Q Y W d l J T I w M T g w 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M j c 2 I C h Q Y W d l I D E 4 M C k v Q 2 h h b m d l Z C B U e X B l L n t D b 2 x 1 b W 4 x L D B 9 J n F 1 b 3 Q 7 L C Z x d W 9 0 O 1 N l Y 3 R p b 2 4 x L 1 R h Y m x l M j c 2 I C h Q Y W d l I D E 4 M C k v Q 2 h h b m d l Z C B U e X B l L n t D b 2 x 1 b W 4 y L D F 9 J n F 1 b 3 Q 7 L C Z x d W 9 0 O 1 N l Y 3 R p b 2 4 x L 1 R h Y m x l M j c 2 I C h Q Y W d l I D E 4 M C k v Q 2 h h b m d l Z C B U e X B l L n t D b 2 x 1 b W 4 z L D J 9 J n F 1 b 3 Q 7 L C Z x d W 9 0 O 1 N l Y 3 R p b 2 4 x L 1 R h Y m x l M j c 2 I C h Q Y W d l I D E 4 M C k v Q 2 h h b m d l Z C B U e X B l L n t D b 2 x 1 b W 4 0 L D N 9 J n F 1 b 3 Q 7 X S w m c X V v d D t D b 2 x 1 b W 5 D b 3 V u d C Z x d W 9 0 O z o 0 L C Z x d W 9 0 O 0 t l e U N v b H V t b k 5 h b W V z J n F 1 b 3 Q 7 O l t d L C Z x d W 9 0 O 0 N v b H V t b k l k Z W 5 0 a X R p Z X M m c X V v d D s 6 W y Z x d W 9 0 O 1 N l Y 3 R p b 2 4 x L 1 R h Y m x l M j c 2 I C h Q Y W d l I D E 4 M C k v Q 2 h h b m d l Z C B U e X B l L n t D b 2 x 1 b W 4 x L D B 9 J n F 1 b 3 Q 7 L C Z x d W 9 0 O 1 N l Y 3 R p b 2 4 x L 1 R h Y m x l M j c 2 I C h Q Y W d l I D E 4 M C k v Q 2 h h b m d l Z C B U e X B l L n t D b 2 x 1 b W 4 y L D F 9 J n F 1 b 3 Q 7 L C Z x d W 9 0 O 1 N l Y 3 R p b 2 4 x L 1 R h Y m x l M j c 2 I C h Q Y W d l I D E 4 M C k v Q 2 h h b m d l Z C B U e X B l L n t D b 2 x 1 b W 4 z L D J 9 J n F 1 b 3 Q 7 L C Z x d W 9 0 O 1 N l Y 3 R p b 2 4 x L 1 R h Y m x l M j c 2 I C h Q Y W d l I D E 4 M C k v Q 2 h h b m d l Z C B U e X B l L n t D b 2 x 1 b W 4 0 L D N 9 J n F 1 b 3 Q 7 X S w m c X V v d D t S Z W x h d G l v b n N o a X B J b m Z v J n F 1 b 3 Q 7 O l t d f 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y 0 x M i 0 y O F Q x N j o 0 M T o y N C 4 1 N j M 5 M D Q 3 W i I g L z 4 8 R W 5 0 c n k g V H l w Z T 0 i R m l s b E V y c m 9 y Q 2 9 1 b n Q i I F Z h b H V l P S J s M C I g L z 4 8 R W 5 0 c n k g V H l w Z T 0 i R m l s b E V y c m 9 y Q 2 9 k Z S I g V m F s d W U 9 I n N V b m t u b 3 d u I i A v P j x F b n R y e S B U e X B l P S J G a W x s Q 2 9 1 b n Q i I F Z h b H V l P S J s M z c i I C 8 + P E V u d H J 5 I F R 5 c G U 9 I k F k Z G V k V G 9 E Y X R h T W 9 k Z W w i I F Z h b H V l P S J s M S I g L z 4 8 R W 5 0 c n k g V H l w Z T 0 i U m V j b 3 Z l c n l U Y X J n Z X R T a G V l d C I g V m F s d W U 9 I n N C U y I g L z 4 8 R W 5 0 c n k g V H l w Z T 0 i U m V j b 3 Z l c n l U Y X J n Z X R D b 2 x 1 b W 4 i I F Z h b H V l P S J s N i I g L z 4 8 R W 5 0 c n k g V H l w Z T 0 i U m V j b 3 Z l c n l U Y X J n Z X R S b 3 c i I F Z h b H V l P S J s M S I g L z 4 8 R W 5 0 c n k g V H l w Z T 0 i R m l s b F R h c m d l d C I g V m F s d W U 9 I n N U Y W J s Z T I 3 N l 9 f U G F n Z V 8 x O D A i I C 8 + P C 9 T d G F i b G V F b n R y a W V z P j w v S X R l b T 4 8 S X R l b T 4 8 S X R l b U x v Y 2 F 0 a W 9 u P j x J d G V t V H l w Z T 5 G b 3 J t d W x h P C 9 J d G V t V H l w Z T 4 8 S X R l b V B h d G g + U 2 V j d G l v b j E v V G F i b G U y N z Y l M j A o U G F n Z S U y M D E 4 M C k v U 2 9 1 c m N l P C 9 J d G V t U G F 0 a D 4 8 L 0 l 0 Z W 1 M b 2 N h d G l v b j 4 8 U 3 R h Y m x l R W 5 0 c m l l c y A v P j w v S X R l b T 4 8 S X R l b T 4 8 S X R l b U x v Y 2 F 0 a W 9 u P j x J d G V t V H l w Z T 5 G b 3 J t d W x h P C 9 J d G V t V H l w Z T 4 8 S X R l b V B h d G g + U 2 V j d G l v b j E v V G F i b G U y N z Y l M j A o U G F n Z S U y M D E 4 M C k v V G F i b G U y N z Y 8 L 0 l 0 Z W 1 Q Y X R o P j w v S X R l b U x v Y 2 F 0 a W 9 u P j x T d G F i b G V F b n R y a W V z I C 8 + P C 9 J d G V t P j x J d G V t P j x J d G V t T G 9 j Y X R p b 2 4 + P E l 0 Z W 1 U e X B l P k Z v c m 1 1 b G E 8 L 0 l 0 Z W 1 U e X B l P j x J d G V t U G F 0 a D 5 T Z W N 0 a W 9 u M S 9 U Y W J s Z T I 3 O C U y M C h Q Y W d l J T I w M T g y 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R h Y m x l M j c 4 I C h Q Y W d l I D E 4 M i k v Q 2 h h b m d l Z C B U e X B l L n t D b 2 x 1 b W 4 x L D B 9 J n F 1 b 3 Q 7 L C Z x d W 9 0 O 1 N l Y 3 R p b 2 4 x L 1 R h Y m x l M j c 4 I C h Q Y W d l I D E 4 M i k v Q 2 h h b m d l Z C B U e X B l L n t D b 2 x 1 b W 4 y L D F 9 J n F 1 b 3 Q 7 L C Z x d W 9 0 O 1 N l Y 3 R p b 2 4 x L 1 R h Y m x l M j c 4 I C h Q Y W d l I D E 4 M i k v Q 2 h h b m d l Z C B U e X B l L n t D b 2 x 1 b W 4 z L D J 9 J n F 1 b 3 Q 7 L C Z x d W 9 0 O 1 N l Y 3 R p b 2 4 x L 1 R h Y m x l M j c 4 I C h Q Y W d l I D E 4 M i k v Q 2 h h b m d l Z C B U e X B l L n t D b 2 x 1 b W 4 0 L D N 9 J n F 1 b 3 Q 7 X S w m c X V v d D t D b 2 x 1 b W 5 D b 3 V u d C Z x d W 9 0 O z o 0 L C Z x d W 9 0 O 0 t l e U N v b H V t b k 5 h b W V z J n F 1 b 3 Q 7 O l t d L C Z x d W 9 0 O 0 N v b H V t b k l k Z W 5 0 a X R p Z X M m c X V v d D s 6 W y Z x d W 9 0 O 1 N l Y 3 R p b 2 4 x L 1 R h Y m x l M j c 4 I C h Q Y W d l I D E 4 M i k v Q 2 h h b m d l Z C B U e X B l L n t D b 2 x 1 b W 4 x L D B 9 J n F 1 b 3 Q 7 L C Z x d W 9 0 O 1 N l Y 3 R p b 2 4 x L 1 R h Y m x l M j c 4 I C h Q Y W d l I D E 4 M i k v Q 2 h h b m d l Z C B U e X B l L n t D b 2 x 1 b W 4 y L D F 9 J n F 1 b 3 Q 7 L C Z x d W 9 0 O 1 N l Y 3 R p b 2 4 x L 1 R h Y m x l M j c 4 I C h Q Y W d l I D E 4 M i k v Q 2 h h b m d l Z C B U e X B l L n t D b 2 x 1 b W 4 z L D J 9 J n F 1 b 3 Q 7 L C Z x d W 9 0 O 1 N l Y 3 R p b 2 4 x L 1 R h Y m x l M j c 4 I C h Q Y W d l I D E 4 M i k v Q 2 h h b m d l Z C B U e X B l L n t D b 2 x 1 b W 4 0 L D N 9 J n F 1 b 3 Q 7 X S w m c X V v d D t S Z W x h d G l v b n N o a X B J b m Z v J n F 1 b 3 Q 7 O l t d f 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y 0 x M i 0 y O F Q x N j o 0 M z o y N C 4 5 M z k 4 N T M 3 W i I g L z 4 8 R W 5 0 c n k g V H l w Z T 0 i R m l s b E V y c m 9 y Q 2 9 1 b n Q i I F Z h b H V l P S J s M C I g L z 4 8 R W 5 0 c n k g V H l w Z T 0 i R m l s b E V y c m 9 y Q 2 9 k Z S I g V m F s d W U 9 I n N V b m t u b 3 d u I i A v P j x F b n R y e S B U e X B l P S J G a W x s Q 2 9 1 b n Q i I F Z h b H V l P S J s N D U i I C 8 + P E V u d H J 5 I F R 5 c G U 9 I k F k Z G V k V G 9 E Y X R h T W 9 k Z W w i I F Z h b H V l P S J s M S I g L z 4 8 R W 5 0 c n k g V H l w Z T 0 i U m V j b 3 Z l c n l U Y X J n Z X R T a G V l d C I g V m F s d W U 9 I n N D R i I g L z 4 8 R W 5 0 c n k g V H l w Z T 0 i U m V j b 3 Z l c n l U Y X J n Z X R D b 2 x 1 b W 4 i I F Z h b H V l P S J s N i I g L z 4 8 R W 5 0 c n k g V H l w Z T 0 i U m V j b 3 Z l c n l U Y X J n Z X R S b 3 c i I F Z h b H V l P S J s M S I g L z 4 8 R W 5 0 c n k g V H l w Z T 0 i R m l s b F R h c m d l d C I g V m F s d W U 9 I n N U Y W J s Z T I 3 O F 9 f U G F n Z V 8 x O D I i I C 8 + P C 9 T d G F i b G V F b n R y a W V z P j w v S X R l b T 4 8 S X R l b T 4 8 S X R l b U x v Y 2 F 0 a W 9 u P j x J d G V t V H l w Z T 5 G b 3 J t d W x h P C 9 J d G V t V H l w Z T 4 8 S X R l b V B h d G g + U 2 V j d G l v b j E v V G F i b G U y N z g l M j A o U G F n Z S U y M D E 4 M i k v U 2 9 1 c m N l P C 9 J d G V t U G F 0 a D 4 8 L 0 l 0 Z W 1 M b 2 N h d G l v b j 4 8 U 3 R h Y m x l R W 5 0 c m l l c y A v P j w v S X R l b T 4 8 S X R l b T 4 8 S X R l b U x v Y 2 F 0 a W 9 u P j x J d G V t V H l w Z T 5 G b 3 J t d W x h P C 9 J d G V t V H l w Z T 4 8 S X R l b V B h d G g + U 2 V j d G l v b j E v V G F i b G U y N z g l M j A o U G F n Z S U y M D E 4 M i k v V G F i b G U y N z g 8 L 0 l 0 Z W 1 Q Y X R o P j w v S X R l b U x v Y 2 F 0 a W 9 u P j x T d G F i b G V F b n R y a W V z I C 8 + P C 9 J d G V t P j x J d G V t P j x J d G V t T G 9 j Y X R p b 2 4 + P E l 0 Z W 1 U e X B l P k Z v c m 1 1 b G E 8 L 0 l 0 Z W 1 U e X B l P j x J d G V t U G F 0 a D 5 T Z W N 0 a W 9 u M S 9 U Y W J s Z T I 4 N i U y M C h Q Y W d l J T I w M T k z 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1 R h Y m x l M j g 2 I C h Q Y W d l I D E 5 M y k v Q 2 h h b m d l Z C B U e X B l L n t D b 2 x 1 b W 4 x L D B 9 J n F 1 b 3 Q 7 L C Z x d W 9 0 O 1 N l Y 3 R p b 2 4 x L 1 R h Y m x l M j g 2 I C h Q Y W d l I D E 5 M y k v Q 2 h h b m d l Z C B U e X B l L n t D b 2 x 1 b W 4 y L D F 9 J n F 1 b 3 Q 7 L C Z x d W 9 0 O 1 N l Y 3 R p b 2 4 x L 1 R h Y m x l M j g 2 I C h Q Y W d l I D E 5 M y k v Q 2 h h b m d l Z C B U e X B l L n t D b 2 x 1 b W 4 z L D J 9 J n F 1 b 3 Q 7 L C Z x d W 9 0 O 1 N l Y 3 R p b 2 4 x L 1 R h Y m x l M j g 2 I C h Q Y W d l I D E 5 M y k v Q 2 h h b m d l Z C B U e X B l L n t D b 2 x 1 b W 4 0 L D N 9 J n F 1 b 3 Q 7 L C Z x d W 9 0 O 1 N l Y 3 R p b 2 4 x L 1 R h Y m x l M j g 2 I C h Q Y W d l I D E 5 M y k v Q 2 h h b m d l Z C B U e X B l L n t D b 2 x 1 b W 4 1 L D R 9 J n F 1 b 3 Q 7 L C Z x d W 9 0 O 1 N l Y 3 R p b 2 4 x L 1 R h Y m x l M j g 2 I C h Q Y W d l I D E 5 M y k v Q 2 h h b m d l Z C B U e X B l L n t D b 2 x 1 b W 4 2 L D V 9 J n F 1 b 3 Q 7 L C Z x d W 9 0 O 1 N l Y 3 R p b 2 4 x L 1 R h Y m x l M j g 2 I C h Q Y W d l I D E 5 M y k v Q 2 h h b m d l Z C B U e X B l L n t D b 2 x 1 b W 4 3 L D Z 9 J n F 1 b 3 Q 7 L C Z x d W 9 0 O 1 N l Y 3 R p b 2 4 x L 1 R h Y m x l M j g 2 I C h Q Y W d l I D E 5 M y k v Q 2 h h b m d l Z C B U e X B l L n t D b 2 x 1 b W 4 4 L D d 9 J n F 1 b 3 Q 7 L C Z x d W 9 0 O 1 N l Y 3 R p b 2 4 x L 1 R h Y m x l M j g 2 I C h Q Y W d l I D E 5 M y k v Q 2 h h b m d l Z C B U e X B l L n t D b 2 x 1 b W 4 5 L D h 9 J n F 1 b 3 Q 7 X S w m c X V v d D t D b 2 x 1 b W 5 D b 3 V u d C Z x d W 9 0 O z o 5 L C Z x d W 9 0 O 0 t l e U N v b H V t b k 5 h b W V z J n F 1 b 3 Q 7 O l t d L C Z x d W 9 0 O 0 N v b H V t b k l k Z W 5 0 a X R p Z X M m c X V v d D s 6 W y Z x d W 9 0 O 1 N l Y 3 R p b 2 4 x L 1 R h Y m x l M j g 2 I C h Q Y W d l I D E 5 M y k v Q 2 h h b m d l Z C B U e X B l L n t D b 2 x 1 b W 4 x L D B 9 J n F 1 b 3 Q 7 L C Z x d W 9 0 O 1 N l Y 3 R p b 2 4 x L 1 R h Y m x l M j g 2 I C h Q Y W d l I D E 5 M y k v Q 2 h h b m d l Z C B U e X B l L n t D b 2 x 1 b W 4 y L D F 9 J n F 1 b 3 Q 7 L C Z x d W 9 0 O 1 N l Y 3 R p b 2 4 x L 1 R h Y m x l M j g 2 I C h Q Y W d l I D E 5 M y k v Q 2 h h b m d l Z C B U e X B l L n t D b 2 x 1 b W 4 z L D J 9 J n F 1 b 3 Q 7 L C Z x d W 9 0 O 1 N l Y 3 R p b 2 4 x L 1 R h Y m x l M j g 2 I C h Q Y W d l I D E 5 M y k v Q 2 h h b m d l Z C B U e X B l L n t D b 2 x 1 b W 4 0 L D N 9 J n F 1 b 3 Q 7 L C Z x d W 9 0 O 1 N l Y 3 R p b 2 4 x L 1 R h Y m x l M j g 2 I C h Q Y W d l I D E 5 M y k v Q 2 h h b m d l Z C B U e X B l L n t D b 2 x 1 b W 4 1 L D R 9 J n F 1 b 3 Q 7 L C Z x d W 9 0 O 1 N l Y 3 R p b 2 4 x L 1 R h Y m x l M j g 2 I C h Q Y W d l I D E 5 M y k v Q 2 h h b m d l Z C B U e X B l L n t D b 2 x 1 b W 4 2 L D V 9 J n F 1 b 3 Q 7 L C Z x d W 9 0 O 1 N l Y 3 R p b 2 4 x L 1 R h Y m x l M j g 2 I C h Q Y W d l I D E 5 M y k v Q 2 h h b m d l Z C B U e X B l L n t D b 2 x 1 b W 4 3 L D Z 9 J n F 1 b 3 Q 7 L C Z x d W 9 0 O 1 N l Y 3 R p b 2 4 x L 1 R h Y m x l M j g 2 I C h Q Y W d l I D E 5 M y k v Q 2 h h b m d l Z C B U e X B l L n t D b 2 x 1 b W 4 4 L D d 9 J n F 1 b 3 Q 7 L C Z x d W 9 0 O 1 N l Y 3 R p b 2 4 x L 1 R h Y m x l M j g 2 I C h Q Y W d l I D E 5 M y k v Q 2 h h b m d l Z C B U e X B l L n t D b 2 x 1 b W 4 5 L D h 9 J n F 1 b 3 Q 7 X S w m c X V v d D t S Z W x h d G l v b n N o a X B J b m Z v J n F 1 b 3 Q 7 O l t d f 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C Z 1 l H Q m d Z R 0 J n W U c i I C 8 + P E V u d H J 5 I F R 5 c G U 9 I k Z p b G x M Y X N 0 V X B k Y X R l Z C I g V m F s d W U 9 I m Q y M D I z L T E y L T I 4 V D E 2 O j U x O j M 0 L j A x M j A w M D N a I i A v P j x F b n R y e S B U e X B l P S J G a W x s R X J y b 3 J D b 3 V u d C I g V m F s d W U 9 I m w w I i A v P j x F b n R y e S B U e X B l P S J G a W x s R X J y b 3 J D b 2 R l I i B W Y W x 1 Z T 0 i c 1 V u a 2 5 v d 2 4 i I C 8 + P E V u d H J 5 I F R 5 c G U 9 I k Z p b G x D b 3 V u d C I g V m F s d W U 9 I m w z N C I g L z 4 8 R W 5 0 c n k g V H l w Z T 0 i Q W R k Z W R U b 0 R h d G F N b 2 R l b C I g V m F s d W U 9 I m w x I i A v P j x F b n R y e S B U e X B l P S J S Z W N v d m V y e V R h c m d l d F N o Z W V 0 I i B W Y W x 1 Z T 0 i c 1 M y M i I g L z 4 8 R W 5 0 c n k g V H l w Z T 0 i U m V j b 3 Z l c n l U Y X J n Z X R D b 2 x 1 b W 4 i I F Z h b H V l P S J s M S I g L z 4 8 R W 5 0 c n k g V H l w Z T 0 i U m V j b 3 Z l c n l U Y X J n Z X R S b 3 c i I F Z h b H V l P S J s M S I g L z 4 8 R W 5 0 c n k g V H l w Z T 0 i R m l s b F R h c m d l d C I g V m F s d W U 9 I n N U Y W J s Z T I 4 N l 9 f U G F n Z V 8 x O T M i I C 8 + P C 9 T d G F i b G V F b n R y a W V z P j w v S X R l b T 4 8 S X R l b T 4 8 S X R l b U x v Y 2 F 0 a W 9 u P j x J d G V t V H l w Z T 5 G b 3 J t d W x h P C 9 J d G V t V H l w Z T 4 8 S X R l b V B h d G g + U 2 V j d G l v b j E v V G F i b G U y O D Y l M j A o U G F n Z S U y M D E 5 M y k v U 2 9 1 c m N l P C 9 J d G V t U G F 0 a D 4 8 L 0 l 0 Z W 1 M b 2 N h d G l v b j 4 8 U 3 R h Y m x l R W 5 0 c m l l c y A v P j w v S X R l b T 4 8 S X R l b T 4 8 S X R l b U x v Y 2 F 0 a W 9 u P j x J d G V t V H l w Z T 5 G b 3 J t d W x h P C 9 J d G V t V H l w Z T 4 8 S X R l b V B h d G g + U 2 V j d G l v b j E v V G F i b G U y O D Y l M j A o U G F n Z S U y M D E 5 M y k v V G F i b G U y O D Y 8 L 0 l 0 Z W 1 Q Y X R o P j w v S X R l b U x v Y 2 F 0 a W 9 u P j x T d G F i b G V F b n R y a W V z I C 8 + P C 9 J d G V t P j x J d G V t P j x J d G V t T G 9 j Y X R p b 2 4 + P E l 0 Z W 1 U e X B l P k Z v c m 1 1 b G E 8 L 0 l 0 Z W 1 U e X B l P j x J d G V t U G F 0 a D 5 T Z W N 0 a W 9 u M S 9 U Y W J s Z T I 4 N i U y M C h Q Y W d l J T I w M T k z K S 9 D a G F u Z 2 V k J T I w V H l w Z T w v S X R l b V B h d G g + P C 9 J d G V t T G 9 j Y X R p b 2 4 + P F N 0 Y W J s Z U V u d H J p Z X M g L z 4 8 L 0 l 0 Z W 0 + P E l 0 Z W 0 + P E l 0 Z W 1 M b 2 N h d G l v b j 4 8 S X R l b V R 5 c G U + R m 9 y b X V s Y T w v S X R l b V R 5 c G U + P E l 0 Z W 1 Q Y X R o P l N l Y 3 R p b 2 4 x L 1 R h Y m x l M j g 4 J T I w K F B h Z 2 U l M j A x O T Q 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V G F i b G U y O D g g K F B h Z 2 U g M T k 0 K S 9 D a G F u Z 2 V k I F R 5 c G U u e 0 N v b H V t b j E s M H 0 m c X V v d D s s J n F 1 b 3 Q 7 U 2 V j d G l v b j E v V G F i b G U y O D g g K F B h Z 2 U g M T k 0 K S 9 D a G F u Z 2 V k I F R 5 c G U u e 0 N v b H V t b j I s M X 0 m c X V v d D s s J n F 1 b 3 Q 7 U 2 V j d G l v b j E v V G F i b G U y O D g g K F B h Z 2 U g M T k 0 K S 9 D a G F u Z 2 V k I F R 5 c G U u e 0 N v b H V t b j M s M n 0 m c X V v d D t d L C Z x d W 9 0 O 0 N v b H V t b k N v d W 5 0 J n F 1 b 3 Q 7 O j M s J n F 1 b 3 Q 7 S 2 V 5 Q 2 9 s d W 1 u T m F t Z X M m c X V v d D s 6 W 1 0 s J n F 1 b 3 Q 7 Q 2 9 s d W 1 u S W R l b n R p d G l l c y Z x d W 9 0 O z p b J n F 1 b 3 Q 7 U 2 V j d G l v b j E v V G F i b G U y O D g g K F B h Z 2 U g M T k 0 K S 9 D a G F u Z 2 V k I F R 5 c G U u e 0 N v b H V t b j E s M H 0 m c X V v d D s s J n F 1 b 3 Q 7 U 2 V j d G l v b j E v V G F i b G U y O D g g K F B h Z 2 U g M T k 0 K S 9 D a G F u Z 2 V k I F R 5 c G U u e 0 N v b H V t b j I s M X 0 m c X V v d D s s J n F 1 b 3 Q 7 U 2 V j d G l v b j E v V G F i b G U y O D g g K F B h Z 2 U g M T k 0 K S 9 D a G F u Z 2 V k I F R 5 c G U u e 0 N v b H V t b j M s M n 0 m c X V v d D t d L C Z x d W 9 0 O 1 J l b G F 0 a W 9 u c 2 h p c E l u Z m 8 m c X V v d D s 6 W 1 1 9 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z L T E y L T I 4 V D E 2 O j U y O j A 4 L j I 1 N D A x M T h a I i A v P j x F b n R y e S B U e X B l P S J G a W x s R X J y b 3 J D b 3 V u d C I g V m F s d W U 9 I m w w I i A v P j x F b n R y e S B U e X B l P S J G a W x s R X J y b 3 J D b 2 R l I i B W Y W x 1 Z T 0 i c 1 V u a 2 5 v d 2 4 i I C 8 + P E V u d H J 5 I F R 5 c G U 9 I k Z p b G x D b 3 V u d C I g V m F s d W U 9 I m w 5 I i A v P j x F b n R y e S B U e X B l P S J B Z G R l Z F R v R G F 0 Y U 1 v Z G V s I i B W Y W x 1 Z T 0 i b D E i I C 8 + P E V u d H J 5 I F R 5 c G U 9 I l J l Y 2 9 2 Z X J 5 V G F y Z 2 V 0 U 2 h l Z X Q i I F Z h b H V l P S J z U z I y I i A v P j x F b n R y e S B U e X B l P S J S Z W N v d m V y e V R h c m d l d E N v b H V t b i I g V m F s d W U 9 I m w x I i A v P j x F b n R y e S B U e X B l P S J S Z W N v d m V y e V R h c m d l d F J v d y I g V m F s d W U 9 I m w z N y I g L z 4 8 R W 5 0 c n k g V H l w Z T 0 i R m l s b F R h c m d l d C I g V m F s d W U 9 I n N U Y W J s Z T I 4 O F 9 f U G F n Z V 8 x O T Q i I C 8 + P C 9 T d G F i b G V F b n R y a W V z P j w v S X R l b T 4 8 S X R l b T 4 8 S X R l b U x v Y 2 F 0 a W 9 u P j x J d G V t V H l w Z T 5 G b 3 J t d W x h P C 9 J d G V t V H l w Z T 4 8 S X R l b V B h d G g + U 2 V j d G l v b j E v V G F i b G U y O D g l M j A o U G F n Z S U y M D E 5 N C k v U 2 9 1 c m N l P C 9 J d G V t U G F 0 a D 4 8 L 0 l 0 Z W 1 M b 2 N h d G l v b j 4 8 U 3 R h Y m x l R W 5 0 c m l l c y A v P j w v S X R l b T 4 8 S X R l b T 4 8 S X R l b U x v Y 2 F 0 a W 9 u P j x J d G V t V H l w Z T 5 G b 3 J t d W x h P C 9 J d G V t V H l w Z T 4 8 S X R l b V B h d G g + U 2 V j d G l v b j E v V G F i b G U y O D g l M j A o U G F n Z S U y M D E 5 N C k v V G F i b G U y O D g 8 L 0 l 0 Z W 1 Q Y X R o P j w v S X R l b U x v Y 2 F 0 a W 9 u P j x T d G F i b G V F b n R y a W V z I C 8 + P C 9 J d G V t P j x J d G V t P j x J d G V t T G 9 j Y X R p b 2 4 + P E l 0 Z W 1 U e X B l P k Z v c m 1 1 b G E 8 L 0 l 0 Z W 1 U e X B l P j x J d G V t U G F 0 a D 5 T Z W N 0 a W 9 u M S 9 U Y W J s Z T I 4 O S U y M C h Q Y W d l J T I w M T k 1 K 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R h Y m x l M j g 5 I C h Q Y W d l I D E 5 N S k v Q 2 h h b m d l Z C B U e X B l L n t E Z X N 0 a W 5 h d G l v b i w w f S Z x d W 9 0 O y w m c X V v d D t T Z W N 0 a W 9 u M S 9 U Y W J s Z T I 4 O S A o U G F n Z S A x O T U p L 0 N o Y W 5 n Z W Q g V H l w Z S 5 7 V W 5 p d G V k X G 5 L a W 5 n Z G 9 t X G 7 C o + K A m T A w M C w x f S Z x d W 9 0 O y w m c X V v d D t T Z W N 0 a W 9 u M S 9 U Y W J s Z T I 4 O S A o U G F n Z S A x O T U p L 0 N o Y W 5 n Z W Q g V H l w Z S 5 7 T m 9 y d G h c b k F t Z X J p Y 2 F c b s K j 4 o C Z M D A w L D J 9 J n F 1 b 3 Q 7 L C Z x d W 9 0 O 1 N l Y 3 R p b 2 4 x L 1 R h Y m x l M j g 5 I C h Q Y W d l I D E 5 N S k v Q 2 h h b m d l Z C B U e X B l L n t B d X N 0 c m F s a W F c b s K j 4 o C Z M D A w L D N 9 J n F 1 b 3 Q 7 L C Z x d W 9 0 O 1 N l Y 3 R p b 2 4 x L 1 R h Y m x l M j g 5 I C h Q Y W d l I D E 5 N S k v Q 2 h h b m d l Z C B U e X B l L n t J b m R p Y V x u w q P i g J k w M D A s N H 0 m c X V v d D s s J n F 1 b 3 Q 7 U 2 V j d G l v b j E v V G F i b G U y O D k g K F B h Z 2 U g M T k 1 K S 9 D a G F u Z 2 V k I F R 5 c G U u e 1 R v d G F s X G 7 C o + K A m T A w M C w 1 f S Z x d W 9 0 O 1 0 s J n F 1 b 3 Q 7 Q 2 9 s d W 1 u Q 2 9 1 b n Q m c X V v d D s 6 N i w m c X V v d D t L Z X l D b 2 x 1 b W 5 O Y W 1 l c y Z x d W 9 0 O z p b X S w m c X V v d D t D b 2 x 1 b W 5 J Z G V u d G l 0 a W V z J n F 1 b 3 Q 7 O l s m c X V v d D t T Z W N 0 a W 9 u M S 9 U Y W J s Z T I 4 O S A o U G F n Z S A x O T U p L 0 N o Y W 5 n Z W Q g V H l w Z S 5 7 R G V z d G l u Y X R p b 2 4 s M H 0 m c X V v d D s s J n F 1 b 3 Q 7 U 2 V j d G l v b j E v V G F i b G U y O D k g K F B h Z 2 U g M T k 1 K S 9 D a G F u Z 2 V k I F R 5 c G U u e 1 V u a X R l Z F x u S 2 l u Z 2 R v b V x u w q P i g J k w M D A s M X 0 m c X V v d D s s J n F 1 b 3 Q 7 U 2 V j d G l v b j E v V G F i b G U y O D k g K F B h Z 2 U g M T k 1 K S 9 D a G F u Z 2 V k I F R 5 c G U u e 0 5 v c n R o X G 5 B b W V y a W N h X G 7 C o + K A m T A w M C w y f S Z x d W 9 0 O y w m c X V v d D t T Z W N 0 a W 9 u M S 9 U Y W J s Z T I 4 O S A o U G F n Z S A x O T U p L 0 N o Y W 5 n Z W Q g V H l w Z S 5 7 Q X V z d H J h b G l h X G 7 C o + K A m T A w M C w z f S Z x d W 9 0 O y w m c X V v d D t T Z W N 0 a W 9 u M S 9 U Y W J s Z T I 4 O S A o U G F n Z S A x O T U p L 0 N o Y W 5 n Z W Q g V H l w Z S 5 7 S W 5 k a W F c b s K j 4 o C Z M D A w L D R 9 J n F 1 b 3 Q 7 L C Z x d W 9 0 O 1 N l Y 3 R p b 2 4 x L 1 R h Y m x l M j g 5 I C h Q Y W d l I D E 5 N S k v Q 2 h h b m d l Z C B U e X B l L n t U b 3 R h b F x u w q P i g J k w M D A s N X 0 m c X V v d D t d L C Z x d W 9 0 O 1 J l b G F 0 a W 9 u c 2 h p c E l u Z m 8 m c X V v d D s 6 W 1 1 9 I i A v P j x F b n R y e S B U e X B l P S J G a W x s U 3 R h d H V z I i B W Y W x 1 Z T 0 i c 0 N v b X B s Z X R l I i A v P j x F b n R y e S B U e X B l P S J G a W x s Q 2 9 s d W 1 u T m F t Z X M i I F Z h b H V l P S J z W y Z x d W 9 0 O 0 R l c 3 R p b m F 0 a W 9 u J n F 1 b 3 Q 7 L C Z x d W 9 0 O 1 V u a X R l Z F x u S 2 l u Z 2 R v b V x u w q P i g J k w M D A m c X V v d D s s J n F 1 b 3 Q 7 T m 9 y d G h c b k F t Z X J p Y 2 F c b s K j 4 o C Z M D A w J n F 1 b 3 Q 7 L C Z x d W 9 0 O 0 F 1 c 3 R y Y W x p Y V x u w q P i g J k w M D A m c X V v d D s s J n F 1 b 3 Q 7 S W 5 k a W F c b s K j 4 o C Z M D A w J n F 1 b 3 Q 7 L C Z x d W 9 0 O 1 R v d G F s X G 7 C o + K A m T A w M C Z x d W 9 0 O 1 0 i I C 8 + P E V u d H J 5 I F R 5 c G U 9 I k Z p b G x D b 2 x 1 b W 5 U e X B l c y I g V m F s d W U 9 I n N C Z 0 1 H Q m d Z R y I g L z 4 8 R W 5 0 c n k g V H l w Z T 0 i R m l s b E x h c 3 R V c G R h d G V k I i B W Y W x 1 Z T 0 i Z D I w M j M t M T I t M j h U M T Y 6 N T I 6 N T A u M z A 3 M z k 3 N 1 o i I C 8 + P E V u d H J 5 I F R 5 c G U 9 I k Z p b G x F c n J v c k N v d W 5 0 I i B W Y W x 1 Z T 0 i b D A i I C 8 + P E V u d H J 5 I F R 5 c G U 9 I k Z p b G x F c n J v c k N v Z G U i I F Z h b H V l P S J z V W 5 r b m 9 3 b i I g L z 4 8 R W 5 0 c n k g V H l w Z T 0 i R m l s b E N v d W 5 0 I i B W Y W x 1 Z T 0 i b D M w I i A v P j x F b n R y e S B U e X B l P S J B Z G R l Z F R v R G F 0 Y U 1 v Z G V s I i B W Y W x 1 Z T 0 i b D E i I C 8 + P E V u d H J 5 I F R 5 c G U 9 I l J l Y 2 9 2 Z X J 5 V G F y Z 2 V 0 U 2 h l Z X Q i I F Z h b H V l P S J z U z I y I i A v P j x F b n R y e S B U e X B l P S J S Z W N v d m V y e V R h c m d l d E N v b H V t b i I g V m F s d W U 9 I m w x I i A v P j x F b n R y e S B U e X B l P S J S Z W N v d m V y e V R h c m d l d F J v d y I g V m F s d W U 9 I m w 0 O C I g L z 4 8 R W 5 0 c n k g V H l w Z T 0 i R m l s b F R h c m d l d C I g V m F s d W U 9 I n N U Y W J s Z T I 4 O V 9 f U G F n Z V 8 x O T U i I C 8 + P C 9 T d G F i b G V F b n R y a W V z P j w v S X R l b T 4 8 S X R l b T 4 8 S X R l b U x v Y 2 F 0 a W 9 u P j x J d G V t V H l w Z T 5 G b 3 J t d W x h P C 9 J d G V t V H l w Z T 4 8 S X R l b V B h d G g + U 2 V j d G l v b j E v V G F i b G U y O D k l M j A o U G F n Z S U y M D E 5 N S k v U 2 9 1 c m N l P C 9 J d G V t U G F 0 a D 4 8 L 0 l 0 Z W 1 M b 2 N h d G l v b j 4 8 U 3 R h Y m x l R W 5 0 c m l l c y A v P j w v S X R l b T 4 8 S X R l b T 4 8 S X R l b U x v Y 2 F 0 a W 9 u P j x J d G V t V H l w Z T 5 G b 3 J t d W x h P C 9 J d G V t V H l w Z T 4 8 S X R l b V B h d G g + U 2 V j d G l v b j E v V G F i b G U y O D k l M j A o U G F n Z S U y M D E 5 N S k v V G F i b G U y O D k 8 L 0 l 0 Z W 1 Q Y X R o P j w v S X R l b U x v Y 2 F 0 a W 9 u P j x T d G F i b G V F b n R y a W V z I C 8 + P C 9 J d G V t P j x J d G V t P j x J d G V t T G 9 j Y X R p b 2 4 + P E l 0 Z W 1 U e X B l P k Z v c m 1 1 b G E 8 L 0 l 0 Z W 1 U e X B l P j x J d G V t U G F 0 a D 5 T Z W N 0 a W 9 u M S 9 U Y W J s Z T I 5 M C U y M C h Q Y W d l J T I w M T k 1 L T E 5 N i k 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T I 5 M C A o U G F n Z S A x O T U t M T k 2 K S 9 D a G F u Z 2 V k I F R 5 c G U u e 0 N v b H V t b j E s M H 0 m c X V v d D s s J n F 1 b 3 Q 7 U 2 V j d G l v b j E v V G F i b G U y O T A g K F B h Z 2 U g M T k 1 L T E 5 N i k v Q 2 h h b m d l Z C B U e X B l L n t D b 2 x 1 b W 4 y L D F 9 J n F 1 b 3 Q 7 L C Z x d W 9 0 O 1 N l Y 3 R p b 2 4 x L 1 R h Y m x l M j k w I C h Q Y W d l I D E 5 N S 0 x O T Y p L 0 N o Y W 5 n Z W Q g V H l w Z S 5 7 Q 2 9 s d W 1 u M y w y f S Z x d W 9 0 O y w m c X V v d D t T Z W N 0 a W 9 u M S 9 U Y W J s Z T I 5 M C A o U G F n Z S A x O T U t M T k 2 K S 9 D a G F u Z 2 V k I F R 5 c G U u e 0 N v b H V t b j Q s M 3 0 m c X V v d D s s J n F 1 b 3 Q 7 U 2 V j d G l v b j E v V G F i b G U y O T A g K F B h Z 2 U g M T k 1 L T E 5 N i k v Q 2 h h b m d l Z C B U e X B l L n t D b 2 x 1 b W 4 1 L D R 9 J n F 1 b 3 Q 7 L C Z x d W 9 0 O 1 N l Y 3 R p b 2 4 x L 1 R h Y m x l M j k w I C h Q Y W d l I D E 5 N S 0 x O T Y p L 0 N o Y W 5 n Z W Q g V H l w Z S 5 7 Q 2 9 s d W 1 u N i w 1 f S Z x d W 9 0 O y w m c X V v d D t T Z W N 0 a W 9 u M S 9 U Y W J s Z T I 5 M C A o U G F n Z S A x O T U t M T k 2 K S 9 D a G F u Z 2 V k I F R 5 c G U u e 0 N v b H V t b j c s N n 0 m c X V v d D s s J n F 1 b 3 Q 7 U 2 V j d G l v b j E v V G F i b G U y O T A g K F B h Z 2 U g M T k 1 L T E 5 N i k v Q 2 h h b m d l Z C B U e X B l L n t D b 2 x 1 b W 4 4 L D d 9 J n F 1 b 3 Q 7 X S w m c X V v d D t D b 2 x 1 b W 5 D b 3 V u d C Z x d W 9 0 O z o 4 L C Z x d W 9 0 O 0 t l e U N v b H V t b k 5 h b W V z J n F 1 b 3 Q 7 O l t d L C Z x d W 9 0 O 0 N v b H V t b k l k Z W 5 0 a X R p Z X M m c X V v d D s 6 W y Z x d W 9 0 O 1 N l Y 3 R p b 2 4 x L 1 R h Y m x l M j k w I C h Q Y W d l I D E 5 N S 0 x O T Y p L 0 N o Y W 5 n Z W Q g V H l w Z S 5 7 Q 2 9 s d W 1 u M S w w f S Z x d W 9 0 O y w m c X V v d D t T Z W N 0 a W 9 u M S 9 U Y W J s Z T I 5 M C A o U G F n Z S A x O T U t M T k 2 K S 9 D a G F u Z 2 V k I F R 5 c G U u e 0 N v b H V t b j I s M X 0 m c X V v d D s s J n F 1 b 3 Q 7 U 2 V j d G l v b j E v V G F i b G U y O T A g K F B h Z 2 U g M T k 1 L T E 5 N i k v Q 2 h h b m d l Z C B U e X B l L n t D b 2 x 1 b W 4 z L D J 9 J n F 1 b 3 Q 7 L C Z x d W 9 0 O 1 N l Y 3 R p b 2 4 x L 1 R h Y m x l M j k w I C h Q Y W d l I D E 5 N S 0 x O T Y p L 0 N o Y W 5 n Z W Q g V H l w Z S 5 7 Q 2 9 s d W 1 u N C w z f S Z x d W 9 0 O y w m c X V v d D t T Z W N 0 a W 9 u M S 9 U Y W J s Z T I 5 M C A o U G F n Z S A x O T U t M T k 2 K S 9 D a G F u Z 2 V k I F R 5 c G U u e 0 N v b H V t b j U s N H 0 m c X V v d D s s J n F 1 b 3 Q 7 U 2 V j d G l v b j E v V G F i b G U y O T A g K F B h Z 2 U g M T k 1 L T E 5 N i k v Q 2 h h b m d l Z C B U e X B l L n t D b 2 x 1 b W 4 2 L D V 9 J n F 1 b 3 Q 7 L C Z x d W 9 0 O 1 N l Y 3 R p b 2 4 x L 1 R h Y m x l M j k w I C h Q Y W d l I D E 5 N S 0 x O T Y p L 0 N o Y W 5 n Z W Q g V H l w Z S 5 7 Q 2 9 s d W 1 u N y w 2 f S Z x d W 9 0 O y w m c X V v d D t T Z W N 0 a W 9 u M S 9 U Y W J s Z T I 5 M C A o U G F n Z S A x O T U t M T k 2 K S 9 D a G F u Z 2 V k I F R 5 c G U u e 0 N v b H V t b j g s N 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D b 2 x 1 b W 5 U e X B l c y I g V m F s d W U 9 I n N C Z 1 l H Q m d Z R 0 J n W T 0 i I C 8 + P E V u d H J 5 I F R 5 c G U 9 I k Z p b G x M Y X N 0 V X B k Y X R l Z C I g V m F s d W U 9 I m Q y M D I z L T E y L T I 4 V D E 2 O j U z O j U 5 L j g z N j I 3 N j Z a I i A v P j x F b n R y e S B U e X B l P S J G a W x s R X J y b 3 J D b 3 V u d C I g V m F s d W U 9 I m w w I i A v P j x F b n R y e S B U e X B l P S J G a W x s R X J y b 3 J D b 2 R l I i B W Y W x 1 Z T 0 i c 1 V u a 2 5 v d 2 4 i I C 8 + P E V u d H J 5 I F R 5 c G U 9 I k Z p b G x D b 3 V u d C I g V m F s d W U 9 I m w x N i I g L z 4 8 R W 5 0 c n k g V H l w Z T 0 i Q W R k Z W R U b 0 R h d G F N b 2 R l b C I g V m F s d W U 9 I m w x I i A v P j x F b n R y e S B U e X B l P S J S Z W N v d m V y e V R h c m d l d F N o Z W V 0 I i B W Y W x 1 Z T 0 i c 1 M y M i I g L z 4 8 R W 5 0 c n k g V H l w Z T 0 i U m V j b 3 Z l c n l U Y X J n Z X R D b 2 x 1 b W 4 i I F Z h b H V l P S J s M S I g L z 4 8 R W 5 0 c n k g V H l w Z T 0 i U m V j b 3 Z l c n l U Y X J n Z X R S b 3 c i I F Z h b H V l P S J s N z c i I C 8 + P E V u d H J 5 I F R 5 c G U 9 I k Z p b G x U Y X J n Z X Q i I F Z h b H V l P S J z V G F i b G U y O T B f X 1 B h Z 2 V f M T k 1 X z E 5 N i I g L z 4 8 L 1 N 0 Y W J s Z U V u d H J p Z X M + P C 9 J d G V t P j x J d G V t P j x J d G V t T G 9 j Y X R p b 2 4 + P E l 0 Z W 1 U e X B l P k Z v c m 1 1 b G E 8 L 0 l 0 Z W 1 U e X B l P j x J d G V t U G F 0 a D 5 T Z W N 0 a W 9 u M S 9 U Y W J s Z T I 5 M C U y M C h Q Y W d l J T I w M T k 1 L T E 5 N i k v U 2 9 1 c m N l P C 9 J d G V t U G F 0 a D 4 8 L 0 l 0 Z W 1 M b 2 N h d G l v b j 4 8 U 3 R h Y m x l R W 5 0 c m l l c y A v P j w v S X R l b T 4 8 S X R l b T 4 8 S X R l b U x v Y 2 F 0 a W 9 u P j x J d G V t V H l w Z T 5 G b 3 J t d W x h P C 9 J d G V t V H l w Z T 4 8 S X R l b V B h d G g + U 2 V j d G l v b j E v V G F i b G U y O T A l M j A o U G F n Z S U y M D E 5 N S 0 x O T Y p L 1 R h Y m x l M j k w P C 9 J d G V t U G F 0 a D 4 8 L 0 l 0 Z W 1 M b 2 N h d G l v b j 4 8 U 3 R h Y m x l R W 5 0 c m l l c y A v P j w v S X R l b T 4 8 S X R l b T 4 8 S X R l b U x v Y 2 F 0 a W 9 u P j x J d G V t V H l w Z T 5 G b 3 J t d W x h P C 9 J d G V t V H l w Z T 4 8 S X R l b V B h d G g + U 2 V j d G l v b j E v V G F i b G U y O T A l M j A o U G F n Z S U y M D E 5 N S 0 x O T Y p L 0 N o Y W 5 n Z W Q l M j B U e X B l P C 9 J d G V t U G F 0 a D 4 8 L 0 l 0 Z W 1 M b 2 N h d G l v b j 4 8 U 3 R h Y m x l R W 5 0 c m l l c y A v P j w v S X R l b T 4 8 S X R l b T 4 8 S X R l b U x v Y 2 F 0 a W 9 u P j x J d G V t V H l w Z T 5 G b 3 J t d W x h P C 9 J d G V t V H l w Z T 4 8 S X R l b V B h d G g + U 2 V j d G l v b j E v V G F i b G U y O D k l M j A o U G F n Z S U y M D E 5 N S k v U H J v b W 9 0 Z W Q l M j B I Z W F k Z X J z P C 9 J d G V t U G F 0 a D 4 8 L 0 l 0 Z W 1 M b 2 N h d G l v b j 4 8 U 3 R h Y m x l R W 5 0 c m l l c y A v P j w v S X R l b T 4 8 S X R l b T 4 8 S X R l b U x v Y 2 F 0 a W 9 u P j x J d G V t V H l w Z T 5 G b 3 J t d W x h P C 9 J d G V t V H l w Z T 4 8 S X R l b V B h d G g + U 2 V j d G l v b j E v V G F i b G U y O D k l M j A o U G F n Z S U y M D E 5 N S k v Q 2 h h b m d l Z C U y M F R 5 c G U 8 L 0 l 0 Z W 1 Q Y X R o P j w v S X R l b U x v Y 2 F 0 a W 9 u P j x T d G F i b G V F b n R y a W V z I C 8 + P C 9 J d G V t P j x J d G V t P j x J d G V t T G 9 j Y X R p b 2 4 + P E l 0 Z W 1 U e X B l P k Z v c m 1 1 b G E 8 L 0 l 0 Z W 1 U e X B l P j x J d G V t U G F 0 a D 5 T Z W N 0 a W 9 u M S 9 U Y W J s Z T I 4 O C U y M C h Q Y W d l J T I w M T k 0 K S 9 D a G F u Z 2 V k J T I w V H l w Z T w v S X R l b V B h d G g + P C 9 J d G V t T G 9 j Y X R p b 2 4 + P F N 0 Y W J s Z U V u d H J p Z X M g L z 4 8 L 0 l 0 Z W 0 + P E l 0 Z W 0 + P E l 0 Z W 1 M b 2 N h d G l v b j 4 8 S X R l b V R 5 c G U + R m 9 y b X V s Y T w v S X R l b V R 5 c G U + P E l 0 Z W 1 Q Y X R o P l N l Y 3 R p b 2 4 x L 1 R h Y m x l M j c 4 J T I w K F B h Z 2 U l M j A x O D I p L 0 N o Y W 5 n Z W Q l M j B U e X B l P C 9 J d G V t U G F 0 a D 4 8 L 0 l 0 Z W 1 M b 2 N h d G l v b j 4 8 U 3 R h Y m x l R W 5 0 c m l l c y A v P j w v S X R l b T 4 8 S X R l b T 4 8 S X R l b U x v Y 2 F 0 a W 9 u P j x J d G V t V H l w Z T 5 G b 3 J t d W x h P C 9 J d G V t V H l w Z T 4 8 S X R l b V B h d G g + U 2 V j d G l v b j E v V G F i b G U y N z Y l M j A o U G F n Z S U y M D E 4 M C k v Q 2 h h b m d l Z C U y M F R 5 c G U 8 L 0 l 0 Z W 1 Q Y X R o P j w v S X R l b U x v Y 2 F 0 a W 9 u P j x T d G F i b G V F b n R y a W V z I C 8 + P C 9 J d G V t P j x J d G V t P j x J d G V t T G 9 j Y X R p b 2 4 + P E l 0 Z W 1 U e X B l P k Z v c m 1 1 b G E 8 L 0 l 0 Z W 1 U e X B l P j x J d G V t U G F 0 a D 5 T Z W N 0 a W 9 u M S 9 U Y W J s Z T I 3 N C U y M C h Q Y W d l J T I w M T c 4 K S 9 D a G F u Z 2 V k J T I w V H l w Z T w v S X R l b V B h d G g + P C 9 J d G V t T G 9 j Y X R p b 2 4 + P F N 0 Y W J s Z U V u d H J p Z X M g L z 4 8 L 0 l 0 Z W 0 + P C 9 J d G V t c z 4 8 L 0 x v Y 2 F s U G F j a 2 F n Z U 1 l d G F k Y X R h R m l s Z T 4 W A A A A U E s F B g A A A A A A A A A A A A A A A A A A A A A A A N o A A A A B A A A A 0 I y d 3 w E V 0 R G M e g D A T 8 K X 6 w E A A A C q + 2 7 q n Z u C R a Q o 1 1 Q 7 M r l b A A A A A A I A A A A A A A N m A A D A A A A A E A A A A L Y c Q 9 B 0 3 I e u y x 3 4 p r o Y n e 4 A A A A A B I A A A K A A A A A Q A A A A b k k R T Y 9 a O L u w f A c 6 8 o t w h F A A A A C S V M Z 8 K p z y 8 e g K A E S J 5 s U f p c R m r o N f C J U 5 M B L O z b s + E T T b / f J 3 O 2 G x p o 3 C J 8 9 B B y / 9 5 P 8 j c T y z a S q T a Y R y d K L I i q M Q o x h N e K I Q c E H T 7 R b E k R Q A A A C i p 8 M v h R w t u B r 4 C 9 G z 2 / p + d M R u H Q = = < / D a t a M a s h u p > 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b 6 f 8 e 4 - d 9 d b - 4 3 4 2 - b f 8 9 - d 2 b 2 8 3 0 9 0 1 2 6 " > < T r a n s i t i o n > M o v e T o < / T r a n s i t i o n > < E f f e c t > S t a t i o n < / E f f e c t > < T h e m e > B i n g R o a d < / T h e m e > < T h e m e W i t h L a b e l > f a l s e < / T h e m e W i t h L a b e l > < F l a t M o d e E n a b l e d > f a l s e < / F l a t M o d e E n a b l e d > < D u r a t i o n > 1 0 0 0 0 0 0 0 0 < / D u r a t i o n > < T r a n s i t i o n D u r a t i o n > 3 0 0 0 0 0 0 0 < / T r a n s i t i o n D u r a t i o n > < S p e e d > 0 . 5 < / S p e e d > < F r a m e > < C a m e r a > < L a t i t u d e > 0 < / L a t i t u d e > < L o n g i t u d e > 0 < / L o n g i t u d e > < R o t a t i o n > 0 < / R o t a t i o n > < P i v o t A n g l e > - 0 . 0 0 8 3 6 4 3 3 9 3 0 6 3 4 5 7 2 5 < / P i v o t A n g l e > < D i s t a n c e > 1 . 8 < / D i s t a n c e > < / C a m e r a > < I m a g e > i V B O R w 0 K G g o A A A A N S U h E U g A A A N Q A A A B 1 C A Y A A A A 2 n s 9 T A A A A A X N S R 0 I A r s 4 c 6 Q A A A A R n Q U 1 B A A C x j w v 8 Y Q U A A A A J c E h Z c w A A A m I A A A J i A W y J d J c A A D R V S U R B V H h e 7 X 1 n d 1 t H l u 0 B Q A A k m H O m A k n l H K x o W 5 J t O U 9 7 2 t 0 9 P d M 9 3 R N e v 1 4 z 8 y f e H 5 m 1 Z r 0 P b 9 a 4 2 0 m 2 H J W D F U l J V K T E K I k i K e Z M 5 H f 2 q V v A B Q g w S b I I E p s s V L g X w E V V 7 T q n T i X L 1 + e u B C m J e S O 9 e A e 5 3 U H y + / 0 U C A T E B Y M q S 6 N 9 j e h 4 N C w W o s o c H 5 V m + S n d E S Q r x + N h c n K S 7 7 e Q w + E Q H x g Z G a E n H Z 1 k S 7 H R i h X L 6 f 7 9 B 5 S T k 0 N l Z a V y z 5 0 7 9 2 j t 2 t X U 0 9 N L p a U l 9 P D h Q 6 q p q e H 7 U + j Y l T v k 9 n r l c 5 K Y O 5 K E m i f S C n e Q x x M I E Q k k 0 Q 4 w k 2 Y m A k 0 H u y 1 I r 6 5 w k 9 V q J J j Q 3 N x C A w O D V F x c S G l p a V R f d 4 0 q q y r 5 u T y 0 b t 1 a S m G C e D x e 6 u / v p 9 7 e X s r I y K C S k m L q 6 u q i 6 u p q + Q w Q T L v B w U H K z 8 u j F L u d f m B i + f l 3 J T E 3 J A k 1 B 1 g s V k o t 2 B Z B p F g S C Z g L i X B v f o a f + k Z t R k o k 3 l w 1 a Y S m Y m B g g H J z c y W s J R R w r N F J F c E G I c m u X a / Q j Y a b l J e b Q 1 6 v j 1 p b 2 + i t t 9 6 Q + / D 8 I F h B Q Q G l p q b S m N d G 3 r E + I Z a T 4 9 9 f v p 0 k 1 h z A h L q a J N Q s k F 6 8 n d W r Z y d S r O s 1 B T 4 q y u B K y 3 y w W 4 O U w l J p 3 G O h 4 U k r e Q d a q a i 4 m O 8 K k s 1 m I z t L j x s d d u o Z t V J e e o D W F v v o X L M 9 R K Y N Z T 4 q y f S L G t c 0 W c v v s t C u 8 n 5 K d T r k v S d O n K J D h w 7 Q 0 6 c 9 V F R U G H o f f h e I V l t b I 2 l W F o l w Y 2 N j l J V b R D 9 c u s b P L r c m M Q 0 s R 8 8 n C T U d c i q 2 0 + h o U F r 2 e E S a j k Q z E S y T + q n c N c i f 6 6 e s r E z p 6 0 y H S a + F z r U 4 j F g k 3 l z t F s n k S C F 6 d a W b i U H U 2 p d C z b 1 K 8 k 3 2 3 K O s Q A e V c b + p u q a a 2 t r a R S 0 s L y + T 3 4 V + 2 L 0 H L d Q R X E e p K U H a t d z H E s t K v t E u 7 n + V U d / g M F 1 r 6 Z T P S i I 2 Y m j m S W g 4 8 7 e z y u Q j t 9 s T s 6 + k X T S Q F O 9 a N F I z c q i i o k y k w 3 R k u t 7 h o G P 3 U + l c q x O 6 3 R Q H E n k D F n L a i T x + C x 1 / k C r 3 d 4 9 Y h W i b y 7 2 U W r i G P M V v 0 O 2 + P O r p 6 W F V r 5 s l 1 d O Q 5 M P z p m a W i D / h J T r d x B 8 W D F D b R D m r u W 7 K z c q g f e t r W Y I m q 0 0 8 J C V U D G S W b K b x C e 5 L e L 1 T S A R o P x r x 0 q c D + k f o 5 0 C 9 y s r K M l I j E e C P P c E E 0 U B 9 9 s f o 1 r x R O 0 k P e u z 0 c H B q X 6 y Q + 2 i b S r 1 0 p 9 t O X S M 2 e o 0 l W E t T o x g w m J K U y d J x c t I t V s N H g T W U l p 7 F P M U V 8 F U Z L Q 5 U j 4 k U s 9 s d F L D A I t g g 1 5 M I g w l V l y S U C c 7 8 b S y R f F M k E v A 8 i a Q B Q g 0 N D U m F j U c o S J r n h W W 5 P m o f Y H H G K E o d o k 1 V L P E Y Z 1 t T y e O z U M D v I 6 s t R U h W U + C l N r 6 3 I t t P b f 2 c Z h D r 8 F q v S L W z r W n k H r g h 7 0 9 C w X L 0 p y S h g B R H O l H a a p F K I J M m 0 n R k e h Y i A V w 3 q T r f R 9 d b R u i N j S 7 K d K r P g 0 R y c + V + y J X 5 k U n a 5 L k C N D R p 5 c o e F B X P Z Q / S q N t C u W k B m u D 7 x 1 h P K 8 3 y k d 3 h 5 H 6 T I k 1 2 a o C 2 V 3 p k L C s e M X E d n 3 G m 2 S n q Y n 5 6 g L Z V R I 5 F g U g A 7 v E F r L S p z E e Z t m G 6 3 l 9 O W c E m 6 h 0 a k e t L H Z Z v k o S i 7 P J t N D w c I J 8 v v u H B D K S l c m W G g e B 5 w W k D S Y I 0 4 o 7 s n 6 A e g 0 h b y p V q N h 3 Q L 8 r P z x f 1 E S o i i D l b Q F K e a U k V Y q H f t b b Y S x U 5 U / V K T a x A 0 E q 9 T 7 u o r L y M r n V m 0 K 4 V R D 9 c T k q r J U + o t M J t N D H h D 5 E J Z J m J T C 8 C O 6 s 8 I k 3 M u H P n L q 1 d u y Z U i W f C + P g E S 1 j + n O x s i c M w M Z f H z W A J C Y m n U Z z J / S 6 W R N H Q z w M f z u 1 2 U 0 f P O J V W L K c r t 6 7 L t a U K b g 6 R O U v T o b 8 0 P u 6 b F Z n M 1 5 4 n H C y Z D t V O T i E T g G l B M B r M B n i 2 7 u 6 u M J l Y v U v l z 5 4 L Q K Z M Z 0 C k F N A 9 Y q N r j + 1 U 9 8 h O p 1 n V 4 y w S m P M I z u l 0 U s v d e s p I G S d X 9 h q + E j u / l 4 K z f H O h / v n X k g S A I 3 e r G B 9 A J l 0 x t I t G r L R n R R Z X 3 B 0 s l a a b p w f 8 5 Z N P 6 V e / / u W s p N T o 6 B g 9 e v i Q 1 q 5 b a 6 Q Q f V M / R I 6 M Y i n u Z / 0 V 0 c + Q N 3 p B B o d L S 0 v F 7 O 7 2 e G l g a J R S s p b R 3 e a b x l 1 L C 5 Z v l y C h U n J A J m V 8 m K 6 / 9 C K I p A E T d z y O Y D I r r G i Y 2 K r V q t k i w B 2 n k y f V b I g v v z h C + 1 / d J 9 O K N G A 2 f z I U e 4 p T q j 3 A / c K Z x 5 h q 0 9 u p a X w 5 r S 7 y U m W O X 5 6 v q a l Z J K r F k U 2 3 O / x U U Z x J L W 2 3 j H c s H S w 5 Q i 0 E M h V l B m h T a W x V D u N A N x t u 0 c 5 X d h g p c w f M 8 H h + V H S t A p p x s 9 M u 6 p w Z e 5 e 7 y e V Q v / k u k 6 4 j D u k 0 h O j s Z w y c p V 2 7 d k o c z 4 5 J u g j 3 T T j J F 7 T R / d Y 7 6 g 1 L B E u q D 2 U X N e / l k g n A P D 0 z Y K q f m J i g 8 + d / E g v d s 5 A J w K z y 2 7 f v s p 9 p p E R i Y 6 l X r H p w B e m q Y 3 S h T Y 1 H A b D w 4 d o a V z P l u 6 Y a J Q D k E X K p p 7 d X 4 j C I n D l 7 T q W z K 3 B 5 q C z L Q 6 t L I R 2 n l s V i d Z Z v L 1 5 7 s b V n g c C R u 4 V b 0 E g D B B B N n u j 4 8 0 Z 1 v p d W 5 P u F 1 M e P n 6 T d u 1 + R V h 1 A P + R 5 4 e b N W 7 R x 4 w Y j N j 9 o o m P A G d l S / 9 h B w 2 4 r 7 a h 0 0 5 W H T j H L p w z d J u t E J 9 X U V F N K i o 1 K S k r E 9 N / Z 3 i g W S q i u y O / T t 1 q N T 1 3 c W B K E S s 3 f M s W a B 5 j J 8 6 K J B M C a p 4 0 Q X 3 x + h D 7 6 2 7 9 R k R e A i Y l J M a H H m 3 0 x W 5 w 5 c 4 5 e e 2 2 / E Z u K + 0 0 t 1 N n R Q R U V F T Q 6 O s K k s j O R 1 8 u 1 l p Y W q q 2 t J X 8 Q g 9 F + O n e n X d I X M 7 h 8 F / d f R v E W G W c y z 3 4 A X i S Z M P t B Y 6 j j J q 1 I u U s H V o 5 S X X 0 9 X b x 0 R V b U l p W X v l A S c z d G F h U + K / b s 2 R X X d O 8 P W G h V z U r y s C S r r l 5 B 6 e n p t G H D O h m X Q s O 1 c u V K a m t r o x Q r F p F Y a M + q C q N U F u / f z C a d B E a K M 4 N b z f A M i J + D T E B z n 5 r 2 A 3 x 8 s J a q V 6 6 Q Z R I 7 t 2 + j 3 d y B R 8 W r q C i X 1 h + L + 1 4 E 8 H 2 3 b j 2 7 Q Q B q 6 P X r s W d A 2 J g o Z 1 u c 9 N a b h 6 T / h H w G 9 H J 8 r K W q q q q i u 3 f v c d 8 Q a 6 w s 5 L J P b + x I d F i + u 3 T 9 x T W T L x m W j M 3 S u p q l U z S B X g S h g N V F P t k X A g B x U r g v k Z 2 T T Z m Z m V J J c / N y K d X p Z F V 0 n E 6 e P E P 7 9 + + J a Z G b L 7 D 0 / e K l S / T a q / H V t d m i 8 d 5 9 W r 1 m l R G b i o t t T t p R 5 W Z J B M l o 6 L Q G u r q e U l l Z C Y 1 z X y z d 5 W I 1 1 E e X m z t f W L 6 / b C x a C Z W S v V k 6 1 V o y / Z x k A j S Z A G y G s n f f H l q / f h 2 3 2 J U y X g M y A T A 1 O 5 h g V 6 7 U 0 R d f H J F W / X n A 4 b D T B v 6 + 4 e F h I 2 X + q G a 1 D s S P h 9 3 L 3 X S q K V U s h d F 5 W l J S R D d u N N D Q 0 A j 9 x N c h p X a s K D K u L j 4 s y j 6 U q 3 C z z I K I N o + b 8 S L J h C U S Z l R V V h i h q U B / Y x 9 L p z d Z b f r o o 7 8 R Q h 0 7 f m L W U 4 6 m Q 1 5 e n u T B l 1 9 + T X 1 9 f U b q 3 A H 1 8 d 6 9 R i M W G z C z j 3 k s M n A c n b e b N m 2 k k u J C G u 9 5 Q A O T a h n I u u J M U 4 k t n r 9 F K a H G x t T e D y h Y X b j m Q n 6 R Z H q 9 2 k 2 1 h W F C Y c c h 7 E Q U D 2 m s B o H 0 G k V F R f T G o Y O y o 9 F d r s T m a / M B N n D 5 8 M P 3 q L H x v j i Y w T W w o N A c n w 4 g 1 U z Y V u G R W R g T X m v M / D 6 0 v Y K u P b L L W F t a 2 v N b 4 7 W Q A H s m K 7 6 L x 1 m z N r 0 0 8 3 i a P S j b f m l c v H g p t H V X P F i 5 t f b 5 / E Z M A S 0 4 x n B W r l x B x 4 4 d p + 7 u p / z c x s U 5 o r u 7 m 0 6 f P k s 7 d m y n 1 a t X S U N z 9 O i 3 9 P n n X z L Z + 0 Q t / p r j M x G r u n q l 3 D s d s M w E / a j z r W r P i 1 j 5 / g Z L s h N N a W R h U m 2 q z J 1 S f o n u F p W E c h V u Y l U p c u Z 4 r E J 9 E U B f f N 8 K t x F T w J 5 5 s H h N B 2 x N 5 v d H q o g a T n 7 v 4 c N v k c u V x m r b k V l L E w D L 6 k E a W B Q P H n w 9 9 B w g + P v v v 0 u / + M W H s q c E x q k + 4 D h I D a K h T x c L + J x H j z q M 2 F Q M T q i q d K B G v R + z 0 4 F Y + Y 9 5 j K d A K v 6 r z p k + f x I N l h 8 u N 7 y 4 W v Y z I + D a I H 0 P E E q r S j 8 H o f C 5 m K a D C o + x n + H h E Z m W U 5 C f R z t 3 T j + N C O 8 Z H R 2 l w s J C I y U 2 8 B 2 Y W b F v 3 5 7 Q z I p Y w I D u 2 T P n a M v W T a I + T o f j x 0 7 S g Y O v y W w G D R g x L l 2 6 Q g c O v D Z l 5 s Z X R 4 5 S R W U 5 5 c B a y U R M S 0 2 V g V y 7 P Y U m f T Z Z 7 Z u T F q C u Y R v d 6 l L v R d / K b P n T 4 T t d V m r v D d D m k l F 6 2 P / s h p O F A s s P V x Y H o V K y N 9 L 4 e O Q 8 v Z + D T M D 4 6 B B l O v 1 0 Y J 2 a G D o X o B / T 2 t o q K t 5 M w G + 7 f r 2 B J t 2 T t H n T J p Y 2 6 c Y V B W x 6 e f P m b S G d m S T x A B W u o e E m b d + + z U g J A 7 s h P W V V c / 2 G 9 a H f 1 N n Z J R Z K 5 C X y W F t R R 8 f G 6 F p 9 A / e N S M a d s J O t 2 5 p D N 7 t S K Z f V w O 3 c t 4 o m F d 7 3 3 S 3 u M 2 Z 4 q C Z v k u 7 1 x L c i J h I W D a H 8 q e t D B a w J Z c a L J B S A + g J V Z q 4 A S b B c Y z a E 0 s D v O 3 f + J 9 q x f b u Y o U E k E G 3 L l k 2 y N m k u g K k e 1 s V 4 a G p u p q z M L F n 3 B I s k 8 h h q 4 3 R A X s N a e e q + l V I z 8 q Z I K Q 3 0 d S + 2 W G l w z E u F m f 1 G a m J j U f S h r J k b I y R T N F 4 0 m Y A t Z f M z c 6 O i d X Q 8 M W K z A 6 x k 2 7 d t p Z G R Y f r m m + 9 l P 7 9 3 3 3 1 7 z m Q S z J A 1 N d X V s k / F D 9 8 f k 1 1 n 9 W y I 6 Y D f B N J 9 s M 0 l c S w V i S 4 D 3 A O X 7 7 9 P Z c G 7 9 H T o + Q 1 q v 0 w w o d B y J K 6 z 2 V 3 c b 4 p U 8 8 y F 9 3 O Q C b j 3 d H 4 z x V G p + u c x R g Q j Q X F x M X l Y a k z X p 5 o J M x l N A J v N S o f f f l O + b 6 a d b a P B A l T W X 0 3 6 L F P K B b 9 9 Z f V K V h M r a N 9 K N / n 8 M M 1 P L e N E c r D a 8 g 9 L X B d M r Q 5 J p 5 c J v a 5 o r k C l S n N F 9 o X m B M 6 D Z 0 H t q t p Z N z p t r W 1 G a P b Q V r 9 z L U 7 y + s M P q w m F C p i W 5 q L u r m 4 a H H V G l G 0 i u o R W + Z y u L N b p w 3 0 m 7 T R m W 1 G e F Z y P t K r Q Q 1 5 W h + K Z n a c D p g m h U Z g r Y O r O L 8 g 3 Y v O D z + e Z 9 a w M S J O 5 A h I K D o A p X Z c J y G Q E J F x c X C Q 7 P 3 m 8 M w 8 g L 2 Q k N K F 8 K V W i 0 7 8 I 4 q w q n P 2 h Y 5 N j / f T D D 8 f o 8 a P H 1 N f X T 0 e O H K W x G H P f 0 K l H Z x 3 z 4 m A u 1 5 1 8 H B I Q P b g 7 G 2 D 9 0 b q 1 4 Q 1 Z 5 g o s l b d a U 2 T X o t m g s r J 8 X p o A 1 o E N P H 0 k 4 d 6 o I 3 t k w g 5 z a 2 x 8 T A w s P T G 2 k U 4 k W H 6 8 e u v n a c Z f A P y p 6 6 R 1 R e v + s q Q T s L n M Q 4 U 4 j s Y A p N S 1 a z d k N e 5 / / 7 / / o Y N v H K D G u / f p S W c n H e I w P 5 y 0 y t q 0 D V L F M y h g X A j L y 1 H p v B 4 v N d 5 / I E R 0 8 3 f k 5 u X R q 6 / u m 5 W J P B r I s y + / / E o G e G f z f h A J j Q G e F X M E 5 w J s F n P o j Y N 0 q V O N t c H q 5 / c H p G 8 2 N j Z O N x o a Z D Z + T W 0 N n W q 0 U G X R s 8 9 j f F m w H K t L T E I 5 c t f T y E j s P f W A n 4 t Q O I t p Q + l U a Y b J q N e u 3 6 A d 2 7 f J s + h D 0 W Y D N B L D I y N 0 7 u x 5 s e b l 5 e f J I O y b b x 0 i l 0 t Z z p 4 V W K O E I 2 q y s 2 e 3 o h e z P p D X m L U B g 8 h c c A K 7 M B 0 8 I I O 9 G P Q F N m Y / p O b m Z j l K B 4 0 J i I o l J y c b u V I G / V R Z M n e J v R C Q s C o f u i o v u + 8 E 9 I + H s x B q n l a J Y G r G 2 h 9 Y x e Z C J k i 3 z z 7 7 Q j r r 7 7 7 7 j k y s R Q V G x Y v V P 8 M U I w w M Y z I t l o n M 9 q d j o u x s y Q R c + O k C F X B / b a 5 k A q w W l U c b S s I N D 2 Z h 7 N u 3 l 8 o r K k R a w + G Q O C i B i X x i o u 0 P f / 7 3 / 2 O E E w a Y / 8 a K R 0 j V e 5 n A p v 2 N V 3 + k + r p 6 q q u / T n V X 6 2 U i K Y 7 X D H L F g L T B o s K Z g N + B q U X Y 3 + 7 A g d d Z r c o l b H q i g R k K 3 3 3 3 I y 1 f v k x m f q M C A k e P f k d b t 2 5 h 4 u a y B P H S 9 W v X y e F 0 S D 8 N + Y M x q + 6 n T 2 W W w 8 O H j + Q e T H V 6 8 u S J E H 2 m Q V o A 6 l l 7 + 0 P 5 X f p 7 5 w L k A Q i E P Q P z M m w y L p W d m U b Z q V x 2 / L v x 2 3 H N b 8 + m z i H V U G a l T 3 9 Y 9 0 I F q 3 y 3 X 2 6 N n A d s W e t Y 9 / a G 1 D 3 g Z U k o y 1 A j 1 R Z b p E J j k i s q D / o k q H i K J K f o N 7 / 5 W C y A Q y x N X N z C Y + V q N C B p m p l M 2 1 h F j F d p Q Z L G x g e y b B 4 b o Y A Y u f y 9 x a b Z 7 O h z 4 e f D c o j + y Y M H D 2 R h o 8 P h F I L i P V K x m b C f f P J X 2 r p t C 9 X W 1 B j v j g 3 k M S b O f v j h + 0 b K 3 I B y u n z 5 C m 3 Z s p n u s K p Z s X I D 3 e r J k r 4 U 8 g j X 4 f p Y h b / c y g T 2 e S j o 9 9 D K y s S z + C X k O B T X 2 R C R g J d F J q C n q 1 P W L e H k C 2 L J 2 d z U I o S C Z I C z c S X + r / / 6 v 3 T 1 y l X p J 5 w 7 c 9 5 4 Z x h D Q 8 P 0 9 d f f U r V x v m 0 8 o P + 0 f v 1 a U d U g A S 9 f r q P C o s h J t Z g 9 j u s Y 7 I W K t m f P b k l L T Q W h U k Q F B Z k A T I C 9 f P G K 9 F 2 m A 3 7 H p k 2 Y y T 9 7 y 6 c Z I D Y O z s b z o 0 + Z Y f f S u m L 1 W f r 3 D r D q f K 3 D y Q k S l S 3 K z G W e K M 7 2 x z / / R 8 K p f F 7 L w l D 3 g I q q K n K n r 6 G t 1 Z l U X 1 9 H A V a P q p Z V i Z q H S r 1 m z W p R y b D 0 H e o V j A 1 p 3 L E H I Q C R Y i d O 0 v v v v U O Z h v o F K Q J J B w e L H n Z J g o X t w Y M m 6 u j o F N U L s 9 N h / c P 4 z W w W / 8 U C p E J v b 5 9 M Z p 1 p t g V m m O P Y 0 t l a + P D M I K C T 1 c / z 5 8 7 L G J Y m D 2 Z n X D x z j D z p t V S Y E a S L 7 X Z q 7 7 e K i g y H x j I Y 8 F N + T u J 1 8 R P u i V O y 1 6 k M j 0 G m l 0 E w G C W g 6 3 9 d z 3 2 W v G 3 0 6 m v 7 I y o n W n d d k e C n M 5 l Q a U C a a 9 z f 6 e z s p N K S k o j 3 Q F p h C c j I y C j f N 0 Z W l n h Y u w R C v f L K j t B S j 2 X L K o V o 8 w G W e d y 6 e Z v 2 7 t v N p J 3 Z T I 3 v Q f 7 O N o u P H T s h O + E C M K z g t 3 t M h r s 3 3 j x I v U 3 n 6 M d G J 4 1 G n Y m l Y K E H r X M f J H / Z 4 F + C w k 4 c B 3 V P E 0 c V 8 M u X U l B P 0 r P y y O b M I a 9 R a W C R w x K I i x c v R 6 i n F Z U V d O f O P Z k h X l Z W S h 6 v T 3 Y 7 a m h o E I M E J s r i l H a s 8 o U h A i 4 v N 5 e l Q z v t 2 b t b i A V A Q l + + U i f v n Q + u 1 V 8 j 7 G S E z z 1 1 6 r S o n f E A w l 2 + f F U s j X V 1 d Z K G v t p 0 + 1 R g H w l I Y l g 6 9 c C x w z T c B e l Y s X Z f z P L D A C 9 S / c j Y G H V g I b u E W w L v 8 0 0 d c 1 o o w A T Q 0 8 2 p U t m u X q 2 X i r R y 5 X I Z w z E D U g k 7 r W K y 6 X J W D 6 H C Y R 2 R 2 m Y s Q 9 Y X a a m m s W 7 d G l n Q p y s x 9 q r Y v 2 / v v A Z 1 o U Y + e v R Y V E Z s 8 f X x x 3 9 L 6 e l T D S X I Y z Q G R 7 7 8 i v Y y m d E H Q i O A f f p O H D 8 l 3 4 3 f B m n 3 7 X c / y O L K T z / 9 X K Q v r I r 7 9 + 3 j / u U 9 G U K I B t S + G 2 e + I L s 1 3 N g 4 + a e s L / U Z J y 8 q U k W X / 0 J 3 Y p l M F O f K q Y y r 7 i 0 U B I M B e t z V J z u u Q n r g K B n s n q q X r 2 M c B + M s 0 c v Z Y S w o 5 H t h Q M C A q x 5 z G p 7 E L 1 e b 8 W P z / 5 6 n P S K d M B N D G x f m C k j B d 9 4 9 L P 0 6 Z G V 7 e / u U f h g I + 5 e / f k 7 H j 5 + Q e 7 W U g W q K B g D b S O O Z Y T k c H x + T K V f o M 2 F 5 P a T S K 6 / s l J k Q W M Y f i 6 z A L z 7 6 k F 5 d O U n r S z x 0 s G a S 9 q x w U 7 7 L p B f y s / X 2 u W P W h Y X q E k r l 8 w Q y h E y x C L V Q S I Y x M l d B T U h y o P K j M 9 / S 0 i o d d U i Y 2 m n G c 5 R U 8 I s U A d K d Q b r T Z a e g q 0 w k H 7 9 R 7 v H 7 1 B j T X A G i w t i h V U U Y N Z C 3 M M n r v E V / C R L m / f f e p r f e e j N i H C 0 9 P Y M e P + 6 Q e Y A A r k E C / f 5 3 v x X p B W N L b m 6 O m O 0 B n H E V r 2 y Q B 1 A l i z M U i a L v Q r y n F w 3 L 1 L q w U F 1 C G S V q 8 8 O W P V 3 4 C x F N v f a Q Z L l x v Y H e e O O g b L 3 8 g P t I n 3 z y q V i 8 4 l n V I L l A F L 3 u a I w 7 7 D W F P u L G X o D J p E C A J e F 8 A E k S v Q s T n g 0 r f o 8 c + Z o + / / w I t X A D A O k V a 1 Y E i L J q V a 1 Y B 2 f a 6 w / l g 0 n D q r L F B u Y 7 f v P N d 9 y I c F m q / w i o f l T i I K H 6 U L l O 7 4 I m k h l 1 j 5 3 0 w 4 0 x W s F 9 K M x I g E Q o 4 T 4 T K u N 0 M y d g r M D 2 Y R r Y C r x / D J Z E Z E K Q r M w s q L 0 w z 8 8 G y K u 2 t n b 6 7 / / + H 5 Y s j + n y p S t T D B m w H m K g G B N l f / n L X 9 D G D e u n f U Z I X 6 h 9 F 3 6 6 J F I 3 H i C B l F o 6 f X l h t X F j Y y O r n m 3 q V t P t U t R R 9 W A h u 4 T p Q 6 F C j Q z 1 J Q S Z A N R 3 a 1 o + X e 8 r N 1 J I V K L q m m o 6 e / a c q F 2 x A L K Y 1 c E 0 e 0 B O Y 1 9 V l U 3 n z 1 + g j o l 8 O t X I j U r J X q r v U A d K t 5 g O J z A D r T 4 O X s O u R L / 9 7 d + J x M G s b / P n w 5 B g t d q m J V A 8 v P / B u 7 I p z H T Y u 3 c P n T p 1 1 o h N h S 5 P j N f l 5 + N w N v 5 t J k Z J m P / N d W E h u 4 T p Q 5 X k Z o t l K B Y W M s n w Z M f u p 8 p M A A B W v W 3 b t s b d 2 h h G C Y z h R P w m z o J b X U 5 K W / 0 x F S z f Q l Z n N r l y S l l y 2 W h g w i a E G j D 2 x T P D 7 Z 6 U M a / y 8 n J 0 v Q x J G T k h F n 2 1 i o o y I z Y 3 g J h b t 2 6 W O Y j T F c H B g 6 / J Z p 3 R 0 L 8 R P o K Y y Y 6 t y M x p y M D h E T Q + 4 b q w k F 3 C 9 K H K C n K k w 2 u 1 T F N y C x h 1 j x 1 0 B i t W O Q z j w r L l y y Q d + 4 G D c N p h q X h a 3 k r u I 1 n k 6 F C k H W f X y + S Z z k R e 9 2 h q Y w P j Q n H J 9 H v z p a a m x f 1 c m N Y 7 O j r E a q e h F 0 Z i R 1 r s 1 t T Q c I v 7 d z Y a G o o c G j A D x L v H K l 0 0 z I 0 G r K N g v Y z j h Z J x r l S Q u p + O G v G F D 8 v J G / c S o o a + v r G W 3 B O j Y j U 7 f t 8 h K p W 5 h U s k D P Y + o a y M V H K 4 8 s g 3 P 9 v C r D A y 1 E / v b U k j p x 2 t Z 2 y A H F h h j L E o D K h q Y L I u j A 4 4 4 v P S p c s y B r V 6 9 W o 6 w d I o i 6 U c Z m w A U B W h p u I s K l j 3 W t v a a B + r e e Z N M v E 5 m L E O g 4 Y 2 t q D I Q C K 8 F 3 P 9 M L E Y x p h b H U Q d A 3 7 y e z 2 E 5 f k + r 5 v 1 Z w 9 t 3 T I / K f p z I 2 E I d W B j N X V 3 d U r B w v B z / H 5 4 2 X a i E e r n B v Z q y E 6 N z 1 x I I f S v Q A 5 U b p j Q Y e r f v X u X q I o A i I c B W 2 V o i D 2 f D + / D 9 d t 3 7 l I t 9 x W h U Q z 0 D 9 C p M 2 f p t 3 / 3 a z p 9 Z 4 K s v f W 0 / 9 W 9 Q q i B g X 4 u z 3 Q h F g i H p S X H G 6 1 M J q w k Y M d k 8 j G x A j 4 3 7 d g W 7 o s u Z F h O 3 e A e b g J g Q 2 k m P X 3 a I x s u A q d b w 5 3 o J K H i A 0 I H D R C W S s Q D s q + t r Z X J Y J U B X J j 0 s e e f m r k + 9 6 l N s P x h p g h m i W B g G w Y Y k P V G V x p t L p m Q d V 2 Y / b 5 9 + 1 a W h E M y Y w Q S C q r l C S a U I h O k k 5 J Q Q b + b d m 6 L f 4 L J Q k L C 9 K F Q y F A P 0 J J h L l w S s w P I N M A q J t Q u u C c d T 2 Q 9 F c K Y D Q E z P Y w X y 5 c v p 9 O n z 8 j E W 2 z x j D m I I N R 8 A P I U F h b Q s m X L R P J B z c P 4 1 5 Z y r 8 z I + O C D d + U A A 4 S h U j K l p V H E m J M 0 j t J A h p 2 M U S U I E m Y c C u o D B h v b 2 t t Z l 6 / l x C T i Q a t p G n m 5 2 d z q q 0 V 8 u I h l J G o P B w 9 h b 3 W Q B 0 f a o I + E q U Q w Z m C t l N m 8 P l f c e x D e w w + f g w W G N v 4 4 E A Y O / S U 8 j w U T Y Y 2 0 s y 0 w r K h w t I t V J x a i S x g J B e m E j e 0 L 8 3 N F W u E s o i R i A / X P j F U 5 Q 2 L J 0 9 Y 8 E A o N F F Y T N z W 1 y M 5 J O N J m 1 6 6 d c h 1 5 j e v z B S b M Z q 1 4 V c K w U g K Y + K u h S Q K i 6 X B L r 9 q u W Z x B K n 4 J p S U K u H 1 I j D 9 k K h b q F R a p a T P m g 8 3 m i 2 d o g B c 0 0 h 3 h v M F P H J M V z m r m u B 7 A h R r 2 m 9 / 8 i i X U h P R d U L n N E u l Z 6 v C N 6 z f o 8 B a l L u K A N f S p X o k 6 1 g f l a S Z U + w C T 3 Q j D N 4 f l 3 g T 5 S x g J Z S 5 s Y E 3 R z J v W z w S U 1 2 I E x r Y 0 8 B P X L M s T Y w 7 O i 8 L y E A 1 0 / j H N C Q Y C M 7 C D k n m D m L l C 7 z C L / M V B 1 s f q e 6 Z I P C G L 4 d c / S m E / v C w n l k s U J E w f C i 2 p B l p a S C h Y s B J 1 o P f n w n R S G D N P s C O S z G I 3 I L P j W 9 p l e G I + 6 O h n K Z i V J S Q 4 1 2 y l w V E 3 D Q 6 N c t y 4 g Y E g r q M c M Z N j c C I s q Z S b S q 5 Y d W I h u o T q Q 8 E B X o 9 a 2 v B 6 9 S R V O R 5 P W 2 m W O l b k x Z f k M s m V J Z R U W A b y 9 5 P / + Z T e f u d N i c 8 H 6 d Z h a m E J 9 + 2 3 3 1 N j w x X q 6 2 i m 8 u J c W R O m v 4 c D E g a h z 9 1 X 5 A o 7 T S b 4 Y Z c o S J g + F N b h a L X P m a q W P m B J Q 4 4 r Q L l p S Q N F P E R P n E V l h b n 8 0 e P H s t I W m 7 5 o Y w X W O Y F M M J d f 7 5 j f 8 T z f n W m g m p q V V F t b Q 8 s 3 7 K P S F e v p 8 K 5 K m X V + 8 + Y t + X 7 t g F F 3 e B v t E J k M 8 7 k 5 3 V w X F v J f Q v W h Y i 2 o y 8 s r o J X 5 P n q t 2 i N L H b K c y P w k z E A / R u M / / / O / Z J o Q l t N f v H B R z p f S m 1 1 i k 8 7 w L I i 5 5 y I k X L 7 L J 9 Z Y 7 B W Y n x 6 Q f d 8 B k B T 9 t Z 9 + u q B U P S b K x X Y H 2 R 0 4 k c M g E j t + M c X Z x 7 3 J c a j n 7 6 K N E h p I x 0 H J D l t A V M D t l R 5 a H 2 O v 8 a U M G C n E i s Z Y t 2 6 t z B D H D I a D h w 7 Q 7 j 2 7 J B 1 A / 0 l j S 3 n s 5 S X T A Q 3 e 2 O g Y b d y 4 k U a 4 X 7 a V P 8 N 8 b h Y G e b H Z J b 4 H p B p z a w n E T k h m O p r I I F L A I F a s O r E Q X c J I K A 1 N L I 9 P + Z Y o q Q U 1 E B v 4 V + c n S W V G K 6 t + p + + M y d L 1 6 D w D n j z p p O 0 7 p h 5 e P V c M e F x U X 3 9 N 9 s U A z O 0 g y I E d b L / 6 6 i h N c v F E S C H x D X I h z M 5 C 4 W u J A s 5 Z g 1 o L 3 q k C 0 H C k Y O + D + N P 6 V + T 7 K Z s l l 8 s 0 J r O U 4 Q t Y a N T j p K o t 7 4 u a d / r U W R k f w g Y t O O 1 9 Z H h E 9 n 9 4 V o x O + m k H E z N a o w h L o S A d P v w W n b k 7 o e I R / S V F H k g p j J v 5 / A a Z p N y j 6 8 P C d L A 8 x 0 h e e A 6 Z H F 1 I s f p U Z u y o 8 M i W v z Z r k l S A 0 5 V B b T 0 e a r h x i 7 K y M 2 X p O z b T H G S p h T 3 6 n g d Q Q r H m A J p J g x X E V k d m K B 5 2 H D d I F 0 q T u O o X J 4 J L m D 7 U h E e t l w F A L D j E k d n x A P 6 h f 1 W Q n K Y U g j P V R c O T Q d k T A v 0 p S C V s p o l Z 3 7 D + 6 d 2 W 5 g t s v R w N 3 S + C 1 I E / w d 0 z T R j p I y F d p J K J R I Y L B P 2 U 7 n J G 1 I W F 7 K Z v 4 h c Q e k d w i p 8 i k s b E O L Y h D s f j Y Z 3 p X K I k u N C z V 9 D D 9 k e y 4 S b 2 l F B H 3 6 j J s 7 H O o J o L C o o r W F U L G z e U t D E G c U E g 9 h 0 2 4 9 R + T S Q j X V + X u E 5 j V 1 Q 0 v 9 1 x X w Y S p g / 1 u B + j 7 Z G q G y p A g A v P b J 2 K B b 0 F V x I K q Q W r q H r N B p Z O K 2 S J B d Y j Y W 8 9 z I 7 A c g 4 N S K y / / v U z O n H i l K x F i 8 7 / W H h n z z L 6 8 U q n h D W Z t B O y i N N p i k Q i j R A 3 C K Q c x q f Y c X h l N R Y X x q 4 X C 8 0 l T B 8 K z u N x c 4 G H 9 4 K D y m d L S a H J i a k H R C c x P W I t v c d 4 1 P 3 7 z a L 2 Y W k H d p j F m V B b t m w S 9 R k r d m e C I 8 V K T f c a m D R E N 5 9 g j l 6 Y S J p Y I B E z R a V J u v L l P k l X E g x b p S F s 4 3 K O r g s L 1 S X O k 7 L j P J a B X F i p U D D Y Y A T A M m o N T p 6 C p E l i K u o f R 0 6 I 1 d i 3 b 7 e Y t W / c a J B B X q z g h Y + l 8 f Y 4 u 0 5 p / P W z r + n Y s Z O 0 q r Z G z s 9 d V e g R Y m g i C U n Y Y S t q l c 6 + Q S w d 1 x J K k Q p S i g s 9 R l 1 Y q C 6 h l C H d f X K m p k p f C o U A 9 D x V J 1 I A p 5 p T Z Q M X M y a 8 x h u T C I G 1 r p j A 4 O u v f v V L 2 r l z h 5 y 2 o Y F 5 d w 7 T x i v R g L U Q B w q 8 / f a b d H h v r W x X 9 s V n n 4 p Z X h N G O 6 y 6 h q / J I 0 R i 9 U 6 T S I g U u j 6 9 O r / Q k D B 9 K L i n g 2 N S E N o 4 A W I B x a V l q i V j 7 K j 0 T O k z 3 e 9 O v K M l X z S q 8 + e 2 / A W m b r 2 f e T x k u B x c D k o a Y e 7 e 4 c N v 8 h s z j Z k R y s o n / S c u w 5 H B 3 g j p Z C a Y i u M 9 P i o p w V S o 2 P V h I b q E 6 k M 9 n Q h w f 2 l C C g y w 2 c J E w e 6 n Q K Y z U j z h g O T e 8 f m v 7 V m s u N 8 z t 0 Y G C x K j j + U x A 1 Z C r H n S h I J D + a Q 5 s R I X E l E R Z X R 0 h G 7 d u k 3 p m T m K Q J B O Q p 4 w k S Q u J P T T 9 u 1 r Y 9 a F h e o S q g 8 F 1 9 T c I o U F C R V v g 0 Y z n g w l y R Q P Y 2 5 k 6 u y A v S e w b x 8 2 9 v / L J 5 9 S f / + A G C 4 0 e X C 8 D j Z d 0 X G Q A 3 u q e / w 2 + v r r o / T Z X 7 + g H 3 8 8 L i b 1 t W t X h w k k x F G k s l v V I e R K o i l i W b E R h a n 8 F 7 p L K J U P D p v t S w E Y p B o f U + f R x t q 5 d M R t p T 5 j C + Q k p m I u w w n Y p L K g o J D e e e c w b d 6 6 S V b 7 f n X k q B A M Y 1 m w C M L M r t Q 6 k C V I d + 7 e p a 9 P 3 p D D A P 7 m o w 9 k p y N X m k t d F 4 k V l k x 2 q 5 8 c F g y D g F R K Q q n + U + x 6 s F B d w t W 2 M W 9 Q W j A Q C k j P y J Q O c 7 o r X Q h m x t P R J J n i w W E L k j N l 9 v Z P W P u w v R h W 9 1 Z W V M h y + l 9 + / J E c s N b d 1 S 2 m 9 f v 3 m 7 h c F E E m 3 Z P 0 2 q v 7 y O s e C x k h t H v Y b x G y a J U P B C p 0 e W h g 3 C C j S C i f M f 6 U W E i 4 G v d w E G f X 9 k j G g 1 S y N R Y j J Y Y F a l l u Y l m I f k 7 A e B P V / k w L H B h 3 4 s R p O R h A 7 w + B B g x l s G 7 9 O j k A G w s U N W l O n T w t F k N X V i H H w 5 I I r n N I W W j F G Z I o 3 + V V R B I J 5 a M g h z d t X i 3 f k 0 i w / H S v d f b N 1 A J B d b a d + 0 9 W 1 t n t 3 P p 5 y W 5 3 h K R W 9 I R Z v Y 1 V E m F s L P V Q c W b U 2 M I M w L m 6 m z d j g D f M Q u S 3 d t j n D y o P J A 4 O E q i r q 6 c N G 9 Z T i i O d K O C m N F b 1 U E Z o A M 8 2 2 z j s I z + H 4 Y r T J y j P O U l X 2 9 X 2 B t g t N s D u 4 9 / M f y n + y w L X v r D + l y g O p M H x K G j 5 N I F Q U D B S R K t 9 S U Q C / a a 5 k g l 5 i 1 M P o 8 l k l j q 4 h h 1 p T 0 I y Z W T Q o U O H R J K l p 6 X I w Q G 4 x 2 + W V M Y s i N q C S c p L 8 9 K 1 x z Z D 1 V N S K i 8 / k 7 8 l s t w T w S W c y g c 8 G P B Q b l 6 u F P T 4 2 J g U b r y z o 5 b n J 9 W + Z w U m z 0 b O R g l L J k 0 s b L V 8 7 d p 1 W r Z u N z X 2 q G 2 z z 5 0 9 L 0 f e w H w u l j s m 0 b m W F K P / 5 K f t 5 R O U n u I l a 9 A n 1 j 8 / q 3 q Q X C D U w T d 2 G 9 + W W E h I Q g E + r 0 / 6 U k 7 D a q T 1 e c D c k n K q E U o C 2 L 9 i 7 r P J M e 0 I h 6 E B s c j 0 5 M k T l k Z O 2 r B x P b X e / I m K b E 8 k 3 e v z U 1 V V l S I T x y + 1 p b C v i J V i g a 8 m N k 9 4 l F Q S x 4 0 k M c E S F X J 0 a y K 6 H q 9 N J n F C B + / p 7 p L 5 f b G A D V y S C A M b 2 c w V y G c s 6 4 g m E t y P p 6 / R 4 0 G l 1 u G g g b 3 7 d s u h b C D O r t 0 7 R Q 2 f 9 A a 4 3 5 R C b v a 1 q l e Z z W V n E K q h A + q e 6 k 8 F A l 5 6 9 / 3 X Y 5 Z 5 I r i E 7 E P B e Q I W y s n N Y b X P T z l 5 + T I C H y G Z j H A 4 J Y n y b J + Q A 0 v f k W 9 m g C S o 3 M q 4 E I n K y g o 5 J x c n d s D g A N M 5 y H T j V i P t f 2 U N b a n J U R N e D f M 4 z O f w M X s d / S Z I J q h 4 I p 3 Y 4 X s y H V 7 x R d X T Z G I / y C 4 z C 7 s w h c s 6 k Z z l Q m N 7 w u p E n v 4 u y n Z a Z Z v h 4 c E B y s j M l D 3 7 0 J 9 C B d F I W v o M D N 2 n d e U p c t g C j v L 0 u D 2 U n p E u 5 m 3 k G d Q 2 D N j e v d t I B Q X 5 c t o J T O G 9 v X 1 y S j z u a b h 5 m 7 I y M q m n t 0 c O G c D s C J B H j z X 5 m B B D g 4 P y m U i D Z F L 9 o j B x Y J n d U j o u 5 L 3 a h m U 5 6 h w o n 3 e S l l c V 0 + 5 9 z 7 5 Z z M t C Q h M K K E 6 Z l L b B m u K k N K d d 9 u S G m p E k 1 F T k u / y 0 t W J 2 q 5 e R f 9 i m G e S A K q c s q F Y m l Z 2 + + P I r + v C D 9 4 R A Q i b 4 h i q H 9 + T m s M Q y y C R E g l R i o m p S Z T v c r P J N k p e J d I U J p Q 9 W A 6 H + 4 f c f G k + Q m E j Y P p R 2 X j n l m M O E w l K u v 6 9 X 0 p K I R N 8 4 9 1 V m 2 X x C Z X 7 8 8 D H V 1 N T K p i u Q a t g v A k T b 9 c o O 6 u r q F i K J Z D L I h P D d 2 / e E Z B d a D Q M E H C S U K V y V o / q + d Q + t Q j B I L B A O e 0 d E l 2 + i u Y T t Q 2 k 3 Y M 2 Q U f y 2 1 n Z R N 8 b H x 1 j 1 y 6 J h Y 2 6 f u V + V B N G p p p m l N U g D U m A / c i 2 F R B I J c Q K h Y z 5 x s L U m C q 5 B O u 3 e 8 4 q E P b 4 w 0 W R 8 y W j s t p Z N i O 9 l Q m H Y A 0 R S / S c v f f T x 2 / z t U 8 s 4 k V z C m s 3 N K K t a T k X F h a w y e E N j H m m u d L r Q Z q f + M f z Q J D Q g o a Y T U i C T J t T q t W s M w m h S K e I g f 3 E s z u D A o B A D a S C H e 3 J S X T d I h i l E u F e F 2 X G D B y M E y q k + J J 0 U m Y o K c 4 0 n S G w s C k I N W V x S C b A V F g q 2 j z v M L T 1 E w + M B u v p Q L S l I I o y W 3 t h r o T S R 4 H A s a H E R 5 u G F J Z N a u g 5 y B G R x Z 5 o r j Y 5 + 9 Q 2 d O H F S 1 j h h w q z 0 l 0 A i I Q t 8 H T c I x W T C u J O S T N p 5 6 P B 7 r x t P k d i w X H z w c F H U N u 4 d U L p 7 i E k 1 I N s A X 3 9 s p f F g p i w 8 t H K H 2 s o d a l F y k x C Y T 4 V H e y M L / Y R Q Q f r m m 2 9 l Y / / q m m q Z E a 5 J F l 6 a E Z C 5 f W v W r B a V G l I G G 7 i A Z C D P 9 U c 2 G p l g 0 h h S y e 8 D q b y 0 O n + c r E E v 1 b V j O p O H + 7 9 u 8 n k m 6 b 0 P D l D B Y p F Q O I J j M f w F Q C k u 6 L G x C e r v 6 6 O N Z W h Z l b l W H F 9 D p Z H a s 2 S B 3 y 7 s o d 4 R b B K q 1 T u V P 8 p B n c u U j T B F u o T S 1 T W 4 k y d O 0 f r 1 a 6 V 9 A m k 8 H q 9 k K 8 g E 8 o x M G G o f 4 u J A K h / d 7 L B Q 3 U M L q 3 2 G Z P L i r F I / F R b m m U o y s f 8 W h c q n M Z Z W I J M 4 0 X 9 C y 4 h B Q q 2 n C 7 l Q K d A S s 6 8 q 1 9 I C K j 2 c x R K k 3 H T O H 4 6 Y C Y P K j 4 H f 2 t r q c H q I F E r 1 u 3 P n H u 3 b v 1 e u i y r I 1 z A z w u 6 w 0 9 0 u K / 3 U Y u N r q i F T D V p k G Y h j M s F U H m D / j / / 6 a + P p F g c W F a G A E Z 9 d p s l 4 u b D 2 V G F x m y p U p X p w J e K K o N W b p U U q 4 7 f y 7 8 Y x q n J U j E E Y I R P C 7 P o H 1 A C 5 I o Q i j Z C H J Q n 6 S j h M T Z M P D o e 2 P W h q E i L 1 D q v 7 5 D M l z / k e z n M Q R x M J / S V I J v g V V a X q m R Y R E m 5 P i Z m c L T t H R u A x e R a + K k T V M m p S o S L o a T K K W I s P W p 2 L 5 T z e A I 1 7 F C k 0 O R S B / L J Q 8 N L F y x L G 6 S a 3 b t 6 i b 7 / 5 X t L 2 Q z I J y d S 9 Y t n z e K g g v 4 D D n B Z S 8 0 w m c e S 5 J h P S U T Y c x r Z h b 7 6 9 P 2 Y Z J r K z X G 5 6 v C h r l L + 7 h V z p L r r 8 K J 0 s 1 h T Z Y V Y M F O K 4 H d G + B W H W f m G 0 Y C i 7 h b w k L E A a S C T l K 0 j Y I B T c w R q 1 e 5 R u V L R / 6 d I V S k t L l S 2 a s f f 5 s m V V f E 1 d F 8 K w j 8 Y I Y V g C e 3 t 6 q c 3 N 9 z C R t J l c p J K Z S B z 3 i m T C b A j l / + u f / 9 5 4 s s W F R a f y a T j S s 1 h C + S i F 0 D K G p Z R y a E l V W D r a U h n U i l 9 1 X l H i S i 7 1 3 P g N 4 q n f A 7 K A C C Y 3 P K E m w w p R D B + D t c u X V 8 n M C F j v 1 N I L L Z F U v p k d Z p h n 5 p a E y c N p S t U z 4 i K l I K 0 4 / 2 V 6 E c r B Q 6 v X 1 s q z L k Y s W k L 5 M w p o n D v L K z N 7 u B B V Q U a S C g W v K o q Z V G K 0 C F X K x C G V N A b G s 4 f D y o W J p H 4 j Z n 5 7 v P j t a k B W G R j 8 1 N X 9 l L J z c q i 4 u E j m 7 p n J o 9 2 V y 1 d p Y H C A 8 9 J P b b 0 W G Z 5 A u p B I y G P k r + Q 5 q 3 f c m M F E D o c y c D h S a P 9 r O 4 y n X n y w X G 5 e n C q f R m d T O 7 X 3 W 8 n m S J N Z F F Z x W v X T 6 p 9 V x q n g i w r I r b M K Q x V U y r H y X x 7 i k x v k g c e + i C R 5 V f c j H E G y c J r d F q A 8 z x 1 q a W q i v X v 3 y J I O 7 A y L 8 S f z e J N 2 k F 7 3 7 j X K d R D o 0 Z C D O o d g 9 W a i S Y O k i W R I K C E X + r K s 5 o m E c n M u B u h f F q m q p 2 G 5 0 t y B / F / U u H z 1 I f l Z + Q O Z F K n M h L I p Q h n E U o Q K k 0 n S h F D 8 Q Y j z H / 6 N F 0 E 4 G k 5 7 r g A J V A B B 8 Q X g h 7 w o s o T D 8 I w w / s y k M q m 0 T p u f d l R w X w o f J c R h I u G a E Q 7 1 m d h h q 7 C n 3 F / C Q Q C 9 o 0 S N 3 d i 5 C E S C 5 A p L + w j p B D X P I B O k 4 p / + 7 X f q u R c x l g S h g P O X 2 p k c T C A Q C k Y K E 7 F C h G I i h Q 0 V J l J x n F 9 U G B + m i S V h 9 T K V T x G R e c I o G n B D f K G H E c e L K c 5 h H d f k k X j I m S V V O L x / + Y R B I k M q G Y Q K j U P B G R Z R S K Y b H T Y a n U R c k c l M J C 2 l Q n 0 m w w / 4 P U y m 3 0 v + L X Y s G U J x L a F z F 0 E q J a l A J p B K W f v g F I l C q l + I U G Z i K S c E g o 8 4 P l v S J B U v U Z i S Y E K c r A c X 9 D X x j B h I Y P i S x h 5 I o c I S E V / + z H F x U Y Q y J N X e 5 V j a H k k o T S D t h F x M n I v Y E w I k Y j K Z T e R a x V P S C Y S C J U / 1 m z A G 9 Y d / + b V Y D p c C L F d a n q B E l g Q w V n L h U m u Y V C G J p Q k V g 1 g G i S K k l B B I h / H J I B K H E Q R C Y a R L I D 4 k 9 8 N F o K I q H h E W n 5 3 8 h 3 1 J B 0 k k Q c W 1 0 + k S Z 1 K E r x l h T q v K 8 V J Z t l f C 5 r 5 T S E I x a c b c Q Z Z M V g 4 j T R F q i m Q y C C V m c U P d 8 7 N k + u c / / X 3 M c 3 c X K 5 Y U o Y C 2 t h 5 q f z Q Q Q S q t / i k i R a q A e o x q K r H A F b y o d E D F V S g U N F 5 n B 1 R 2 I x g K q w Q h S M g 3 r v E L / s R H g h F X p A m n K 2 c i F B M F f q b D R + t L 3 E y Q q U Y I E O r 2 E 5 s c c K 2 l k r o W g 0 w G o T S Z l E X V Q 7 v 2 7 K C t O z b I c y 8 V W K 4 u M U I B b r e P f r r Y R B Y h l C K T k l b K B 2 m 0 p F K k i i S U D o M s 4 s s / X u R V f A 2 V b k S m A + o / X j R Q 8 V U g f C 3 k 8 y t 7 E k N A 7 j W F p z g 1 K V i H 1 c n r i l Q 7 K y f I y u 9 t 6 r H Q 0 x F M X O V 0 g 1 Q g j 9 p c J U w k + I p I B q l E M h l G i F C f y U t / / J e / I 1 e 6 2 n p s K c F y t X X p E Q q Y n P D Q + Q t M K i G S k l T K B 4 F A L E W k K e b 0 k A t L K q E N A o j L p y s S m c N h 6 E h U t o e i X N m V p 1 + k 4 k / 1 F U F w C 9 6 h w s p X z k y i c J o 4 o / 8 U J p Y i k B B J r h s E M n z s M 6 6 I B F K B Q N o 3 C C V k U t K J b 6 b f / d O v K D M z v D H m U g I T q l O V 0 h L F s e M N n A t m K a X I Z V b 7 w u p f J K k 4 Q Y X x Q e I j L R z X k H t n C V T 8 E F D h V Q B B 8 U N p 8 C V s p B n O H J Y / g z w q z f C F R C q u i R R B K h O Z x E n f K S y V w t L J k E r i 1 O E D f / 6 P P 8 z p 9 y 4 2 L H l C A T / + e J 1 z A i Q y C B V D 9 V N x E C l M K n 4 x x f F J R r o E O a w C 8 q 9 C R i A G u H o b I Y Z i j O G p d B A g 7 I M M E p G 7 J A 1 h 7 f B O C W s C m c J C H C M O 0 h i + D o M s U 0 g V I p J Z O k W S y Z 6 S Q n / 6 9 3 + U Z 1 z K s N Q l C S X 4 8 c d 6 8 g d B n v i S S s L i K y I J a b Q T 4 q g w o H w d l l c J z w x U d i M Y C o M g E j P 5 e D V 8 k w v F 8 Q c f Z J E 0 w z f i I o 2 i S B U i E U i j p R O c z C S P l E z a o b + U n u 6 i f / p f v 5 U n X u p I E s q E h o Y W e v x k g A k A Q h l S y i B Y N L F C R A p J K E U g 8 e U f L 4 p E 8 m q E A b l m A i p / B C R q p H L l D 8 X w L 3 E Q x E g H S R A 2 / L A k i o 6 D N M q P T S Z F K A m b C G V W 8 U Q y G e N M G F / C c 2 z c t I 5 e P b B L n i U J L t u 6 t i 5 V M k k I U P m + O X q J c 8 Y g U 4 h Y I A 7 C Z k J N J R a / 4 J + h 0 g V I U y G G T l O e I K I E D K L I i x E 2 f M T x p / 5 B D g S U r + 4 J h 0 G M U F i T y k S g E L G Q J s 6 s 6 o F A 7 E e T S Q i l J B M 2 v P z T v / 0 j 5 4 X 5 h y S R J F Q c f P / t R f L 4 c I 4 v k 8 l E K j 1 O B Q I p i W U Q J 4 J c m j Q g E q 7 h X / k K o U A M K M K o k A 4 Y I f H V d R B E 7 h D C K C f X x U W R a b a S C W Q C g Q x f k 0 h L J h A J y + e z s r P o 9 / / 0 K z x R E l F I E m o G H P n i L A V F M h k S S 0 s o h E E i 0 8 C v E E g T y y C Q I p c R x o u G B E 1 x g y h h g A R G 0 C C O h O C D K O a w y T E z T H E V j k U k M 5 n k u v h R k g n 9 J h l n Q h x S y U H / + z / + I M + R R G x Y 6 t u T h J o J F 8 7 d o K 7 u Q W L 9 z y A V + 0 I m U 7 / K I B O / G G H l h E b i I 8 h h F Z J w X I A M R j A U F h + E w T 9 e + N V w + p r E Q Y 7 Q N S M M 4 p i J J G F F J C W V N L E M I m m p Z P g 2 / o 0 1 t S s X z d 5 5 L x J M q G 4 p r y R m x v f f n q f R M Q / n G o g U V v 1 C f o h Y 7 J A G + k g c 7 w 7 7 A q S r U A S k M M I v Q g g F E A Q e + x L m C M K G w 3 W Y w 5 k p R h q I w 7 4 Q z C C S E Q 5 L J g z a h s N Q 6 9 Q y d n V o N J 6 3 s K i A f v M P v 5 A n S G J m J A k 1 D 3 z 2 l x 9 Y H Y I 0 M p E p w g d 5 t A / a m M i E N A Q B l T g V U i K q W J g S o T h 4 o 8 k T T S h N o o h w i E D h u C K P 4 U O 9 M 8 i k 1 T z 4 V l Z j s R 8 H J r Y m M R c Q / X + W W 7 r X P l m A G 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 G u i d = " 1 e 7 e 4 3 e b - 1 0 a 2 - 4 e 0 2 - 9 4 4 6 - 7 c 9 f 9 a d 8 0 b 9 1 "   R e v = " 1 "   R e v G u i d = " 1 a 8 3 9 c 5 f - 2 f b 7 - 4 9 5 0 - 9 b 5 f - 8 2 1 2 a 3 1 8 0 2 8 7 " 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A743CE1-1FAF-4530-B64F-7A18EA37CDF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A539189-BE9E-4AF4-BA0D-38602211964A}">
  <ds:schemaRefs>
    <ds:schemaRef ds:uri="http://schemas.microsoft.com/DataMashup"/>
  </ds:schemaRefs>
</ds:datastoreItem>
</file>

<file path=customXml/itemProps3.xml><?xml version="1.0" encoding="utf-8"?>
<ds:datastoreItem xmlns:ds="http://schemas.openxmlformats.org/officeDocument/2006/customXml" ds:itemID="{E8206238-171B-4CE7-93B3-3FC5F110340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IS</vt:lpstr>
      <vt:lpstr>BS</vt:lpstr>
      <vt:lpstr>CF</vt:lpstr>
      <vt:lpstr>Dashboard</vt:lpstr>
      <vt:lpstr>Income Statement</vt:lpstr>
      <vt:lpstr>ic_interim</vt:lpstr>
      <vt:lpstr>Cash Flow</vt:lpstr>
      <vt:lpstr>cf_interim</vt:lpstr>
      <vt:lpstr>Balance Sheet</vt:lpstr>
      <vt:lpstr>bs_interim</vt:lpstr>
      <vt:lpstr>Segments</vt:lpstr>
      <vt:lpstr>seg_interim</vt:lpstr>
      <vt:lpstr>S1819</vt:lpstr>
      <vt:lpstr>S20</vt:lpstr>
      <vt:lpstr>S21</vt:lpstr>
      <vt:lpstr>S22</vt:lpstr>
      <vt:lpstr>Segments Analysis</vt:lpstr>
      <vt:lpstr>August_2022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AMMAN KRISHNAVENI RAJAGOPAL, AARTHI (PGT)</cp:lastModifiedBy>
  <cp:revision/>
  <dcterms:created xsi:type="dcterms:W3CDTF">2023-12-28T13:39:09Z</dcterms:created>
  <dcterms:modified xsi:type="dcterms:W3CDTF">2024-05-28T21:31:03Z</dcterms:modified>
  <cp:category/>
  <cp:contentStatus/>
</cp:coreProperties>
</file>