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Clean_data" sheetId="2" r:id="rId5"/>
    <sheet state="visible" name="Feature Details by Source" sheetId="3" r:id="rId6"/>
    <sheet state="visible" name="Check-inout By Features" sheetId="4" r:id="rId7"/>
    <sheet state="visible" name="Check-inout By Customers" sheetId="5" r:id="rId8"/>
    <sheet state="visible" name="Customer-Feature Matrix" sheetId="6" r:id="rId9"/>
    <sheet state="visible" name="Customer Experience" sheetId="7" r:id="rId10"/>
  </sheets>
  <definedNames>
    <definedName hidden="1" localSheetId="3" name="_xlnm._FilterDatabase">'Check-inout By Features'!$A$2:$C$14</definedName>
  </definedNames>
  <calcPr/>
</workbook>
</file>

<file path=xl/sharedStrings.xml><?xml version="1.0" encoding="utf-8"?>
<sst xmlns="http://schemas.openxmlformats.org/spreadsheetml/2006/main" count="3196" uniqueCount="163">
  <si>
    <t>Customer</t>
  </si>
  <si>
    <t>Check-In Questionnaire: What persuaded you to choose our hotel for your stay?</t>
  </si>
  <si>
    <t>Check-Out Questionnaire: What impressed you the most during your stay?</t>
  </si>
  <si>
    <t>Customer1</t>
  </si>
  <si>
    <t>Delicious Breakfast; Fast and Reliable Wi-Fi; Family-Friendly Services; Friendly and Helpful Staff; Easy Parking &amp; Check-in</t>
  </si>
  <si>
    <t>Fast and Reliable Wi-Fi; Delicious Breakfast</t>
  </si>
  <si>
    <t>Customer2</t>
  </si>
  <si>
    <t>Quiet and Restful Environment; Fast and Reliable Wi-Fi; Friendly and Helpful Staff; Modern Fitness Facilities; Easy Parking &amp; Check-in</t>
  </si>
  <si>
    <t>Quiet and Restful Environment; Fast and Reliable Wi-Fi; Easy Parking &amp; Check-in; Friendly and Helpful Staff</t>
  </si>
  <si>
    <t>Customer3</t>
  </si>
  <si>
    <t>Reservation &amp; Communication; Fast and Reliable Wi-Fi; Delicious Breakfast; Family-Friendly Services</t>
  </si>
  <si>
    <t>Fast and Reliable Wi-Fi; Reservation &amp; Communication; Delicious Breakfast; Family-Friendly Services</t>
  </si>
  <si>
    <t>Customer4</t>
  </si>
  <si>
    <t>Stylish Interior Design; Quiet and Restful Environment; Modern Fitness Facilities; Fast and Reliable Wi-Fi; Friendly and Helpful Staff</t>
  </si>
  <si>
    <t>Quiet and Restful Environment; Friendly and Helpful Staff; Fast and Reliable Wi-Fi</t>
  </si>
  <si>
    <t>Customer5</t>
  </si>
  <si>
    <t>Stylish Interior Design; Quiet and Restful Environment; Modern Fitness Facilities; Reservation &amp; Communication</t>
  </si>
  <si>
    <t>Reservation &amp; Communication</t>
  </si>
  <si>
    <t>Customer6</t>
  </si>
  <si>
    <t>Comfortable and Clean Rooms; Quiet and Restful Environment; Modern Fitness Facilities; Fast and Reliable Wi-Fi</t>
  </si>
  <si>
    <t>Comfortable and Clean Rooms; Quiet and Restful Environment; Fast and Reliable Wi-Fi</t>
  </si>
  <si>
    <t>Customer7</t>
  </si>
  <si>
    <t>Quiet and Restful Environment;Modern Fitness Facilities; Fast and Reliable Wi-Fi</t>
  </si>
  <si>
    <t>Customer8</t>
  </si>
  <si>
    <t>Comfortable and Clean Rooms; Quiet and Restful Environment; Modern Fitness Facilities; Business Amenities; Family-Friendly Services; Delicious Breakfast; Friendly and Helpful Staff</t>
  </si>
  <si>
    <t>Comfortable and Clean Rooms; Quiet and Restful Environment; Business Amenities; Modern Fitness Facilities</t>
  </si>
  <si>
    <t>Customer9</t>
  </si>
  <si>
    <t>Easy Parking &amp; Check-in; Modern Fitness Facilities; Quiet and Restful Environment; Comfortable and Clean Rooms</t>
  </si>
  <si>
    <t>Modern Fitness Facilities; Comfortable and Clean Rooms; Quiet and Restful Environment</t>
  </si>
  <si>
    <t>Customer10</t>
  </si>
  <si>
    <t>Quiet and Restful Environment; Reservation &amp; Communication; Stylish Interior Design; Modern Fitness Facilities; Fast and Reliable Wi-Fi; Delicious Breakfast</t>
  </si>
  <si>
    <t>Fast and Reliable Wi-Fi; Reservation &amp; Communication; Quiet and Restful Environment; Delicious Breakfast</t>
  </si>
  <si>
    <t>Customer11</t>
  </si>
  <si>
    <t>Comfortable and Clean Rooms; Reservation &amp; Communication; Delicious Breakfast</t>
  </si>
  <si>
    <t>Customer12</t>
  </si>
  <si>
    <t>Quiet and Restful Environment; Comfortable and Clean Rooms; Delicious Breakfast; Stylish Interior Design</t>
  </si>
  <si>
    <t>Quiet and Restful Environment; Delicious Breakfast</t>
  </si>
  <si>
    <t>Customer13</t>
  </si>
  <si>
    <t>Comfortable and Clean Rooms; Quiet and Restful Environment; Fast and Reliable Wi-Fi; Business Amenities; Friendly and Helpful Staff; Reservation &amp; Communication; Delicious Breakfast</t>
  </si>
  <si>
    <t>Quiet and Restful Environment; Fast and Reliable Wi-Fi; Reservation &amp; Communication</t>
  </si>
  <si>
    <t>Customer14</t>
  </si>
  <si>
    <t>Quiet and Restful Environment; Comfortable and Clean Rooms; Fast and Reliable Wi-Fi; Modern Fitness Facilities; Business Amenities; Reservation &amp; Communication; Delicious Breakfast</t>
  </si>
  <si>
    <t>Reservation &amp; Communication; Quiet and Restful Environment; Comfortable and Clean Rooms; Delicious Breakfast; Fast and Reliable Wi-Fi</t>
  </si>
  <si>
    <t>Customer15</t>
  </si>
  <si>
    <t>Comfortable and Clean Rooms; Modern Fitness Facilities; Friendly and Helpful Staff</t>
  </si>
  <si>
    <t>Comfortable and Clean Rooms; Modern Fitness Facilities</t>
  </si>
  <si>
    <t>Customer16</t>
  </si>
  <si>
    <t>Stylish Interior Design; Comfortable and Clean Rooms; Quiet and Restful Environment; Easy Parking &amp; Check-in; Modern Fitness Facilities; Family-Friendly Services</t>
  </si>
  <si>
    <t>Quiet and Restful Environment</t>
  </si>
  <si>
    <t>Customer17</t>
  </si>
  <si>
    <t>Friendly and Helpful Staff; Delicious Breakfast; Quiet and Restful Environment; Fast and Reliable Wi-Fi; Family-Friendly Services; Comfortable and Clean Rooms</t>
  </si>
  <si>
    <t>Quiet and Restful Environment; Friendly and Helpful Staff</t>
  </si>
  <si>
    <t>Customer18</t>
  </si>
  <si>
    <t>Comfortable and Clean Rooms; Quiet and Restful Environment; Delicious Breakfast; Fast and Reliable Wi-Fi; Family-Friendly Services; Friendly and Helpful Staff</t>
  </si>
  <si>
    <t>Quiet and Restful Environment; Fast and Reliable Wi-Fi; Family-Friendly Services; Friendly and Helpful Staff</t>
  </si>
  <si>
    <t>Customer19</t>
  </si>
  <si>
    <t>Comfortable and Clean Rooms; Quiet and Restful Environment; Family-Friendly Services; Modern Fitness Facilities</t>
  </si>
  <si>
    <t>Customer20</t>
  </si>
  <si>
    <t>N/A</t>
  </si>
  <si>
    <t>Customer21</t>
  </si>
  <si>
    <t>Quiet and Restful Environment; Comfortable and Clean Rooms; Modern Fitness Facilities; Easy Parking &amp; Check-in; Fast and Reliable Wi-Fi</t>
  </si>
  <si>
    <t>Quiet and Restful Environment; Comfortable and Clean Rooms; Fast and Reliable Wi-Fi; Modern Fitness Facilities</t>
  </si>
  <si>
    <t>Customer22</t>
  </si>
  <si>
    <t>Comfortable and Clean Rooms; Quiet and Restful Environment; Modern Fitness Facilities; Easy Parking &amp; Check-in; Delicious Breakfast; Family-Friendly Services</t>
  </si>
  <si>
    <t>Quiet and Restful Environment; Modern Fitness Facilities; Comfortable and Clean Rooms; Delicious Breakfast</t>
  </si>
  <si>
    <t>Customer23</t>
  </si>
  <si>
    <t>Business Amenities; Quiet and Restful Environment; Delicious Breakfast</t>
  </si>
  <si>
    <t>Quiet and Restful Environment; Business Amenities; Delicious Breakfast</t>
  </si>
  <si>
    <t>Customer24</t>
  </si>
  <si>
    <t>Easy Parking &amp; Check-in; Modern Fitness Facilities; Quiet and Restful Environment; Friendly and Helpful Staff; Fast and Reliable Wi-Fi; Comfortable and Clean Rooms; Reservation &amp; Communication</t>
  </si>
  <si>
    <t>Quiet and Restful Environment; Modern Fitness Facilities; Friendly and Helpful Staff; Easy Parking &amp; Check-in; Comfortable and Clean Rooms</t>
  </si>
  <si>
    <t>Customer25</t>
  </si>
  <si>
    <t>Modern Fitness Facilities; Delicious Breakfast; Quiet and Restful Environment; Reservation &amp; Communication; Fast and Reliable Wi-Fi; Stylish Interior Design</t>
  </si>
  <si>
    <t>Fast and Reliable Wi-Fi; Quiet and Restful Environment; Delicious Breakfast</t>
  </si>
  <si>
    <t>Customer26</t>
  </si>
  <si>
    <t>Comfortable and Clean Rooms; Delicious Breakfast; Friendly and Helpful Staff; Business Amenities; Modern Fitness Facilities; Quiet and Restful Environment; Fast and Reliable Wi-Fi</t>
  </si>
  <si>
    <t>Quiet and Restful Environment; Delicious Breakfast; Business Amenities</t>
  </si>
  <si>
    <t>Customer27</t>
  </si>
  <si>
    <t>Business Amenities; Comfortable and Clean Rooms; Quiet and Restful Environment; Modern Fitness Facilities; Fast and Reliable Wi-Fi; Family-Friendly Services</t>
  </si>
  <si>
    <t>Quiet and Restful Environment; Fast and Reliable Wi-Fi; Comfortable and Clean Rooms; Family-Friendly Services; Modern Fitness Facilities</t>
  </si>
  <si>
    <t>Customer28</t>
  </si>
  <si>
    <t>Comfortable and Clean Rooms; Modern Fitness Facilities; Delicious Breakfast; Business Amenities; Quiet and Restful Environment; Fast and Reliable Wi-Fi</t>
  </si>
  <si>
    <t>Quiet and Restful Environment; Fast and Reliable Wi-Fi; Comfortable and Clean Rooms; Modern Fitness Facilities</t>
  </si>
  <si>
    <t>Customer29</t>
  </si>
  <si>
    <t>Reservation &amp; Communication; Comfortable and Clean Rooms; Delicious Breakfast; Friendly and Helpful Staff; Quiet and Restful Environment; Fast and Reliable Wi-Fi; Delicious Breakfast; Stylish Interior Design</t>
  </si>
  <si>
    <t>Quiet and Restful Environment; Fast and Reliable Wi-Fi</t>
  </si>
  <si>
    <t>Customer30</t>
  </si>
  <si>
    <t>Reservation &amp; Communication; Quiet and Restful Environment; Comfortable and Clean Rooms; Business Amenities; Delicious Breakfast; Modern Fitness Facilities</t>
  </si>
  <si>
    <t>Quiet and Restful Environment; Reservation &amp; Communication; Delicious Breakfast</t>
  </si>
  <si>
    <t>Customer31</t>
  </si>
  <si>
    <t>Quiet and Restful Environment; Delicious Breakfast; Modern Fitness Facilities; Friendly and Helpful Staff</t>
  </si>
  <si>
    <t>Quiet and Restful Environment; Delicious Breakfast; Friendly and Helpful Staff</t>
  </si>
  <si>
    <t>Customer32</t>
  </si>
  <si>
    <t>Friendly and Helpful Staff; Reservation &amp; Communication; Delicious Breakfast; Family-Friendly Services</t>
  </si>
  <si>
    <t>Customer33</t>
  </si>
  <si>
    <t>Comfortable and Clean Rooms; Delicious Breakfast; Business Amenities; Fast and Reliable Wi-Fi; Quiet and Restful Environment; Family-Friendly Services; Stylish Interior Design; Easy Parking &amp; Check-in</t>
  </si>
  <si>
    <t>Quiet and Restful Environment; Fast and Reliable Wi-Fi; Delicious Breakfast; Stylish Interior Design; Business Amenities</t>
  </si>
  <si>
    <t>Customer34</t>
  </si>
  <si>
    <t>Business Amenities; Quiet and Restful Environment</t>
  </si>
  <si>
    <t>Quiet and Restful Environment; Business Amenities</t>
  </si>
  <si>
    <t>Customer35</t>
  </si>
  <si>
    <t>Quiet and Restful Environment; Fast and Reliable Wi-Fi; Easy Parking &amp; Check-in; Comfortable and Clean Rooms; Quiet and Restful Environment; Fast and Reliable Wi-Fi; Family-Friendly Services; Delicious Breakfast; Business Amenities</t>
  </si>
  <si>
    <t>Customer36</t>
  </si>
  <si>
    <t>Comfortable and Clean Rooms; Quiet and Restful Environment; Friendly and Helpful Staff; Fast and Reliable Wi-Fi; Easy Parking &amp; Check-in</t>
  </si>
  <si>
    <t>Quiet and Restful Environment; Fast and Reliable Wi-Fi; Friendly and Helpful Staff</t>
  </si>
  <si>
    <t>Customer37</t>
  </si>
  <si>
    <t>Delicious Breakfast</t>
  </si>
  <si>
    <t>Customer38</t>
  </si>
  <si>
    <t>Quiet and Restful Environment; Fast and Reliable Wi-Fi; Delicious Breakfast</t>
  </si>
  <si>
    <t>Customer39</t>
  </si>
  <si>
    <t>Stylish Interior Design; Friendly and Helpful Staff; Quiet and Restful Environment; Fast and Reliable Wi-Fi; Family-Friendly Services; Delicious Breakfast; Business Amenities</t>
  </si>
  <si>
    <t>Customer40</t>
  </si>
  <si>
    <t>Easy Parking &amp; Check-in; Quiet and Restful Environment; Fast and Reliable Wi-Fi; Modern Fitness Facilities; Business Amenities; Stylish Interior Design</t>
  </si>
  <si>
    <t>Quiet and Restful Environment; Fast and Reliable Wi-Fi; Delicious Breakfast; Business Amenities</t>
  </si>
  <si>
    <t>Customer41</t>
  </si>
  <si>
    <t>Quiet and Restful Environment; Reservation &amp; Communication; Fast and Reliable Wi-Fi; Delicious Breakfast; Comfortable and Clean Rooms; Fast and Reliable Wi-Fi; Family-Friendly Services</t>
  </si>
  <si>
    <t>Customer42</t>
  </si>
  <si>
    <t>Stylish Interior Design; Friendly and Helpful Staff</t>
  </si>
  <si>
    <t>Customer43</t>
  </si>
  <si>
    <t>Quiet and Restful Environment; Friendly and Helpful Staff; Fast and Reliable Wi-Fi; Delicious Breakfast</t>
  </si>
  <si>
    <t>Customer44</t>
  </si>
  <si>
    <t>Comfortable and Clean Rooms; Business Amenities</t>
  </si>
  <si>
    <t>Business Amenities</t>
  </si>
  <si>
    <t>Customer45</t>
  </si>
  <si>
    <t>Customer46</t>
  </si>
  <si>
    <t>Customer47</t>
  </si>
  <si>
    <r>
      <rPr>
        <rFont val="Roboto"/>
        <b/>
        <color theme="1"/>
      </rPr>
      <t xml:space="preserve">Removing Null/ empty values. </t>
    </r>
    <r>
      <rPr>
        <rFont val="Roboto"/>
        <color theme="1"/>
      </rPr>
      <t>Here, we are restructuring the check-in and check-out data from the Clean_data sheet by flattening multiple entries into individual rows. We also remove any rows that don't have dates, so the data is clean 
and ready for reporting and visualization</t>
    </r>
  </si>
  <si>
    <t>Check-In</t>
  </si>
  <si>
    <t>Check-Out</t>
  </si>
  <si>
    <t/>
  </si>
  <si>
    <r>
      <rPr>
        <rFont val="Roboto"/>
        <b/>
        <color theme="1"/>
      </rPr>
      <t>Restructuring and Cleaning Time Entry Data:</t>
    </r>
    <r>
      <rPr>
        <rFont val="Roboto"/>
        <color theme="1"/>
      </rPr>
      <t xml:space="preserve"> Here, we are restructuring the check-in and check-out data from the Clean_data sheet by flattening 
multiple entries into individual rows. We also remove any rows that don't have dates, so the data is clean and ready for reporting and visualization</t>
    </r>
  </si>
  <si>
    <t>Source</t>
  </si>
  <si>
    <t>Features</t>
  </si>
  <si>
    <t>Unique Features</t>
  </si>
  <si>
    <t>Check-ins and Check-Outs Grouped by Features</t>
  </si>
  <si>
    <t>Count Check-Ins</t>
  </si>
  <si>
    <t>Count Check-Outs</t>
  </si>
  <si>
    <r>
      <rPr>
        <rFont val="Arial"/>
        <b/>
        <color theme="1"/>
      </rPr>
      <t>Extracting Unique Event Types:</t>
    </r>
    <r>
      <rPr>
        <rFont val="Arial"/>
        <color theme="1"/>
      </rPr>
      <t xml:space="preserve">
Here, we are extracting all distinct event types from column C of the "Feature Details by Source" sheet. This helps us identify the 
different kinds of features recorded in the data, with respect to "Check-In" and "Check-Out", and is useful for building filters, 
summaries, or visualizations.</t>
    </r>
  </si>
  <si>
    <t>Fast and Reliable Wi-Fi</t>
  </si>
  <si>
    <t>Family-Friendly Services</t>
  </si>
  <si>
    <t>Friendly and Helpful Staff</t>
  </si>
  <si>
    <t>Easy Parking &amp; Check-in</t>
  </si>
  <si>
    <t>Modern Fitness Facilities</t>
  </si>
  <si>
    <t>Stylish Interior Design</t>
  </si>
  <si>
    <t>Comfortable and Clean Rooms</t>
  </si>
  <si>
    <t>Count of Unique Check-Ins and Check-Outs Group by Customer</t>
  </si>
  <si>
    <t>No features selected by Customer during Check-in and Check-out</t>
  </si>
  <si>
    <r>
      <rPr>
        <rFont val="Roboto"/>
        <b/>
        <color theme="1"/>
      </rPr>
      <t xml:space="preserve">Identifying Null Feature selection during Check-In &amp; Check-Out 
by Customer: </t>
    </r>
    <r>
      <rPr>
        <rFont val="Roboto"/>
        <color theme="1"/>
      </rPr>
      <t>This step identifies no feature selection during
check-in and Check-Out by Customer recorded. It's helpful for 
spotting underutilized or inactive features, and for tracking
potential gaps in user engagement or data collection.</t>
    </r>
  </si>
  <si>
    <r>
      <rPr>
        <rFont val="Roboto"/>
        <b/>
        <color theme="1"/>
      </rPr>
      <t>Counting unique Feature Check-Ins and Check-Outs by Customer:</t>
    </r>
    <r>
      <rPr>
        <rFont val="Roboto"/>
        <color theme="1"/>
      </rPr>
      <t xml:space="preserve">
This formula counts how many times each unique feature was checked into. 
It groups the data by Customer Check-Ins and Check- Outs and provides
 a quick summary of usage activity, making it easier to analyze which 
features are most frequently used.</t>
    </r>
  </si>
  <si>
    <t>Total</t>
  </si>
  <si>
    <t>This table summarizes customer feedback across various features, showing whether they checked in and 
out of each one.When customers selects both check-in and check-out its reported "Met Expectation", while
missing check-outs often correlated with "Disappointed" insights and missing Check-Ins relates with "Delight".</t>
  </si>
  <si>
    <t>Customer and Feature</t>
  </si>
  <si>
    <t>Feature</t>
  </si>
  <si>
    <t>Check-in</t>
  </si>
  <si>
    <t>Check-out</t>
  </si>
  <si>
    <t>Insight</t>
  </si>
  <si>
    <t>Unique Insight</t>
  </si>
  <si>
    <t>Met Expectation</t>
  </si>
  <si>
    <t>Disappointed</t>
  </si>
  <si>
    <t>Delight</t>
  </si>
  <si>
    <t>Customer has select the same feature at Check-In and Check-Out</t>
  </si>
  <si>
    <t>Customer has not selected the same feature at Check-Out as Check-In</t>
  </si>
  <si>
    <t>Customer has selected different feature at Check-Out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</si>
</sst>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Roboto"/>
    </font>
    <font>
      <color theme="1"/>
      <name val="Roboto"/>
    </font>
    <font>
      <sz val="10.0"/>
      <color theme="1"/>
      <name val="Roboto"/>
    </font>
    <font>
      <color rgb="FF000000"/>
      <name val="Arial"/>
    </font>
    <font>
      <b/>
      <color theme="1"/>
      <name val="Roboto"/>
    </font>
    <font>
      <b/>
      <color rgb="FFFFFFFF"/>
      <name val="Roboto"/>
    </font>
    <font>
      <color theme="1"/>
      <name val="Arial"/>
    </font>
    <font>
      <b/>
      <sz val="10.0"/>
      <color rgb="FFFFFFFF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F8F9"/>
        <bgColor rgb="FFF6F8F9"/>
      </patternFill>
    </fill>
    <fill>
      <patternFill patternType="solid">
        <fgColor rgb="FF356854"/>
        <bgColor rgb="FF35685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3" numFmtId="0" xfId="0" applyFont="1"/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0" fillId="2" fontId="2" numFmtId="0" xfId="0" applyFill="1" applyFont="1"/>
    <xf borderId="1" fillId="0" fontId="2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vertical="bottom"/>
    </xf>
    <xf borderId="0" fillId="2" fontId="2" numFmtId="0" xfId="0" applyAlignment="1" applyFont="1">
      <alignment horizontal="left" vertical="center"/>
    </xf>
    <xf borderId="1" fillId="0" fontId="5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7" fillId="0" fontId="2" numFmtId="0" xfId="0" applyAlignment="1" applyBorder="1" applyFont="1">
      <alignment horizontal="left" shrinkToFit="0" vertical="center" wrapText="0"/>
    </xf>
    <xf borderId="8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horizontal="left" shrinkToFit="0" vertical="center" wrapText="0"/>
    </xf>
    <xf borderId="8" fillId="3" fontId="2" numFmtId="0" xfId="0" applyAlignment="1" applyBorder="1" applyFill="1" applyFont="1">
      <alignment horizontal="left" shrinkToFit="0" vertical="center" wrapText="0"/>
    </xf>
    <xf borderId="10" fillId="0" fontId="2" numFmtId="0" xfId="0" applyAlignment="1" applyBorder="1" applyFont="1">
      <alignment horizontal="left" shrinkToFit="0" vertical="center" wrapText="0"/>
    </xf>
    <xf borderId="11" fillId="0" fontId="2" numFmtId="0" xfId="0" applyAlignment="1" applyBorder="1" applyFont="1">
      <alignment horizontal="left" shrinkToFit="0" vertical="center" wrapText="0"/>
    </xf>
    <xf borderId="12" fillId="0" fontId="2" numFmtId="0" xfId="0" applyAlignment="1" applyBorder="1" applyFont="1">
      <alignment shrinkToFit="0" vertical="center" wrapText="0"/>
    </xf>
    <xf borderId="0" fillId="4" fontId="6" numFmtId="0" xfId="0" applyFill="1" applyFont="1"/>
    <xf borderId="16" fillId="5" fontId="5" numFmtId="0" xfId="0" applyBorder="1" applyFill="1" applyFont="1"/>
    <xf borderId="0" fillId="2" fontId="7" numFmtId="0" xfId="0" applyAlignment="1" applyFont="1">
      <alignment vertical="center"/>
    </xf>
    <xf borderId="0" fillId="0" fontId="7" numFmtId="0" xfId="0" applyAlignment="1" applyFont="1">
      <alignment vertical="center"/>
    </xf>
    <xf borderId="16" fillId="5" fontId="2" numFmtId="0" xfId="0" applyBorder="1" applyFont="1"/>
    <xf borderId="16" fillId="0" fontId="2" numFmtId="0" xfId="0" applyBorder="1" applyFont="1"/>
    <xf borderId="0" fillId="4" fontId="8" numFmtId="0" xfId="0" applyFont="1"/>
    <xf borderId="16" fillId="5" fontId="1" numFmtId="0" xfId="0" applyBorder="1" applyFont="1"/>
    <xf borderId="0" fillId="2" fontId="2" numFmtId="0" xfId="0" applyAlignment="1" applyFont="1">
      <alignment vertical="center"/>
    </xf>
    <xf borderId="16" fillId="5" fontId="2" numFmtId="0" xfId="0" applyAlignment="1" applyBorder="1" applyFont="1">
      <alignment vertical="bottom"/>
    </xf>
    <xf borderId="16" fillId="0" fontId="5" numFmtId="0" xfId="0" applyBorder="1" applyFont="1"/>
    <xf borderId="0" fillId="0" fontId="5" numFmtId="0" xfId="0" applyFont="1"/>
    <xf borderId="0" fillId="2" fontId="5" numFmtId="0" xfId="0" applyFont="1"/>
    <xf borderId="0" fillId="6" fontId="5" numFmtId="0" xfId="0" applyFill="1" applyFont="1"/>
    <xf borderId="1" fillId="0" fontId="5" numFmtId="0" xfId="0" applyAlignment="1" applyBorder="1" applyFont="1">
      <alignment horizontal="lef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vertical="center"/>
    </xf>
    <xf borderId="1" fillId="0" fontId="7" numFmtId="0" xfId="0" applyAlignment="1" applyBorder="1" applyFont="1">
      <alignment horizontal="left"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3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shrinkToFit="0" vertical="center" wrapText="0"/>
    </xf>
    <xf borderId="9" fillId="0" fontId="7" numFmtId="0" xfId="0" applyAlignment="1" applyBorder="1" applyFont="1">
      <alignment shrinkToFit="0" vertical="center" wrapText="0"/>
    </xf>
    <xf borderId="17" fillId="7" fontId="5" numFmtId="0" xfId="0" applyAlignment="1" applyBorder="1" applyFill="1" applyFont="1">
      <alignment horizontal="left"/>
    </xf>
    <xf borderId="18" fillId="7" fontId="2" numFmtId="0" xfId="0" applyAlignment="1" applyBorder="1" applyFont="1">
      <alignment horizontal="left"/>
    </xf>
    <xf borderId="19" fillId="7" fontId="5" numFmtId="0" xfId="0" applyAlignment="1" applyBorder="1" applyFont="1">
      <alignment horizontal="left"/>
    </xf>
    <xf borderId="20" fillId="7" fontId="2" numFmtId="0" xfId="0" applyAlignment="1" applyBorder="1" applyFont="1">
      <alignment horizontal="left"/>
    </xf>
    <xf borderId="21" fillId="7" fontId="5" numFmtId="0" xfId="0" applyAlignment="1" applyBorder="1" applyFont="1">
      <alignment horizontal="left"/>
    </xf>
    <xf borderId="22" fillId="7" fontId="2" numFmtId="0" xfId="0" applyAlignment="1" applyBorder="1" applyFont="1">
      <alignment horizontal="left"/>
    </xf>
    <xf borderId="10" fillId="0" fontId="7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Raw_data-style">
      <tableStyleElement dxfId="1" type="headerRow"/>
      <tableStyleElement dxfId="2" type="firstRowStripe"/>
      <tableStyleElement dxfId="3" type="secondRowStripe"/>
    </tableStyle>
    <tableStyle count="3" pivot="0" name="Clean_data-style">
      <tableStyleElement dxfId="1" type="headerRow"/>
      <tableStyleElement dxfId="2" type="firstRowStripe"/>
      <tableStyleElement dxfId="3" type="secondRowStripe"/>
    </tableStyle>
    <tableStyle count="3" pivot="0" name="Feature Details by Source-style">
      <tableStyleElement dxfId="1" type="headerRow"/>
      <tableStyleElement dxfId="2" type="firstRowStripe"/>
      <tableStyleElement dxfId="3" type="secondRowStripe"/>
    </tableStyle>
    <tableStyle count="3" pivot="0" name="Customer-Feature Matrix-style">
      <tableStyleElement dxfId="1" type="headerRow"/>
      <tableStyleElement dxfId="2" type="firstRowStripe"/>
      <tableStyleElement dxfId="3" type="secondRowStripe"/>
    </tableStyle>
    <tableStyle count="3" pivot="0" name="Customer Experien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Roboto"/>
              </a:defRPr>
            </a:pPr>
            <a:r>
              <a:rPr b="0" i="0">
                <a:solidFill>
                  <a:srgbClr val="757575"/>
                </a:solidFill>
                <a:latin typeface="Roboto"/>
              </a:rPr>
              <a:t>Check-in/out By Features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'Check-inout By Features'!$B$2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'Check-inout By Features'!$A$3:$A$13</c:f>
            </c:strRef>
          </c:cat>
          <c:val>
            <c:numRef>
              <c:f>'Check-inout By Features'!$B$3:$B$13</c:f>
              <c:numCache/>
            </c:numRef>
          </c:val>
        </c:ser>
        <c:ser>
          <c:idx val="1"/>
          <c:order val="1"/>
          <c:tx>
            <c:strRef>
              <c:f>'Check-inout By Features'!$C$2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'Check-inout By Features'!$A$3:$A$13</c:f>
            </c:strRef>
          </c:cat>
          <c:val>
            <c:numRef>
              <c:f>'Check-inout By Features'!$C$3:$C$13</c:f>
              <c:numCache/>
            </c:numRef>
          </c:val>
        </c:ser>
        <c:axId val="2110798541"/>
        <c:axId val="2035266524"/>
      </c:barChart>
      <c:catAx>
        <c:axId val="2110798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Features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Roboto"/>
              </a:defRPr>
            </a:pPr>
          </a:p>
        </c:txPr>
        <c:crossAx val="2035266524"/>
      </c:catAx>
      <c:valAx>
        <c:axId val="2035266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110798541"/>
      </c:valAx>
    </c:plotArea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Roboto"/>
              </a:defRPr>
            </a:pPr>
            <a:r>
              <a:rPr b="0" i="0">
                <a:solidFill>
                  <a:srgbClr val="757575"/>
                </a:solidFill>
                <a:latin typeface="Roboto"/>
              </a:rPr>
              <a:t>Met Expectation, Disappointed and Delight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'Customer Experience'!$B$1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'Customer Experience'!$A$2:$A$12</c:f>
            </c:strRef>
          </c:cat>
          <c:val>
            <c:numRef>
              <c:f>'Customer Experience'!$B$2:$B$12</c:f>
              <c:numCache/>
            </c:numRef>
          </c:val>
        </c:ser>
        <c:ser>
          <c:idx val="1"/>
          <c:order val="1"/>
          <c:tx>
            <c:strRef>
              <c:f>'Customer Experience'!$C$1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'Customer Experience'!$A$2:$A$12</c:f>
            </c:strRef>
          </c:cat>
          <c:val>
            <c:numRef>
              <c:f>'Customer Experience'!$C$2:$C$12</c:f>
              <c:numCache/>
            </c:numRef>
          </c:val>
        </c:ser>
        <c:ser>
          <c:idx val="2"/>
          <c:order val="2"/>
          <c:tx>
            <c:strRef>
              <c:f>'Customer Experience'!$D$1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'Customer Experience'!$A$2:$A$12</c:f>
            </c:strRef>
          </c:cat>
          <c:val>
            <c:numRef>
              <c:f>'Customer Experience'!$D$2:$D$12</c:f>
              <c:numCache/>
            </c:numRef>
          </c:val>
        </c:ser>
        <c:axId val="2081178353"/>
        <c:axId val="208650361"/>
      </c:barChart>
      <c:catAx>
        <c:axId val="2081178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Features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Roboto"/>
              </a:defRPr>
            </a:pPr>
          </a:p>
        </c:txPr>
        <c:crossAx val="208650361"/>
      </c:catAx>
      <c:valAx>
        <c:axId val="208650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8117835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5</xdr:row>
      <xdr:rowOff>57150</xdr:rowOff>
    </xdr:from>
    <xdr:ext cx="9515475" cy="4457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5</xdr:row>
      <xdr:rowOff>114300</xdr:rowOff>
    </xdr:from>
    <xdr:ext cx="9144000" cy="4457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C49" displayName="Table_1" name="Table_1" id="1">
  <tableColumns count="3">
    <tableColumn name="Customer" id="1"/>
    <tableColumn name="Check-In Questionnaire: What persuaded you to choose our hotel for your stay?" id="2"/>
    <tableColumn name="Check-Out Questionnaire: What impressed you the most during your stay?" id="3"/>
  </tableColumns>
  <tableStyleInfo name="Raw_data-style" showColumnStripes="0" showFirstColumn="1" showLastColumn="1" showRowStripes="1"/>
</table>
</file>

<file path=xl/tables/table2.xml><?xml version="1.0" encoding="utf-8"?>
<table xmlns="http://schemas.openxmlformats.org/spreadsheetml/2006/main" ref="A4:C51" displayName="Table_2" name="Table_2" id="2">
  <tableColumns count="3">
    <tableColumn name="Customer" id="1"/>
    <tableColumn name="Check-In" id="2"/>
    <tableColumn name="Check-Out" id="3"/>
  </tableColumns>
  <tableStyleInfo name="Clean_data-style" showColumnStripes="0" showFirstColumn="1" showLastColumn="1" showRowStripes="1"/>
</table>
</file>

<file path=xl/tables/table3.xml><?xml version="1.0" encoding="utf-8"?>
<table xmlns="http://schemas.openxmlformats.org/spreadsheetml/2006/main" ref="A5:D375" displayName="Table_3" name="Table_3" id="3">
  <tableColumns count="4">
    <tableColumn name="Customer" id="1"/>
    <tableColumn name="Source" id="2"/>
    <tableColumn name="Features" id="3"/>
    <tableColumn name="Unique Features" id="4"/>
  </tableColumns>
  <tableStyleInfo name="Feature Details by Source-style" showColumnStripes="0" showFirstColumn="1" showLastColumn="1" showRowStripes="1"/>
</table>
</file>

<file path=xl/tables/table4.xml><?xml version="1.0" encoding="utf-8"?>
<table xmlns="http://schemas.openxmlformats.org/spreadsheetml/2006/main" ref="A5:G342" displayName="Table_4" name="Table_4" id="4">
  <tableColumns count="7">
    <tableColumn name="Customer and Feature" id="1"/>
    <tableColumn name="Customer" id="2"/>
    <tableColumn name="Feature" id="3"/>
    <tableColumn name="Check-in" id="4"/>
    <tableColumn name="Check-out" id="5"/>
    <tableColumn name="Insight" id="6"/>
    <tableColumn name="Unique Insight" id="7"/>
  </tableColumns>
  <tableStyleInfo name="Customer-Feature Matrix-style" showColumnStripes="0" showFirstColumn="1" showLastColumn="1" showRowStripes="1"/>
</table>
</file>

<file path=xl/tables/table5.xml><?xml version="1.0" encoding="utf-8"?>
<table xmlns="http://schemas.openxmlformats.org/spreadsheetml/2006/main" ref="A1:D13" displayName="Table_5" name="Table_5" id="5">
  <tableColumns count="4">
    <tableColumn name="Features" id="1"/>
    <tableColumn name="Met Expectation" id="2"/>
    <tableColumn name="Disappointed" id="3"/>
    <tableColumn name="Delight" id="4"/>
  </tableColumns>
  <tableStyleInfo name="Customer Experien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88"/>
    <col customWidth="1" min="2" max="2" width="174.0"/>
    <col customWidth="1" min="3" max="3" width="105.75"/>
    <col customWidth="1" min="4" max="4" width="9.0"/>
    <col customWidth="1" min="5" max="5" width="23.88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5.75" customHeight="1">
      <c r="A2" s="6" t="s">
        <v>3</v>
      </c>
      <c r="B2" s="7" t="s">
        <v>4</v>
      </c>
      <c r="C2" s="8" t="s">
        <v>5</v>
      </c>
      <c r="D2" s="9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5.75" customHeight="1">
      <c r="A3" s="10" t="s">
        <v>6</v>
      </c>
      <c r="B3" s="11" t="s">
        <v>7</v>
      </c>
      <c r="C3" s="12" t="s">
        <v>8</v>
      </c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5.75" customHeight="1">
      <c r="A4" s="6" t="s">
        <v>9</v>
      </c>
      <c r="B4" s="7" t="s">
        <v>10</v>
      </c>
      <c r="C4" s="8" t="s">
        <v>11</v>
      </c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5.75" customHeight="1">
      <c r="A5" s="10" t="s">
        <v>12</v>
      </c>
      <c r="B5" s="11" t="s">
        <v>13</v>
      </c>
      <c r="C5" s="12" t="s">
        <v>14</v>
      </c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5.75" customHeight="1">
      <c r="A6" s="6" t="s">
        <v>15</v>
      </c>
      <c r="B6" s="7" t="s">
        <v>16</v>
      </c>
      <c r="C6" s="8" t="s">
        <v>17</v>
      </c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5.75" customHeight="1">
      <c r="A7" s="10" t="s">
        <v>18</v>
      </c>
      <c r="B7" s="11" t="s">
        <v>19</v>
      </c>
      <c r="C7" s="12" t="s">
        <v>20</v>
      </c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5.75" customHeight="1">
      <c r="A8" s="6" t="s">
        <v>21</v>
      </c>
      <c r="B8" s="7" t="s">
        <v>19</v>
      </c>
      <c r="C8" s="8" t="s">
        <v>22</v>
      </c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5.75" customHeight="1">
      <c r="A9" s="10" t="s">
        <v>23</v>
      </c>
      <c r="B9" s="11" t="s">
        <v>24</v>
      </c>
      <c r="C9" s="12" t="s">
        <v>25</v>
      </c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5.75" customHeight="1">
      <c r="A10" s="6" t="s">
        <v>26</v>
      </c>
      <c r="B10" s="7" t="s">
        <v>27</v>
      </c>
      <c r="C10" s="8" t="s">
        <v>28</v>
      </c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5.75" customHeight="1">
      <c r="A11" s="10" t="s">
        <v>29</v>
      </c>
      <c r="B11" s="11" t="s">
        <v>30</v>
      </c>
      <c r="C11" s="12" t="s">
        <v>31</v>
      </c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5.75" customHeight="1">
      <c r="A12" s="6" t="s">
        <v>32</v>
      </c>
      <c r="B12" s="7" t="s">
        <v>33</v>
      </c>
      <c r="C12" s="8" t="s">
        <v>17</v>
      </c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5.75" customHeight="1">
      <c r="A13" s="10" t="s">
        <v>34</v>
      </c>
      <c r="B13" s="11" t="s">
        <v>35</v>
      </c>
      <c r="C13" s="12" t="s">
        <v>36</v>
      </c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5.75" customHeight="1">
      <c r="A14" s="6" t="s">
        <v>37</v>
      </c>
      <c r="B14" s="7" t="s">
        <v>38</v>
      </c>
      <c r="C14" s="8" t="s">
        <v>39</v>
      </c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5.75" customHeight="1">
      <c r="A15" s="10" t="s">
        <v>40</v>
      </c>
      <c r="B15" s="11" t="s">
        <v>41</v>
      </c>
      <c r="C15" s="12" t="s">
        <v>42</v>
      </c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5.75" customHeight="1">
      <c r="A16" s="6" t="s">
        <v>43</v>
      </c>
      <c r="B16" s="7" t="s">
        <v>44</v>
      </c>
      <c r="C16" s="8" t="s">
        <v>45</v>
      </c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5.75" customHeight="1">
      <c r="A17" s="10" t="s">
        <v>46</v>
      </c>
      <c r="B17" s="11" t="s">
        <v>47</v>
      </c>
      <c r="C17" s="12" t="s">
        <v>48</v>
      </c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5.75" customHeight="1">
      <c r="A18" s="6" t="s">
        <v>49</v>
      </c>
      <c r="B18" s="7" t="s">
        <v>50</v>
      </c>
      <c r="C18" s="8" t="s">
        <v>51</v>
      </c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5.75" customHeight="1">
      <c r="A19" s="10" t="s">
        <v>52</v>
      </c>
      <c r="B19" s="11" t="s">
        <v>53</v>
      </c>
      <c r="C19" s="12" t="s">
        <v>54</v>
      </c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5.75" customHeight="1">
      <c r="A20" s="6" t="s">
        <v>55</v>
      </c>
      <c r="B20" s="7" t="s">
        <v>56</v>
      </c>
      <c r="C20" s="8" t="s">
        <v>48</v>
      </c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10" t="s">
        <v>57</v>
      </c>
      <c r="B21" s="11" t="s">
        <v>51</v>
      </c>
      <c r="C21" s="12" t="s">
        <v>58</v>
      </c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6" t="s">
        <v>59</v>
      </c>
      <c r="B22" s="7" t="s">
        <v>60</v>
      </c>
      <c r="C22" s="8" t="s">
        <v>61</v>
      </c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10" t="s">
        <v>62</v>
      </c>
      <c r="B23" s="11" t="s">
        <v>63</v>
      </c>
      <c r="C23" s="12" t="s">
        <v>64</v>
      </c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6" t="s">
        <v>65</v>
      </c>
      <c r="B24" s="7" t="s">
        <v>66</v>
      </c>
      <c r="C24" s="8" t="s">
        <v>67</v>
      </c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10" t="s">
        <v>68</v>
      </c>
      <c r="B25" s="11" t="s">
        <v>69</v>
      </c>
      <c r="C25" s="12" t="s">
        <v>70</v>
      </c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6" t="s">
        <v>71</v>
      </c>
      <c r="B26" s="7" t="s">
        <v>72</v>
      </c>
      <c r="C26" s="8" t="s">
        <v>73</v>
      </c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10" t="s">
        <v>74</v>
      </c>
      <c r="B27" s="11" t="s">
        <v>75</v>
      </c>
      <c r="C27" s="12" t="s">
        <v>76</v>
      </c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6" t="s">
        <v>77</v>
      </c>
      <c r="B28" s="7" t="s">
        <v>78</v>
      </c>
      <c r="C28" s="8" t="s">
        <v>79</v>
      </c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10" t="s">
        <v>80</v>
      </c>
      <c r="B29" s="11" t="s">
        <v>81</v>
      </c>
      <c r="C29" s="12" t="s">
        <v>82</v>
      </c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6" t="s">
        <v>83</v>
      </c>
      <c r="B30" s="7" t="s">
        <v>84</v>
      </c>
      <c r="C30" s="8" t="s">
        <v>85</v>
      </c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10" t="s">
        <v>86</v>
      </c>
      <c r="B31" s="11" t="s">
        <v>87</v>
      </c>
      <c r="C31" s="12" t="s">
        <v>88</v>
      </c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6" t="s">
        <v>89</v>
      </c>
      <c r="B32" s="7" t="s">
        <v>90</v>
      </c>
      <c r="C32" s="8" t="s">
        <v>91</v>
      </c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10" t="s">
        <v>92</v>
      </c>
      <c r="B33" s="11" t="s">
        <v>93</v>
      </c>
      <c r="C33" s="12" t="s">
        <v>58</v>
      </c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6" t="s">
        <v>94</v>
      </c>
      <c r="B34" s="7" t="s">
        <v>95</v>
      </c>
      <c r="C34" s="13" t="s">
        <v>96</v>
      </c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10" t="s">
        <v>97</v>
      </c>
      <c r="B35" s="11" t="s">
        <v>98</v>
      </c>
      <c r="C35" s="12" t="s">
        <v>99</v>
      </c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6" t="s">
        <v>100</v>
      </c>
      <c r="B36" s="7" t="s">
        <v>101</v>
      </c>
      <c r="C36" s="8" t="s">
        <v>58</v>
      </c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10" t="s">
        <v>102</v>
      </c>
      <c r="B37" s="11" t="s">
        <v>103</v>
      </c>
      <c r="C37" s="12" t="s">
        <v>104</v>
      </c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6" t="s">
        <v>105</v>
      </c>
      <c r="B38" s="7" t="s">
        <v>106</v>
      </c>
      <c r="C38" s="8" t="s">
        <v>106</v>
      </c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10" t="s">
        <v>107</v>
      </c>
      <c r="B39" s="11" t="s">
        <v>108</v>
      </c>
      <c r="C39" s="12" t="s">
        <v>108</v>
      </c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6" t="s">
        <v>109</v>
      </c>
      <c r="B40" s="7" t="s">
        <v>110</v>
      </c>
      <c r="C40" s="8" t="s">
        <v>108</v>
      </c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10" t="s">
        <v>111</v>
      </c>
      <c r="B41" s="11" t="s">
        <v>112</v>
      </c>
      <c r="C41" s="12" t="s">
        <v>113</v>
      </c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6" t="s">
        <v>114</v>
      </c>
      <c r="B42" s="7" t="s">
        <v>115</v>
      </c>
      <c r="C42" s="8" t="s">
        <v>58</v>
      </c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10" t="s">
        <v>116</v>
      </c>
      <c r="B43" s="11" t="s">
        <v>117</v>
      </c>
      <c r="C43" s="12" t="s">
        <v>58</v>
      </c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6" t="s">
        <v>118</v>
      </c>
      <c r="B44" s="7" t="s">
        <v>119</v>
      </c>
      <c r="C44" s="8" t="s">
        <v>104</v>
      </c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10" t="s">
        <v>120</v>
      </c>
      <c r="B45" s="11" t="s">
        <v>121</v>
      </c>
      <c r="C45" s="12" t="s">
        <v>122</v>
      </c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6" t="s">
        <v>123</v>
      </c>
      <c r="B46" s="7" t="s">
        <v>122</v>
      </c>
      <c r="C46" s="8" t="s">
        <v>122</v>
      </c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10" t="s">
        <v>124</v>
      </c>
      <c r="B47" s="11" t="s">
        <v>122</v>
      </c>
      <c r="C47" s="12" t="s">
        <v>122</v>
      </c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6" t="s">
        <v>125</v>
      </c>
      <c r="B48" s="7" t="s">
        <v>122</v>
      </c>
      <c r="C48" s="8" t="s">
        <v>122</v>
      </c>
      <c r="D48" s="9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14"/>
      <c r="B49" s="15"/>
      <c r="C49" s="16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9"/>
      <c r="B50" s="9"/>
      <c r="C50" s="9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9"/>
      <c r="B51" s="9"/>
      <c r="C51" s="9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9"/>
      <c r="B52" s="9"/>
      <c r="C52" s="9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9"/>
      <c r="B53" s="9"/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9"/>
      <c r="B54" s="9"/>
      <c r="C54" s="9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9"/>
      <c r="B55" s="9"/>
      <c r="C55" s="9"/>
      <c r="D55" s="9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9"/>
      <c r="B56" s="9"/>
      <c r="C56" s="9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9"/>
      <c r="B57" s="9"/>
      <c r="C57" s="9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9"/>
      <c r="B58" s="9"/>
      <c r="C58" s="9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9"/>
      <c r="B59" s="9"/>
      <c r="C59" s="9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9"/>
      <c r="B60" s="9"/>
      <c r="C60" s="9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9"/>
      <c r="B61" s="9"/>
      <c r="C61" s="9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9"/>
      <c r="B62" s="9"/>
      <c r="C62" s="9"/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9"/>
      <c r="B63" s="9"/>
      <c r="C63" s="9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9"/>
      <c r="B64" s="9"/>
      <c r="C64" s="9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9"/>
      <c r="B65" s="9"/>
      <c r="C65" s="9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9"/>
      <c r="B66" s="9"/>
      <c r="C66" s="9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9"/>
      <c r="B67" s="9"/>
      <c r="C67" s="9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9"/>
      <c r="B68" s="9"/>
      <c r="C68" s="9"/>
      <c r="D68" s="9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9"/>
      <c r="B69" s="9"/>
      <c r="C69" s="9"/>
      <c r="D69" s="9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9"/>
      <c r="B70" s="9"/>
      <c r="C70" s="9"/>
      <c r="D70" s="9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9"/>
      <c r="B71" s="9"/>
      <c r="C71" s="9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9"/>
      <c r="B72" s="9"/>
      <c r="C72" s="9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9"/>
      <c r="B73" s="9"/>
      <c r="C73" s="9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9"/>
      <c r="B74" s="9"/>
      <c r="C74" s="9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9"/>
      <c r="B75" s="9"/>
      <c r="C75" s="9"/>
      <c r="D75" s="9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9"/>
      <c r="B76" s="9"/>
      <c r="C76" s="9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9"/>
      <c r="B77" s="9"/>
      <c r="C77" s="9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9"/>
      <c r="B78" s="9"/>
      <c r="C78" s="9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9"/>
      <c r="B79" s="9"/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9"/>
      <c r="B80" s="9"/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9"/>
      <c r="B81" s="9"/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9"/>
      <c r="B82" s="9"/>
      <c r="C82" s="9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9"/>
      <c r="B83" s="9"/>
      <c r="C83" s="9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9"/>
      <c r="B84" s="9"/>
      <c r="C84" s="9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9"/>
      <c r="B85" s="9"/>
      <c r="C85" s="9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9"/>
      <c r="B86" s="9"/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9"/>
      <c r="B87" s="9"/>
      <c r="C87" s="9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9"/>
      <c r="B88" s="9"/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9"/>
      <c r="B89" s="9"/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9"/>
      <c r="B90" s="9"/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9"/>
      <c r="B91" s="9"/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9"/>
      <c r="B92" s="9"/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9"/>
      <c r="B93" s="9"/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9"/>
      <c r="B94" s="9"/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9"/>
      <c r="B95" s="9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9"/>
      <c r="B96" s="9"/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9"/>
      <c r="B97" s="9"/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9"/>
      <c r="B98" s="9"/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9"/>
      <c r="B99" s="9"/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9"/>
      <c r="B100" s="9"/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9"/>
      <c r="B101" s="9"/>
      <c r="C101" s="9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9"/>
      <c r="B102" s="9"/>
      <c r="C102" s="9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9"/>
      <c r="B103" s="9"/>
      <c r="C103" s="9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9"/>
      <c r="B104" s="9"/>
      <c r="C104" s="9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9"/>
      <c r="B105" s="9"/>
      <c r="C105" s="9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9"/>
      <c r="B106" s="9"/>
      <c r="C106" s="9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9"/>
      <c r="B107" s="9"/>
      <c r="C107" s="9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9"/>
      <c r="B108" s="9"/>
      <c r="C108" s="9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9"/>
      <c r="B109" s="9"/>
      <c r="C109" s="9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9"/>
      <c r="B110" s="9"/>
      <c r="C110" s="9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9"/>
      <c r="B111" s="9"/>
      <c r="C111" s="9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9"/>
      <c r="B112" s="9"/>
      <c r="C112" s="9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9"/>
      <c r="B113" s="9"/>
      <c r="C113" s="9"/>
      <c r="D113" s="9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9"/>
      <c r="B114" s="9"/>
      <c r="C114" s="9"/>
      <c r="D114" s="9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A115" s="9"/>
      <c r="B115" s="9"/>
      <c r="C115" s="9"/>
      <c r="D115" s="9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A116" s="9"/>
      <c r="B116" s="9"/>
      <c r="C116" s="9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A117" s="9"/>
      <c r="B117" s="9"/>
      <c r="C117" s="9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A118" s="9"/>
      <c r="B118" s="9"/>
      <c r="C118" s="9"/>
      <c r="D118" s="9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A119" s="9"/>
      <c r="B119" s="9"/>
      <c r="C119" s="9"/>
      <c r="D119" s="9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A120" s="9"/>
      <c r="B120" s="9"/>
      <c r="C120" s="9"/>
      <c r="D120" s="9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A121" s="9"/>
      <c r="B121" s="9"/>
      <c r="C121" s="9"/>
      <c r="D121" s="9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A122" s="9"/>
      <c r="B122" s="9"/>
      <c r="C122" s="9"/>
      <c r="D122" s="9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A123" s="9"/>
      <c r="B123" s="9"/>
      <c r="C123" s="9"/>
      <c r="D123" s="9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A124" s="9"/>
      <c r="B124" s="9"/>
      <c r="C124" s="9"/>
      <c r="D124" s="9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A125" s="9"/>
      <c r="B125" s="9"/>
      <c r="C125" s="9"/>
      <c r="D125" s="9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A126" s="9"/>
      <c r="B126" s="9"/>
      <c r="C126" s="9"/>
      <c r="D126" s="9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A127" s="9"/>
      <c r="B127" s="9"/>
      <c r="C127" s="9"/>
      <c r="D127" s="9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A128" s="9"/>
      <c r="B128" s="9"/>
      <c r="C128" s="9"/>
      <c r="D128" s="9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A129" s="9"/>
      <c r="B129" s="9"/>
      <c r="C129" s="9"/>
      <c r="D129" s="9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A130" s="9"/>
      <c r="B130" s="9"/>
      <c r="C130" s="9"/>
      <c r="D130" s="9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A131" s="9"/>
      <c r="B131" s="9"/>
      <c r="C131" s="9"/>
      <c r="D131" s="9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A132" s="9"/>
      <c r="B132" s="9"/>
      <c r="C132" s="9"/>
      <c r="D132" s="9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A133" s="9"/>
      <c r="B133" s="9"/>
      <c r="C133" s="9"/>
      <c r="D133" s="9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A134" s="9"/>
      <c r="B134" s="9"/>
      <c r="C134" s="9"/>
      <c r="D134" s="9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A135" s="9"/>
      <c r="B135" s="9"/>
      <c r="C135" s="9"/>
      <c r="D135" s="9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A136" s="9"/>
      <c r="B136" s="9"/>
      <c r="C136" s="9"/>
      <c r="D136" s="9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A137" s="9"/>
      <c r="B137" s="9"/>
      <c r="C137" s="9"/>
      <c r="D137" s="9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A138" s="9"/>
      <c r="B138" s="9"/>
      <c r="C138" s="9"/>
      <c r="D138" s="9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A139" s="9"/>
      <c r="B139" s="9"/>
      <c r="C139" s="9"/>
      <c r="D139" s="9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A140" s="9"/>
      <c r="B140" s="9"/>
      <c r="C140" s="9"/>
      <c r="D140" s="9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A141" s="9"/>
      <c r="B141" s="9"/>
      <c r="C141" s="9"/>
      <c r="D141" s="9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A142" s="9"/>
      <c r="B142" s="9"/>
      <c r="C142" s="9"/>
      <c r="D142" s="9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A143" s="9"/>
      <c r="B143" s="9"/>
      <c r="C143" s="9"/>
      <c r="D143" s="9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A144" s="9"/>
      <c r="B144" s="9"/>
      <c r="C144" s="9"/>
      <c r="D144" s="9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A145" s="9"/>
      <c r="B145" s="9"/>
      <c r="C145" s="9"/>
      <c r="D145" s="9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A146" s="9"/>
      <c r="B146" s="9"/>
      <c r="C146" s="9"/>
      <c r="D146" s="9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A147" s="9"/>
      <c r="B147" s="9"/>
      <c r="C147" s="9"/>
      <c r="D147" s="9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A148" s="9"/>
      <c r="B148" s="9"/>
      <c r="C148" s="9"/>
      <c r="D148" s="9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A149" s="9"/>
      <c r="B149" s="9"/>
      <c r="C149" s="9"/>
      <c r="D149" s="9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A150" s="9"/>
      <c r="B150" s="9"/>
      <c r="C150" s="9"/>
      <c r="D150" s="9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A151" s="9"/>
      <c r="B151" s="9"/>
      <c r="C151" s="9"/>
      <c r="D151" s="9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A152" s="9"/>
      <c r="B152" s="9"/>
      <c r="C152" s="9"/>
      <c r="D152" s="9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A153" s="9"/>
      <c r="B153" s="9"/>
      <c r="C153" s="9"/>
      <c r="D153" s="9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A154" s="9"/>
      <c r="B154" s="9"/>
      <c r="C154" s="9"/>
      <c r="D154" s="9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A155" s="9"/>
      <c r="B155" s="9"/>
      <c r="C155" s="9"/>
      <c r="D155" s="9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A156" s="9"/>
      <c r="B156" s="9"/>
      <c r="C156" s="9"/>
      <c r="D156" s="9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A157" s="9"/>
      <c r="B157" s="9"/>
      <c r="C157" s="9"/>
      <c r="D157" s="9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A158" s="9"/>
      <c r="B158" s="9"/>
      <c r="C158" s="9"/>
      <c r="D158" s="9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A159" s="9"/>
      <c r="B159" s="9"/>
      <c r="C159" s="9"/>
      <c r="D159" s="9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A160" s="9"/>
      <c r="B160" s="9"/>
      <c r="C160" s="9"/>
      <c r="D160" s="9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A161" s="9"/>
      <c r="B161" s="9"/>
      <c r="C161" s="9"/>
      <c r="D161" s="9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A162" s="9"/>
      <c r="B162" s="9"/>
      <c r="C162" s="9"/>
      <c r="D162" s="9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A163" s="9"/>
      <c r="B163" s="9"/>
      <c r="C163" s="9"/>
      <c r="D163" s="9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A164" s="9"/>
      <c r="B164" s="9"/>
      <c r="C164" s="9"/>
      <c r="D164" s="9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A165" s="9"/>
      <c r="B165" s="9"/>
      <c r="C165" s="9"/>
      <c r="D165" s="9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A166" s="9"/>
      <c r="B166" s="9"/>
      <c r="C166" s="9"/>
      <c r="D166" s="9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A167" s="9"/>
      <c r="B167" s="9"/>
      <c r="C167" s="9"/>
      <c r="D167" s="9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A168" s="9"/>
      <c r="B168" s="9"/>
      <c r="C168" s="9"/>
      <c r="D168" s="9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A169" s="9"/>
      <c r="B169" s="9"/>
      <c r="C169" s="9"/>
      <c r="D169" s="9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A170" s="9"/>
      <c r="B170" s="9"/>
      <c r="C170" s="9"/>
      <c r="D170" s="9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A171" s="9"/>
      <c r="B171" s="9"/>
      <c r="C171" s="9"/>
      <c r="D171" s="9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A172" s="9"/>
      <c r="B172" s="9"/>
      <c r="C172" s="9"/>
      <c r="D172" s="9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A173" s="9"/>
      <c r="B173" s="9"/>
      <c r="C173" s="9"/>
      <c r="D173" s="9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A174" s="9"/>
      <c r="B174" s="9"/>
      <c r="C174" s="9"/>
      <c r="D174" s="9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A175" s="9"/>
      <c r="B175" s="9"/>
      <c r="C175" s="9"/>
      <c r="D175" s="9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A176" s="9"/>
      <c r="B176" s="9"/>
      <c r="C176" s="9"/>
      <c r="D176" s="9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A177" s="9"/>
      <c r="B177" s="9"/>
      <c r="C177" s="9"/>
      <c r="D177" s="9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A178" s="9"/>
      <c r="B178" s="9"/>
      <c r="C178" s="9"/>
      <c r="D178" s="9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A179" s="9"/>
      <c r="B179" s="9"/>
      <c r="C179" s="9"/>
      <c r="D179" s="9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A180" s="9"/>
      <c r="B180" s="9"/>
      <c r="C180" s="9"/>
      <c r="D180" s="9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A181" s="9"/>
      <c r="B181" s="9"/>
      <c r="C181" s="9"/>
      <c r="D181" s="9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A182" s="9"/>
      <c r="B182" s="9"/>
      <c r="C182" s="9"/>
      <c r="D182" s="9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A183" s="9"/>
      <c r="B183" s="9"/>
      <c r="C183" s="9"/>
      <c r="D183" s="9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A184" s="9"/>
      <c r="B184" s="9"/>
      <c r="C184" s="9"/>
      <c r="D184" s="9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A185" s="9"/>
      <c r="B185" s="9"/>
      <c r="C185" s="9"/>
      <c r="D185" s="9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A186" s="9"/>
      <c r="B186" s="9"/>
      <c r="C186" s="9"/>
      <c r="D186" s="9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A187" s="9"/>
      <c r="B187" s="9"/>
      <c r="C187" s="9"/>
      <c r="D187" s="9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A188" s="9"/>
      <c r="B188" s="9"/>
      <c r="C188" s="9"/>
      <c r="D188" s="9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A189" s="9"/>
      <c r="B189" s="9"/>
      <c r="C189" s="9"/>
      <c r="D189" s="9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A190" s="9"/>
      <c r="B190" s="9"/>
      <c r="C190" s="9"/>
      <c r="D190" s="9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A191" s="9"/>
      <c r="B191" s="9"/>
      <c r="C191" s="9"/>
      <c r="D191" s="9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A192" s="9"/>
      <c r="B192" s="9"/>
      <c r="C192" s="9"/>
      <c r="D192" s="9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A193" s="9"/>
      <c r="B193" s="9"/>
      <c r="C193" s="9"/>
      <c r="D193" s="9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A194" s="9"/>
      <c r="B194" s="9"/>
      <c r="C194" s="9"/>
      <c r="D194" s="9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9"/>
      <c r="B195" s="9"/>
      <c r="C195" s="9"/>
      <c r="D195" s="9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A196" s="9"/>
      <c r="B196" s="9"/>
      <c r="C196" s="9"/>
      <c r="D196" s="9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A197" s="9"/>
      <c r="B197" s="9"/>
      <c r="C197" s="9"/>
      <c r="D197" s="9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A198" s="9"/>
      <c r="B198" s="9"/>
      <c r="C198" s="9"/>
      <c r="D198" s="9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A199" s="9"/>
      <c r="B199" s="9"/>
      <c r="C199" s="9"/>
      <c r="D199" s="9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A200" s="9"/>
      <c r="B200" s="9"/>
      <c r="C200" s="9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A201" s="9"/>
      <c r="B201" s="9"/>
      <c r="C201" s="9"/>
      <c r="D201" s="9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A202" s="9"/>
      <c r="B202" s="9"/>
      <c r="C202" s="9"/>
      <c r="D202" s="9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A203" s="9"/>
      <c r="B203" s="9"/>
      <c r="C203" s="9"/>
      <c r="D203" s="9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A204" s="9"/>
      <c r="B204" s="9"/>
      <c r="C204" s="9"/>
      <c r="D204" s="9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A205" s="9"/>
      <c r="B205" s="9"/>
      <c r="C205" s="9"/>
      <c r="D205" s="9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A206" s="9"/>
      <c r="B206" s="9"/>
      <c r="C206" s="9"/>
      <c r="D206" s="9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A207" s="9"/>
      <c r="B207" s="9"/>
      <c r="C207" s="9"/>
      <c r="D207" s="9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A208" s="9"/>
      <c r="B208" s="9"/>
      <c r="C208" s="9"/>
      <c r="D208" s="9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A209" s="9"/>
      <c r="B209" s="9"/>
      <c r="C209" s="9"/>
      <c r="D209" s="9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A210" s="9"/>
      <c r="B210" s="9"/>
      <c r="C210" s="9"/>
      <c r="D210" s="9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A211" s="9"/>
      <c r="B211" s="9"/>
      <c r="C211" s="9"/>
      <c r="D211" s="9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A212" s="9"/>
      <c r="B212" s="9"/>
      <c r="C212" s="9"/>
      <c r="D212" s="9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A213" s="9"/>
      <c r="B213" s="9"/>
      <c r="C213" s="9"/>
      <c r="D213" s="9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A214" s="9"/>
      <c r="B214" s="9"/>
      <c r="C214" s="9"/>
      <c r="D214" s="9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A215" s="9"/>
      <c r="B215" s="9"/>
      <c r="C215" s="9"/>
      <c r="D215" s="9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A216" s="9"/>
      <c r="B216" s="9"/>
      <c r="C216" s="9"/>
      <c r="D216" s="9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A217" s="9"/>
      <c r="B217" s="9"/>
      <c r="C217" s="9"/>
      <c r="D217" s="9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A218" s="9"/>
      <c r="B218" s="9"/>
      <c r="C218" s="9"/>
      <c r="D218" s="9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A219" s="9"/>
      <c r="B219" s="9"/>
      <c r="C219" s="9"/>
      <c r="D219" s="9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A220" s="9"/>
      <c r="B220" s="9"/>
      <c r="C220" s="9"/>
      <c r="D220" s="9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A221" s="9"/>
      <c r="B221" s="9"/>
      <c r="C221" s="9"/>
      <c r="D221" s="9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A222" s="9"/>
      <c r="B222" s="9"/>
      <c r="C222" s="9"/>
      <c r="D222" s="9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A223" s="9"/>
      <c r="B223" s="9"/>
      <c r="C223" s="9"/>
      <c r="D223" s="9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A224" s="9"/>
      <c r="B224" s="9"/>
      <c r="C224" s="9"/>
      <c r="D224" s="9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A225" s="9"/>
      <c r="B225" s="9"/>
      <c r="C225" s="9"/>
      <c r="D225" s="9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A226" s="9"/>
      <c r="B226" s="9"/>
      <c r="C226" s="9"/>
      <c r="D226" s="9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A227" s="9"/>
      <c r="B227" s="9"/>
      <c r="C227" s="9"/>
      <c r="D227" s="9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A228" s="9"/>
      <c r="B228" s="9"/>
      <c r="C228" s="9"/>
      <c r="D228" s="9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A229" s="9"/>
      <c r="B229" s="9"/>
      <c r="C229" s="9"/>
      <c r="D229" s="9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A230" s="9"/>
      <c r="B230" s="9"/>
      <c r="C230" s="9"/>
      <c r="D230" s="9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A231" s="9"/>
      <c r="B231" s="9"/>
      <c r="C231" s="9"/>
      <c r="D231" s="9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A232" s="9"/>
      <c r="B232" s="9"/>
      <c r="C232" s="9"/>
      <c r="D232" s="9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A233" s="9"/>
      <c r="B233" s="9"/>
      <c r="C233" s="9"/>
      <c r="D233" s="9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A234" s="9"/>
      <c r="B234" s="9"/>
      <c r="C234" s="9"/>
      <c r="D234" s="9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A235" s="9"/>
      <c r="B235" s="9"/>
      <c r="C235" s="9"/>
      <c r="D235" s="9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A236" s="9"/>
      <c r="B236" s="9"/>
      <c r="C236" s="9"/>
      <c r="D236" s="9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A237" s="9"/>
      <c r="B237" s="9"/>
      <c r="C237" s="9"/>
      <c r="D237" s="9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A238" s="9"/>
      <c r="B238" s="9"/>
      <c r="C238" s="9"/>
      <c r="D238" s="9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A239" s="9"/>
      <c r="B239" s="9"/>
      <c r="C239" s="9"/>
      <c r="D239" s="9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A240" s="9"/>
      <c r="B240" s="9"/>
      <c r="C240" s="9"/>
      <c r="D240" s="9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A241" s="9"/>
      <c r="B241" s="9"/>
      <c r="C241" s="9"/>
      <c r="D241" s="9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A242" s="9"/>
      <c r="B242" s="9"/>
      <c r="C242" s="9"/>
      <c r="D242" s="9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A243" s="9"/>
      <c r="B243" s="9"/>
      <c r="C243" s="9"/>
      <c r="D243" s="9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A244" s="9"/>
      <c r="B244" s="9"/>
      <c r="C244" s="9"/>
      <c r="D244" s="9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A245" s="9"/>
      <c r="B245" s="9"/>
      <c r="C245" s="9"/>
      <c r="D245" s="9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A246" s="9"/>
      <c r="B246" s="9"/>
      <c r="C246" s="9"/>
      <c r="D246" s="9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A247" s="9"/>
      <c r="B247" s="9"/>
      <c r="C247" s="9"/>
      <c r="D247" s="9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A248" s="9"/>
      <c r="B248" s="9"/>
      <c r="C248" s="9"/>
      <c r="D248" s="9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2.75"/>
    <col customWidth="1" min="2" max="2" width="174.0"/>
    <col customWidth="1" min="3" max="3" width="104.88"/>
    <col customWidth="1" min="4" max="6" width="12.63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/>
      <c r="B2" s="17" t="s">
        <v>126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8" t="s">
        <v>0</v>
      </c>
      <c r="B4" s="19" t="s">
        <v>127</v>
      </c>
      <c r="C4" s="20" t="s">
        <v>128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1" t="str">
        <f t="array" ref="A5:A1003">IF(Raw_data!A2:A16533="", "", Raw_data!A2:A16533)</f>
        <v>Customer1</v>
      </c>
      <c r="B5" s="22" t="str">
        <f t="array" ref="B5:B1003">IF((Raw_data!B2:B16533="") + (Raw_data!B2:B16533="N/A"), "", TRIM(Raw_data!B2:B16533))</f>
        <v>Delicious Breakfast; Fast and Reliable Wi-Fi; Family-Friendly Services; Friendly and Helpful Staff; Easy Parking &amp; Check-in</v>
      </c>
      <c r="C5" s="23" t="str">
        <f t="array" ref="C5:C1003">IF((Raw_data!C2:C16533="") + (Raw_data!C2:C16533="N/A"), "", TRIM(Raw_data!C2:C16533))</f>
        <v>Fast and Reliable Wi-Fi; Delicious Breakfast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4" t="s">
        <v>6</v>
      </c>
      <c r="B6" s="25" t="s">
        <v>7</v>
      </c>
      <c r="C6" s="26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1" t="s">
        <v>9</v>
      </c>
      <c r="B7" s="22" t="s">
        <v>10</v>
      </c>
      <c r="C7" s="23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4" t="s">
        <v>12</v>
      </c>
      <c r="B8" s="25" t="s">
        <v>13</v>
      </c>
      <c r="C8" s="26" t="s">
        <v>14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1" t="s">
        <v>15</v>
      </c>
      <c r="B9" s="22" t="s">
        <v>16</v>
      </c>
      <c r="C9" s="23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4" t="s">
        <v>18</v>
      </c>
      <c r="B10" s="25" t="s">
        <v>19</v>
      </c>
      <c r="C10" s="26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1" t="s">
        <v>21</v>
      </c>
      <c r="B11" s="22" t="s">
        <v>19</v>
      </c>
      <c r="C11" s="23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4" t="s">
        <v>23</v>
      </c>
      <c r="B12" s="25" t="s">
        <v>24</v>
      </c>
      <c r="C12" s="26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1" t="s">
        <v>26</v>
      </c>
      <c r="B13" s="22" t="s">
        <v>27</v>
      </c>
      <c r="C13" s="23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4" t="s">
        <v>29</v>
      </c>
      <c r="B14" s="25" t="s">
        <v>30</v>
      </c>
      <c r="C14" s="26" t="s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1" t="s">
        <v>32</v>
      </c>
      <c r="B15" s="22" t="s">
        <v>33</v>
      </c>
      <c r="C15" s="23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4" t="s">
        <v>34</v>
      </c>
      <c r="B16" s="25" t="s">
        <v>35</v>
      </c>
      <c r="C16" s="26" t="s">
        <v>36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1" t="s">
        <v>37</v>
      </c>
      <c r="B17" s="22" t="s">
        <v>38</v>
      </c>
      <c r="C17" s="23" t="s">
        <v>39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4" t="s">
        <v>40</v>
      </c>
      <c r="B18" s="25" t="s">
        <v>41</v>
      </c>
      <c r="C18" s="26" t="s">
        <v>42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1" t="s">
        <v>43</v>
      </c>
      <c r="B19" s="22" t="s">
        <v>44</v>
      </c>
      <c r="C19" s="23" t="s">
        <v>45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4" t="s">
        <v>46</v>
      </c>
      <c r="B20" s="25" t="s">
        <v>47</v>
      </c>
      <c r="C20" s="26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21" t="s">
        <v>49</v>
      </c>
      <c r="B21" s="22" t="s">
        <v>50</v>
      </c>
      <c r="C21" s="23" t="s">
        <v>51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24" t="s">
        <v>52</v>
      </c>
      <c r="B22" s="25" t="s">
        <v>53</v>
      </c>
      <c r="C22" s="26" t="s">
        <v>54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21" t="s">
        <v>55</v>
      </c>
      <c r="B23" s="22" t="s">
        <v>56</v>
      </c>
      <c r="C23" s="23" t="s">
        <v>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24" t="s">
        <v>57</v>
      </c>
      <c r="B24" s="25" t="s">
        <v>51</v>
      </c>
      <c r="C24" s="26" t="s">
        <v>129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21" t="s">
        <v>59</v>
      </c>
      <c r="B25" s="22" t="s">
        <v>60</v>
      </c>
      <c r="C25" s="23" t="s">
        <v>61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24" t="s">
        <v>62</v>
      </c>
      <c r="B26" s="25" t="s">
        <v>63</v>
      </c>
      <c r="C26" s="26" t="s">
        <v>64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21" t="s">
        <v>65</v>
      </c>
      <c r="B27" s="22" t="s">
        <v>66</v>
      </c>
      <c r="C27" s="23" t="s">
        <v>67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24" t="s">
        <v>68</v>
      </c>
      <c r="B28" s="25" t="s">
        <v>69</v>
      </c>
      <c r="C28" s="26" t="s">
        <v>70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21" t="s">
        <v>71</v>
      </c>
      <c r="B29" s="22" t="s">
        <v>72</v>
      </c>
      <c r="C29" s="23" t="s">
        <v>73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24" t="s">
        <v>74</v>
      </c>
      <c r="B30" s="25" t="s">
        <v>75</v>
      </c>
      <c r="C30" s="26" t="s">
        <v>76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21" t="s">
        <v>77</v>
      </c>
      <c r="B31" s="22" t="s">
        <v>78</v>
      </c>
      <c r="C31" s="23" t="s">
        <v>79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24" t="s">
        <v>80</v>
      </c>
      <c r="B32" s="25" t="s">
        <v>81</v>
      </c>
      <c r="C32" s="26" t="s">
        <v>82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21" t="s">
        <v>83</v>
      </c>
      <c r="B33" s="22" t="s">
        <v>84</v>
      </c>
      <c r="C33" s="23" t="s">
        <v>85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24" t="s">
        <v>86</v>
      </c>
      <c r="B34" s="25" t="s">
        <v>87</v>
      </c>
      <c r="C34" s="26" t="s">
        <v>88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21" t="s">
        <v>89</v>
      </c>
      <c r="B35" s="22" t="s">
        <v>90</v>
      </c>
      <c r="C35" s="23" t="s">
        <v>91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24" t="s">
        <v>92</v>
      </c>
      <c r="B36" s="25" t="s">
        <v>93</v>
      </c>
      <c r="C36" s="26" t="s">
        <v>129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21" t="s">
        <v>94</v>
      </c>
      <c r="B37" s="22" t="s">
        <v>95</v>
      </c>
      <c r="C37" s="23" t="s">
        <v>96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24" t="s">
        <v>97</v>
      </c>
      <c r="B38" s="25" t="s">
        <v>98</v>
      </c>
      <c r="C38" s="26" t="s">
        <v>99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21" t="s">
        <v>100</v>
      </c>
      <c r="B39" s="22" t="s">
        <v>101</v>
      </c>
      <c r="C39" s="23" t="s">
        <v>129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24" t="s">
        <v>102</v>
      </c>
      <c r="B40" s="25" t="s">
        <v>103</v>
      </c>
      <c r="C40" s="26" t="s">
        <v>104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21" t="s">
        <v>105</v>
      </c>
      <c r="B41" s="22" t="s">
        <v>106</v>
      </c>
      <c r="C41" s="23" t="s">
        <v>106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24" t="s">
        <v>107</v>
      </c>
      <c r="B42" s="25" t="s">
        <v>108</v>
      </c>
      <c r="C42" s="26" t="s">
        <v>108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21" t="s">
        <v>109</v>
      </c>
      <c r="B43" s="22" t="s">
        <v>110</v>
      </c>
      <c r="C43" s="23" t="s">
        <v>108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24" t="s">
        <v>111</v>
      </c>
      <c r="B44" s="25" t="s">
        <v>112</v>
      </c>
      <c r="C44" s="26" t="s">
        <v>113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21" t="s">
        <v>114</v>
      </c>
      <c r="B45" s="22" t="s">
        <v>115</v>
      </c>
      <c r="C45" s="23" t="s">
        <v>129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24" t="s">
        <v>116</v>
      </c>
      <c r="B46" s="25" t="s">
        <v>117</v>
      </c>
      <c r="C46" s="26" t="s">
        <v>129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21" t="s">
        <v>118</v>
      </c>
      <c r="B47" s="22" t="s">
        <v>119</v>
      </c>
      <c r="C47" s="23" t="s">
        <v>104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24" t="s">
        <v>120</v>
      </c>
      <c r="B48" s="25" t="s">
        <v>121</v>
      </c>
      <c r="C48" s="26" t="s">
        <v>122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21" t="s">
        <v>123</v>
      </c>
      <c r="B49" s="22" t="s">
        <v>122</v>
      </c>
      <c r="C49" s="23" t="s">
        <v>122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24" t="s">
        <v>124</v>
      </c>
      <c r="B50" s="25" t="s">
        <v>122</v>
      </c>
      <c r="C50" s="26" t="s">
        <v>122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27" t="s">
        <v>125</v>
      </c>
      <c r="B51" s="28" t="s">
        <v>122</v>
      </c>
      <c r="C51" s="29" t="s">
        <v>122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 t="s">
        <v>129</v>
      </c>
      <c r="B52" s="5" t="s">
        <v>129</v>
      </c>
      <c r="C52" s="5" t="s">
        <v>129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 t="s">
        <v>129</v>
      </c>
      <c r="B53" s="5" t="s">
        <v>129</v>
      </c>
      <c r="C53" s="5" t="s">
        <v>129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 t="s">
        <v>129</v>
      </c>
      <c r="B54" s="5" t="s">
        <v>129</v>
      </c>
      <c r="C54" s="5" t="s">
        <v>129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 t="s">
        <v>129</v>
      </c>
      <c r="B55" s="5" t="s">
        <v>129</v>
      </c>
      <c r="C55" s="5" t="s">
        <v>129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 t="s">
        <v>129</v>
      </c>
      <c r="B56" s="5" t="s">
        <v>129</v>
      </c>
      <c r="C56" s="5" t="s">
        <v>129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 t="s">
        <v>129</v>
      </c>
      <c r="B57" s="5" t="s">
        <v>129</v>
      </c>
      <c r="C57" s="5" t="s">
        <v>129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 t="s">
        <v>129</v>
      </c>
      <c r="B58" s="5" t="s">
        <v>129</v>
      </c>
      <c r="C58" s="5" t="s">
        <v>129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 t="s">
        <v>129</v>
      </c>
      <c r="B59" s="5" t="s">
        <v>129</v>
      </c>
      <c r="C59" s="5" t="s">
        <v>129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 t="s">
        <v>129</v>
      </c>
      <c r="B60" s="5" t="s">
        <v>129</v>
      </c>
      <c r="C60" s="5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 t="s">
        <v>129</v>
      </c>
      <c r="B61" s="5" t="s">
        <v>129</v>
      </c>
      <c r="C61" s="5" t="s">
        <v>129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 t="s">
        <v>129</v>
      </c>
      <c r="B62" s="5" t="s">
        <v>129</v>
      </c>
      <c r="C62" s="5" t="s">
        <v>129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 t="s">
        <v>129</v>
      </c>
      <c r="B63" s="5" t="s">
        <v>129</v>
      </c>
      <c r="C63" s="5" t="s">
        <v>129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 t="s">
        <v>129</v>
      </c>
      <c r="B64" s="5" t="s">
        <v>129</v>
      </c>
      <c r="C64" s="5" t="s">
        <v>129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 t="s">
        <v>129</v>
      </c>
      <c r="B65" s="5" t="s">
        <v>129</v>
      </c>
      <c r="C65" s="5" t="s">
        <v>129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 t="s">
        <v>129</v>
      </c>
      <c r="B66" s="5" t="s">
        <v>129</v>
      </c>
      <c r="C66" s="5" t="s">
        <v>129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 t="s">
        <v>129</v>
      </c>
      <c r="B67" s="5" t="s">
        <v>129</v>
      </c>
      <c r="C67" s="5" t="s">
        <v>129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 t="s">
        <v>129</v>
      </c>
      <c r="B68" s="5" t="s">
        <v>129</v>
      </c>
      <c r="C68" s="5" t="s">
        <v>129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 t="s">
        <v>129</v>
      </c>
      <c r="B69" s="5" t="s">
        <v>129</v>
      </c>
      <c r="C69" s="5" t="s">
        <v>129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 t="s">
        <v>129</v>
      </c>
      <c r="B70" s="5" t="s">
        <v>129</v>
      </c>
      <c r="C70" s="5" t="s">
        <v>129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 t="s">
        <v>129</v>
      </c>
      <c r="B71" s="5" t="s">
        <v>129</v>
      </c>
      <c r="C71" s="5" t="s">
        <v>129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 t="s">
        <v>129</v>
      </c>
      <c r="B72" s="5" t="s">
        <v>129</v>
      </c>
      <c r="C72" s="5" t="s">
        <v>129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 t="s">
        <v>129</v>
      </c>
      <c r="B73" s="5" t="s">
        <v>129</v>
      </c>
      <c r="C73" s="5" t="s">
        <v>129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 t="s">
        <v>129</v>
      </c>
      <c r="B74" s="5" t="s">
        <v>129</v>
      </c>
      <c r="C74" s="5" t="s">
        <v>129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 t="s">
        <v>129</v>
      </c>
      <c r="B75" s="5" t="s">
        <v>129</v>
      </c>
      <c r="C75" s="5" t="s">
        <v>129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 t="s">
        <v>129</v>
      </c>
      <c r="B76" s="5" t="s">
        <v>129</v>
      </c>
      <c r="C76" s="5" t="s">
        <v>129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 t="s">
        <v>129</v>
      </c>
      <c r="B77" s="5" t="s">
        <v>129</v>
      </c>
      <c r="C77" s="5" t="s">
        <v>129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 t="s">
        <v>129</v>
      </c>
      <c r="B78" s="5" t="s">
        <v>129</v>
      </c>
      <c r="C78" s="5" t="s">
        <v>129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 t="s">
        <v>129</v>
      </c>
      <c r="B79" s="5" t="s">
        <v>129</v>
      </c>
      <c r="C79" s="5" t="s">
        <v>129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 t="s">
        <v>129</v>
      </c>
      <c r="B80" s="5" t="s">
        <v>129</v>
      </c>
      <c r="C80" s="5" t="s">
        <v>129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 t="s">
        <v>129</v>
      </c>
      <c r="B81" s="5" t="s">
        <v>129</v>
      </c>
      <c r="C81" s="5" t="s">
        <v>129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 t="s">
        <v>129</v>
      </c>
      <c r="B82" s="5" t="s">
        <v>129</v>
      </c>
      <c r="C82" s="5" t="s">
        <v>129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 t="s">
        <v>129</v>
      </c>
      <c r="B83" s="5" t="s">
        <v>129</v>
      </c>
      <c r="C83" s="5" t="s">
        <v>129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 t="s">
        <v>129</v>
      </c>
      <c r="B84" s="5" t="s">
        <v>129</v>
      </c>
      <c r="C84" s="5" t="s">
        <v>129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 t="s">
        <v>129</v>
      </c>
      <c r="B85" s="5" t="s">
        <v>129</v>
      </c>
      <c r="C85" s="5" t="s">
        <v>129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 t="s">
        <v>129</v>
      </c>
      <c r="B86" s="5" t="s">
        <v>129</v>
      </c>
      <c r="C86" s="5" t="s">
        <v>129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 t="s">
        <v>129</v>
      </c>
      <c r="B87" s="5" t="s">
        <v>129</v>
      </c>
      <c r="C87" s="5" t="s">
        <v>129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 t="s">
        <v>129</v>
      </c>
      <c r="B88" s="5" t="s">
        <v>129</v>
      </c>
      <c r="C88" s="5" t="s">
        <v>129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 t="s">
        <v>129</v>
      </c>
      <c r="B89" s="5" t="s">
        <v>129</v>
      </c>
      <c r="C89" s="5" t="s">
        <v>129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 t="s">
        <v>129</v>
      </c>
      <c r="B90" s="5" t="s">
        <v>129</v>
      </c>
      <c r="C90" s="5" t="s">
        <v>129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 t="s">
        <v>129</v>
      </c>
      <c r="B91" s="5" t="s">
        <v>129</v>
      </c>
      <c r="C91" s="5" t="s">
        <v>129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 t="s">
        <v>129</v>
      </c>
      <c r="B92" s="5" t="s">
        <v>129</v>
      </c>
      <c r="C92" s="5" t="s">
        <v>129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 t="s">
        <v>129</v>
      </c>
      <c r="B93" s="5" t="s">
        <v>129</v>
      </c>
      <c r="C93" s="5" t="s">
        <v>129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 t="s">
        <v>129</v>
      </c>
      <c r="B94" s="5" t="s">
        <v>129</v>
      </c>
      <c r="C94" s="5" t="s">
        <v>129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 t="s">
        <v>129</v>
      </c>
      <c r="B95" s="5" t="s">
        <v>129</v>
      </c>
      <c r="C95" s="5" t="s">
        <v>129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 t="s">
        <v>129</v>
      </c>
      <c r="B96" s="5" t="s">
        <v>129</v>
      </c>
      <c r="C96" s="5" t="s">
        <v>129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 t="s">
        <v>129</v>
      </c>
      <c r="B97" s="5" t="s">
        <v>129</v>
      </c>
      <c r="C97" s="5" t="s">
        <v>129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 t="s">
        <v>129</v>
      </c>
      <c r="B98" s="5" t="s">
        <v>129</v>
      </c>
      <c r="C98" s="5" t="s">
        <v>129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 t="s">
        <v>129</v>
      </c>
      <c r="B99" s="5" t="s">
        <v>129</v>
      </c>
      <c r="C99" s="5" t="s">
        <v>129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 t="s">
        <v>129</v>
      </c>
      <c r="B100" s="5" t="s">
        <v>129</v>
      </c>
      <c r="C100" s="5" t="s">
        <v>129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 t="s">
        <v>129</v>
      </c>
      <c r="B101" s="5" t="s">
        <v>129</v>
      </c>
      <c r="C101" s="5" t="s">
        <v>129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 t="s">
        <v>129</v>
      </c>
      <c r="B102" s="5" t="s">
        <v>129</v>
      </c>
      <c r="C102" s="5" t="s">
        <v>129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 t="s">
        <v>129</v>
      </c>
      <c r="B103" s="5" t="s">
        <v>129</v>
      </c>
      <c r="C103" s="5" t="s">
        <v>129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 t="s">
        <v>129</v>
      </c>
      <c r="B104" s="5" t="s">
        <v>129</v>
      </c>
      <c r="C104" s="5" t="s">
        <v>129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 t="s">
        <v>129</v>
      </c>
      <c r="B105" s="5" t="s">
        <v>129</v>
      </c>
      <c r="C105" s="5" t="s">
        <v>129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 t="s">
        <v>129</v>
      </c>
      <c r="B106" s="5" t="s">
        <v>129</v>
      </c>
      <c r="C106" s="5" t="s">
        <v>129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 t="s">
        <v>129</v>
      </c>
      <c r="B107" s="5" t="s">
        <v>129</v>
      </c>
      <c r="C107" s="5" t="s">
        <v>129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 t="s">
        <v>129</v>
      </c>
      <c r="B108" s="5" t="s">
        <v>129</v>
      </c>
      <c r="C108" s="5" t="s">
        <v>129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 t="s">
        <v>129</v>
      </c>
      <c r="B109" s="5" t="s">
        <v>129</v>
      </c>
      <c r="C109" s="5" t="s">
        <v>129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 t="s">
        <v>129</v>
      </c>
      <c r="B110" s="5" t="s">
        <v>129</v>
      </c>
      <c r="C110" s="5" t="s">
        <v>129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 t="s">
        <v>129</v>
      </c>
      <c r="B111" s="5" t="s">
        <v>129</v>
      </c>
      <c r="C111" s="5" t="s">
        <v>129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 t="s">
        <v>129</v>
      </c>
      <c r="B112" s="5" t="s">
        <v>129</v>
      </c>
      <c r="C112" s="5" t="s">
        <v>129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 t="s">
        <v>129</v>
      </c>
      <c r="B113" s="5" t="s">
        <v>129</v>
      </c>
      <c r="C113" s="5" t="s">
        <v>129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 t="s">
        <v>129</v>
      </c>
      <c r="B114" s="5" t="s">
        <v>129</v>
      </c>
      <c r="C114" s="5" t="s">
        <v>129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 t="s">
        <v>129</v>
      </c>
      <c r="B115" s="5" t="s">
        <v>129</v>
      </c>
      <c r="C115" s="5" t="s">
        <v>129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 t="s">
        <v>129</v>
      </c>
      <c r="B116" s="5" t="s">
        <v>129</v>
      </c>
      <c r="C116" s="5" t="s">
        <v>129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 t="s">
        <v>129</v>
      </c>
      <c r="B117" s="5" t="s">
        <v>129</v>
      </c>
      <c r="C117" s="5" t="s">
        <v>129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 t="s">
        <v>129</v>
      </c>
      <c r="B118" s="5" t="s">
        <v>129</v>
      </c>
      <c r="C118" s="5" t="s">
        <v>129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 t="s">
        <v>129</v>
      </c>
      <c r="B119" s="5" t="s">
        <v>129</v>
      </c>
      <c r="C119" s="5" t="s">
        <v>129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 t="s">
        <v>129</v>
      </c>
      <c r="B120" s="5" t="s">
        <v>129</v>
      </c>
      <c r="C120" s="5" t="s">
        <v>129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 t="s">
        <v>129</v>
      </c>
      <c r="B121" s="5" t="s">
        <v>129</v>
      </c>
      <c r="C121" s="5" t="s">
        <v>129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 t="s">
        <v>129</v>
      </c>
      <c r="B122" s="5" t="s">
        <v>129</v>
      </c>
      <c r="C122" s="5" t="s">
        <v>129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 t="s">
        <v>129</v>
      </c>
      <c r="B123" s="5" t="s">
        <v>129</v>
      </c>
      <c r="C123" s="5" t="s">
        <v>129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 t="s">
        <v>129</v>
      </c>
      <c r="B124" s="5" t="s">
        <v>129</v>
      </c>
      <c r="C124" s="5" t="s">
        <v>129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 t="s">
        <v>129</v>
      </c>
      <c r="B125" s="5" t="s">
        <v>129</v>
      </c>
      <c r="C125" s="5" t="s">
        <v>129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 t="s">
        <v>129</v>
      </c>
      <c r="B126" s="5" t="s">
        <v>129</v>
      </c>
      <c r="C126" s="5" t="s">
        <v>129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 t="s">
        <v>129</v>
      </c>
      <c r="B127" s="5" t="s">
        <v>129</v>
      </c>
      <c r="C127" s="5" t="s">
        <v>129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 t="s">
        <v>129</v>
      </c>
      <c r="B128" s="5" t="s">
        <v>129</v>
      </c>
      <c r="C128" s="5" t="s">
        <v>129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 t="s">
        <v>129</v>
      </c>
      <c r="B129" s="5" t="s">
        <v>129</v>
      </c>
      <c r="C129" s="5" t="s">
        <v>129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 t="s">
        <v>129</v>
      </c>
      <c r="B130" s="5" t="s">
        <v>129</v>
      </c>
      <c r="C130" s="5" t="s">
        <v>129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 t="s">
        <v>129</v>
      </c>
      <c r="B131" s="5" t="s">
        <v>129</v>
      </c>
      <c r="C131" s="5" t="s">
        <v>129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 t="s">
        <v>129</v>
      </c>
      <c r="B132" s="5" t="s">
        <v>129</v>
      </c>
      <c r="C132" s="5" t="s">
        <v>129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 t="s">
        <v>129</v>
      </c>
      <c r="B133" s="5" t="s">
        <v>129</v>
      </c>
      <c r="C133" s="5" t="s">
        <v>129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 t="s">
        <v>129</v>
      </c>
      <c r="B134" s="5" t="s">
        <v>129</v>
      </c>
      <c r="C134" s="5" t="s">
        <v>129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 t="s">
        <v>129</v>
      </c>
      <c r="B135" s="5" t="s">
        <v>129</v>
      </c>
      <c r="C135" s="5" t="s">
        <v>129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 t="s">
        <v>129</v>
      </c>
      <c r="B136" s="5" t="s">
        <v>129</v>
      </c>
      <c r="C136" s="5" t="s">
        <v>129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 t="s">
        <v>129</v>
      </c>
      <c r="B137" s="5" t="s">
        <v>129</v>
      </c>
      <c r="C137" s="5" t="s">
        <v>129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 t="s">
        <v>129</v>
      </c>
      <c r="B138" s="5" t="s">
        <v>129</v>
      </c>
      <c r="C138" s="5" t="s">
        <v>129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 t="s">
        <v>129</v>
      </c>
      <c r="B139" s="5" t="s">
        <v>129</v>
      </c>
      <c r="C139" s="5" t="s">
        <v>129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 t="s">
        <v>129</v>
      </c>
      <c r="B140" s="5" t="s">
        <v>129</v>
      </c>
      <c r="C140" s="5" t="s">
        <v>129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 t="s">
        <v>129</v>
      </c>
      <c r="B141" s="5" t="s">
        <v>129</v>
      </c>
      <c r="C141" s="5" t="s">
        <v>129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 t="s">
        <v>129</v>
      </c>
      <c r="B142" s="5" t="s">
        <v>129</v>
      </c>
      <c r="C142" s="5" t="s">
        <v>129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 t="s">
        <v>129</v>
      </c>
      <c r="B143" s="5" t="s">
        <v>129</v>
      </c>
      <c r="C143" s="5" t="s">
        <v>129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 t="s">
        <v>129</v>
      </c>
      <c r="B144" s="5" t="s">
        <v>129</v>
      </c>
      <c r="C144" s="5" t="s">
        <v>129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 t="s">
        <v>129</v>
      </c>
      <c r="B145" s="5" t="s">
        <v>129</v>
      </c>
      <c r="C145" s="5" t="s">
        <v>129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 t="s">
        <v>129</v>
      </c>
      <c r="B146" s="5" t="s">
        <v>129</v>
      </c>
      <c r="C146" s="5" t="s">
        <v>129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 t="s">
        <v>129</v>
      </c>
      <c r="B147" s="5" t="s">
        <v>129</v>
      </c>
      <c r="C147" s="5" t="s">
        <v>129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 t="s">
        <v>129</v>
      </c>
      <c r="B148" s="5" t="s">
        <v>129</v>
      </c>
      <c r="C148" s="5" t="s">
        <v>129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 t="s">
        <v>129</v>
      </c>
      <c r="B149" s="5" t="s">
        <v>129</v>
      </c>
      <c r="C149" s="5" t="s">
        <v>129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 t="s">
        <v>129</v>
      </c>
      <c r="B150" s="5" t="s">
        <v>129</v>
      </c>
      <c r="C150" s="5" t="s">
        <v>129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 t="s">
        <v>129</v>
      </c>
      <c r="B151" s="5" t="s">
        <v>129</v>
      </c>
      <c r="C151" s="5" t="s">
        <v>129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 t="s">
        <v>129</v>
      </c>
      <c r="B152" s="5" t="s">
        <v>129</v>
      </c>
      <c r="C152" s="5" t="s">
        <v>129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 t="s">
        <v>129</v>
      </c>
      <c r="B153" s="5" t="s">
        <v>129</v>
      </c>
      <c r="C153" s="5" t="s">
        <v>129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 t="s">
        <v>129</v>
      </c>
      <c r="B154" s="5" t="s">
        <v>129</v>
      </c>
      <c r="C154" s="5" t="s">
        <v>129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 t="s">
        <v>129</v>
      </c>
      <c r="B155" s="5" t="s">
        <v>129</v>
      </c>
      <c r="C155" s="5" t="s">
        <v>129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 t="s">
        <v>129</v>
      </c>
      <c r="B156" s="5" t="s">
        <v>129</v>
      </c>
      <c r="C156" s="5" t="s">
        <v>129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 t="s">
        <v>129</v>
      </c>
      <c r="B157" s="5" t="s">
        <v>129</v>
      </c>
      <c r="C157" s="5" t="s">
        <v>129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 t="s">
        <v>129</v>
      </c>
      <c r="B158" s="5" t="s">
        <v>129</v>
      </c>
      <c r="C158" s="5" t="s">
        <v>129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 t="s">
        <v>129</v>
      </c>
      <c r="B159" s="5" t="s">
        <v>129</v>
      </c>
      <c r="C159" s="5" t="s">
        <v>129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 t="s">
        <v>129</v>
      </c>
      <c r="B160" s="5" t="s">
        <v>129</v>
      </c>
      <c r="C160" s="5" t="s">
        <v>129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 t="s">
        <v>129</v>
      </c>
      <c r="B161" s="5" t="s">
        <v>129</v>
      </c>
      <c r="C161" s="5" t="s">
        <v>129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 t="s">
        <v>129</v>
      </c>
      <c r="B162" s="5" t="s">
        <v>129</v>
      </c>
      <c r="C162" s="5" t="s">
        <v>129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 t="s">
        <v>129</v>
      </c>
      <c r="B163" s="5" t="s">
        <v>129</v>
      </c>
      <c r="C163" s="5" t="s">
        <v>129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 t="s">
        <v>129</v>
      </c>
      <c r="B164" s="5" t="s">
        <v>129</v>
      </c>
      <c r="C164" s="5" t="s">
        <v>129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 t="s">
        <v>129</v>
      </c>
      <c r="B165" s="5" t="s">
        <v>129</v>
      </c>
      <c r="C165" s="5" t="s">
        <v>129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 t="s">
        <v>129</v>
      </c>
      <c r="B166" s="5" t="s">
        <v>129</v>
      </c>
      <c r="C166" s="5" t="s">
        <v>129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 t="s">
        <v>129</v>
      </c>
      <c r="B167" s="5" t="s">
        <v>129</v>
      </c>
      <c r="C167" s="5" t="s">
        <v>129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 t="s">
        <v>129</v>
      </c>
      <c r="B168" s="5" t="s">
        <v>129</v>
      </c>
      <c r="C168" s="5" t="s">
        <v>129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 t="s">
        <v>129</v>
      </c>
      <c r="B169" s="5" t="s">
        <v>129</v>
      </c>
      <c r="C169" s="5" t="s">
        <v>129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 t="s">
        <v>129</v>
      </c>
      <c r="B170" s="5" t="s">
        <v>129</v>
      </c>
      <c r="C170" s="5" t="s">
        <v>129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 t="s">
        <v>129</v>
      </c>
      <c r="B171" s="5" t="s">
        <v>129</v>
      </c>
      <c r="C171" s="5" t="s">
        <v>129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 t="s">
        <v>129</v>
      </c>
      <c r="B172" s="5" t="s">
        <v>129</v>
      </c>
      <c r="C172" s="5" t="s">
        <v>129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 t="s">
        <v>129</v>
      </c>
      <c r="B173" s="5" t="s">
        <v>129</v>
      </c>
      <c r="C173" s="5" t="s">
        <v>129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 t="s">
        <v>129</v>
      </c>
      <c r="B174" s="5" t="s">
        <v>129</v>
      </c>
      <c r="C174" s="5" t="s">
        <v>129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 t="s">
        <v>129</v>
      </c>
      <c r="B175" s="5" t="s">
        <v>129</v>
      </c>
      <c r="C175" s="5" t="s">
        <v>129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 t="s">
        <v>129</v>
      </c>
      <c r="B176" s="5" t="s">
        <v>129</v>
      </c>
      <c r="C176" s="5" t="s">
        <v>129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 t="s">
        <v>129</v>
      </c>
      <c r="B177" s="5" t="s">
        <v>129</v>
      </c>
      <c r="C177" s="5" t="s">
        <v>129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 t="s">
        <v>129</v>
      </c>
      <c r="B178" s="5" t="s">
        <v>129</v>
      </c>
      <c r="C178" s="5" t="s">
        <v>129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 t="s">
        <v>129</v>
      </c>
      <c r="B179" s="5" t="s">
        <v>129</v>
      </c>
      <c r="C179" s="5" t="s">
        <v>129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 t="s">
        <v>129</v>
      </c>
      <c r="B180" s="5" t="s">
        <v>129</v>
      </c>
      <c r="C180" s="5" t="s">
        <v>129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 t="s">
        <v>129</v>
      </c>
      <c r="B181" s="5" t="s">
        <v>129</v>
      </c>
      <c r="C181" s="5" t="s">
        <v>129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 t="s">
        <v>129</v>
      </c>
      <c r="B182" s="5" t="s">
        <v>129</v>
      </c>
      <c r="C182" s="5" t="s">
        <v>129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 t="s">
        <v>129</v>
      </c>
      <c r="B183" s="5" t="s">
        <v>129</v>
      </c>
      <c r="C183" s="5" t="s">
        <v>129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 t="s">
        <v>129</v>
      </c>
      <c r="B184" s="5" t="s">
        <v>129</v>
      </c>
      <c r="C184" s="5" t="s">
        <v>129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 t="s">
        <v>129</v>
      </c>
      <c r="B185" s="5" t="s">
        <v>129</v>
      </c>
      <c r="C185" s="5" t="s">
        <v>129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 t="s">
        <v>129</v>
      </c>
      <c r="B186" s="5" t="s">
        <v>129</v>
      </c>
      <c r="C186" s="5" t="s">
        <v>129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 t="s">
        <v>129</v>
      </c>
      <c r="B187" s="5" t="s">
        <v>129</v>
      </c>
      <c r="C187" s="5" t="s">
        <v>129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 t="s">
        <v>129</v>
      </c>
      <c r="B188" s="5" t="s">
        <v>129</v>
      </c>
      <c r="C188" s="5" t="s">
        <v>129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 t="s">
        <v>129</v>
      </c>
      <c r="B189" s="5" t="s">
        <v>129</v>
      </c>
      <c r="C189" s="5" t="s">
        <v>129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 t="s">
        <v>129</v>
      </c>
      <c r="B190" s="5" t="s">
        <v>129</v>
      </c>
      <c r="C190" s="5" t="s">
        <v>129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 t="s">
        <v>129</v>
      </c>
      <c r="B191" s="5" t="s">
        <v>129</v>
      </c>
      <c r="C191" s="5" t="s">
        <v>129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 t="s">
        <v>129</v>
      </c>
      <c r="B192" s="5" t="s">
        <v>129</v>
      </c>
      <c r="C192" s="5" t="s">
        <v>129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 t="s">
        <v>129</v>
      </c>
      <c r="B193" s="5" t="s">
        <v>129</v>
      </c>
      <c r="C193" s="5" t="s">
        <v>129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 t="s">
        <v>129</v>
      </c>
      <c r="B194" s="5" t="s">
        <v>129</v>
      </c>
      <c r="C194" s="5" t="s">
        <v>129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 t="s">
        <v>129</v>
      </c>
      <c r="B195" s="5" t="s">
        <v>129</v>
      </c>
      <c r="C195" s="5" t="s">
        <v>129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 t="s">
        <v>129</v>
      </c>
      <c r="B196" s="5" t="s">
        <v>129</v>
      </c>
      <c r="C196" s="5" t="s">
        <v>129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 t="s">
        <v>129</v>
      </c>
      <c r="B197" s="5" t="s">
        <v>129</v>
      </c>
      <c r="C197" s="5" t="s">
        <v>129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 t="s">
        <v>129</v>
      </c>
      <c r="B198" s="5" t="s">
        <v>129</v>
      </c>
      <c r="C198" s="5" t="s">
        <v>129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 t="s">
        <v>129</v>
      </c>
      <c r="B199" s="5" t="s">
        <v>129</v>
      </c>
      <c r="C199" s="5" t="s">
        <v>129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 t="s">
        <v>129</v>
      </c>
      <c r="B200" s="5" t="s">
        <v>129</v>
      </c>
      <c r="C200" s="5" t="s">
        <v>129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 t="s">
        <v>129</v>
      </c>
      <c r="B201" s="5" t="s">
        <v>129</v>
      </c>
      <c r="C201" s="5" t="s">
        <v>129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 t="s">
        <v>129</v>
      </c>
      <c r="B202" s="5" t="s">
        <v>129</v>
      </c>
      <c r="C202" s="5" t="s">
        <v>129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 t="s">
        <v>129</v>
      </c>
      <c r="B203" s="5" t="s">
        <v>129</v>
      </c>
      <c r="C203" s="5" t="s">
        <v>129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 t="s">
        <v>129</v>
      </c>
      <c r="B204" s="5" t="s">
        <v>129</v>
      </c>
      <c r="C204" s="5" t="s">
        <v>129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 t="s">
        <v>129</v>
      </c>
      <c r="B205" s="5" t="s">
        <v>129</v>
      </c>
      <c r="C205" s="5" t="s">
        <v>129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 t="s">
        <v>129</v>
      </c>
      <c r="B206" s="5" t="s">
        <v>129</v>
      </c>
      <c r="C206" s="5" t="s">
        <v>129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 t="s">
        <v>129</v>
      </c>
      <c r="B207" s="5" t="s">
        <v>129</v>
      </c>
      <c r="C207" s="5" t="s">
        <v>129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 t="s">
        <v>129</v>
      </c>
      <c r="B208" s="5" t="s">
        <v>129</v>
      </c>
      <c r="C208" s="5" t="s">
        <v>129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 t="s">
        <v>129</v>
      </c>
      <c r="B209" s="5" t="s">
        <v>129</v>
      </c>
      <c r="C209" s="5" t="s">
        <v>129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 t="s">
        <v>129</v>
      </c>
      <c r="B210" s="5" t="s">
        <v>129</v>
      </c>
      <c r="C210" s="5" t="s">
        <v>129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 t="s">
        <v>129</v>
      </c>
      <c r="B211" s="5" t="s">
        <v>129</v>
      </c>
      <c r="C211" s="5" t="s">
        <v>129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 t="s">
        <v>129</v>
      </c>
      <c r="B212" s="5" t="s">
        <v>129</v>
      </c>
      <c r="C212" s="5" t="s">
        <v>129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 t="s">
        <v>129</v>
      </c>
      <c r="B213" s="5" t="s">
        <v>129</v>
      </c>
      <c r="C213" s="5" t="s">
        <v>129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 t="s">
        <v>129</v>
      </c>
      <c r="B214" s="5" t="s">
        <v>129</v>
      </c>
      <c r="C214" s="5" t="s">
        <v>129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 t="s">
        <v>129</v>
      </c>
      <c r="B215" s="5" t="s">
        <v>129</v>
      </c>
      <c r="C215" s="5" t="s">
        <v>129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 t="s">
        <v>129</v>
      </c>
      <c r="B216" s="5" t="s">
        <v>129</v>
      </c>
      <c r="C216" s="5" t="s">
        <v>129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 t="s">
        <v>129</v>
      </c>
      <c r="B217" s="5" t="s">
        <v>129</v>
      </c>
      <c r="C217" s="5" t="s">
        <v>129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 t="s">
        <v>129</v>
      </c>
      <c r="B218" s="5" t="s">
        <v>129</v>
      </c>
      <c r="C218" s="5" t="s">
        <v>129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 t="s">
        <v>129</v>
      </c>
      <c r="B219" s="5" t="s">
        <v>129</v>
      </c>
      <c r="C219" s="5" t="s">
        <v>129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 t="s">
        <v>129</v>
      </c>
      <c r="B220" s="5" t="s">
        <v>129</v>
      </c>
      <c r="C220" s="5" t="s">
        <v>129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5" t="s">
        <v>129</v>
      </c>
      <c r="B221" s="5" t="s">
        <v>129</v>
      </c>
      <c r="C221" s="5" t="s">
        <v>129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5" t="s">
        <v>129</v>
      </c>
      <c r="B222" s="5" t="s">
        <v>129</v>
      </c>
      <c r="C222" s="5" t="s">
        <v>129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5" t="s">
        <v>129</v>
      </c>
      <c r="B223" s="5" t="s">
        <v>129</v>
      </c>
      <c r="C223" s="5" t="s">
        <v>129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5" t="s">
        <v>129</v>
      </c>
      <c r="B224" s="5" t="s">
        <v>129</v>
      </c>
      <c r="C224" s="5" t="s">
        <v>129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5" t="s">
        <v>129</v>
      </c>
      <c r="B225" s="5" t="s">
        <v>129</v>
      </c>
      <c r="C225" s="5" t="s">
        <v>129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5" t="s">
        <v>129</v>
      </c>
      <c r="B226" s="5" t="s">
        <v>129</v>
      </c>
      <c r="C226" s="5" t="s">
        <v>129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5" t="s">
        <v>129</v>
      </c>
      <c r="B227" s="5" t="s">
        <v>129</v>
      </c>
      <c r="C227" s="5" t="s">
        <v>129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5" t="s">
        <v>129</v>
      </c>
      <c r="B228" s="5" t="s">
        <v>129</v>
      </c>
      <c r="C228" s="5" t="s">
        <v>129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5" t="s">
        <v>129</v>
      </c>
      <c r="B229" s="5" t="s">
        <v>129</v>
      </c>
      <c r="C229" s="5" t="s">
        <v>129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5" t="s">
        <v>129</v>
      </c>
      <c r="B230" s="5" t="s">
        <v>129</v>
      </c>
      <c r="C230" s="5" t="s">
        <v>129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5" t="s">
        <v>129</v>
      </c>
      <c r="B231" s="5" t="s">
        <v>129</v>
      </c>
      <c r="C231" s="5" t="s">
        <v>129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5" t="s">
        <v>129</v>
      </c>
      <c r="B232" s="5" t="s">
        <v>129</v>
      </c>
      <c r="C232" s="5" t="s">
        <v>129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5" t="s">
        <v>129</v>
      </c>
      <c r="B233" s="5" t="s">
        <v>129</v>
      </c>
      <c r="C233" s="5" t="s">
        <v>129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5" t="s">
        <v>129</v>
      </c>
      <c r="B234" s="5" t="s">
        <v>129</v>
      </c>
      <c r="C234" s="5" t="s">
        <v>129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5" t="s">
        <v>129</v>
      </c>
      <c r="B235" s="5" t="s">
        <v>129</v>
      </c>
      <c r="C235" s="5" t="s">
        <v>129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5" t="s">
        <v>129</v>
      </c>
      <c r="B236" s="5" t="s">
        <v>129</v>
      </c>
      <c r="C236" s="5" t="s">
        <v>129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5" t="s">
        <v>129</v>
      </c>
      <c r="B237" s="5" t="s">
        <v>129</v>
      </c>
      <c r="C237" s="5" t="s">
        <v>129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5" t="s">
        <v>129</v>
      </c>
      <c r="B238" s="5" t="s">
        <v>129</v>
      </c>
      <c r="C238" s="5" t="s">
        <v>129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5" t="s">
        <v>129</v>
      </c>
      <c r="B239" s="5" t="s">
        <v>129</v>
      </c>
      <c r="C239" s="5" t="s">
        <v>129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5" t="s">
        <v>129</v>
      </c>
      <c r="B240" s="5" t="s">
        <v>129</v>
      </c>
      <c r="C240" s="5" t="s">
        <v>129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5" t="s">
        <v>129</v>
      </c>
      <c r="B241" s="5" t="s">
        <v>129</v>
      </c>
      <c r="C241" s="5" t="s">
        <v>129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5" t="s">
        <v>129</v>
      </c>
      <c r="B242" s="5" t="s">
        <v>129</v>
      </c>
      <c r="C242" s="5" t="s">
        <v>129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5" t="s">
        <v>129</v>
      </c>
      <c r="B243" s="5" t="s">
        <v>129</v>
      </c>
      <c r="C243" s="5" t="s">
        <v>129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5" t="s">
        <v>129</v>
      </c>
      <c r="B244" s="5" t="s">
        <v>129</v>
      </c>
      <c r="C244" s="5" t="s">
        <v>129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5" t="s">
        <v>129</v>
      </c>
      <c r="B245" s="5" t="s">
        <v>129</v>
      </c>
      <c r="C245" s="5" t="s">
        <v>129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5" t="s">
        <v>129</v>
      </c>
      <c r="B246" s="5" t="s">
        <v>129</v>
      </c>
      <c r="C246" s="5" t="s">
        <v>129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5" t="s">
        <v>129</v>
      </c>
      <c r="B247" s="5" t="s">
        <v>129</v>
      </c>
      <c r="C247" s="5" t="s">
        <v>129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5" t="s">
        <v>129</v>
      </c>
      <c r="B248" s="5" t="s">
        <v>129</v>
      </c>
      <c r="C248" s="5" t="s">
        <v>129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5" t="s">
        <v>129</v>
      </c>
      <c r="B249" s="5" t="s">
        <v>129</v>
      </c>
      <c r="C249" s="5" t="s">
        <v>129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5" t="s">
        <v>129</v>
      </c>
      <c r="B250" s="5" t="s">
        <v>129</v>
      </c>
      <c r="C250" s="5" t="s">
        <v>129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5" t="s">
        <v>129</v>
      </c>
      <c r="B251" s="5" t="s">
        <v>129</v>
      </c>
      <c r="C251" s="5" t="s">
        <v>129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5" t="s">
        <v>129</v>
      </c>
      <c r="B252" s="5" t="s">
        <v>129</v>
      </c>
      <c r="C252" s="5" t="s">
        <v>129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5" t="s">
        <v>129</v>
      </c>
      <c r="B253" s="5" t="s">
        <v>129</v>
      </c>
      <c r="C253" s="5" t="s">
        <v>129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5" t="s">
        <v>129</v>
      </c>
      <c r="B254" s="5" t="s">
        <v>129</v>
      </c>
      <c r="C254" s="5" t="s">
        <v>129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5" t="s">
        <v>129</v>
      </c>
      <c r="B255" s="5" t="s">
        <v>129</v>
      </c>
      <c r="C255" s="5" t="s">
        <v>129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5" t="s">
        <v>129</v>
      </c>
      <c r="B256" s="5" t="s">
        <v>129</v>
      </c>
      <c r="C256" s="5" t="s">
        <v>129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5" t="s">
        <v>129</v>
      </c>
      <c r="B257" s="5" t="s">
        <v>129</v>
      </c>
      <c r="C257" s="5" t="s">
        <v>129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5" t="s">
        <v>129</v>
      </c>
      <c r="B258" s="5" t="s">
        <v>129</v>
      </c>
      <c r="C258" s="5" t="s">
        <v>129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5" t="s">
        <v>129</v>
      </c>
      <c r="B259" s="5" t="s">
        <v>129</v>
      </c>
      <c r="C259" s="5" t="s">
        <v>129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5" t="s">
        <v>129</v>
      </c>
      <c r="B260" s="5" t="s">
        <v>129</v>
      </c>
      <c r="C260" s="5" t="s">
        <v>129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5" t="s">
        <v>129</v>
      </c>
      <c r="B261" s="5" t="s">
        <v>129</v>
      </c>
      <c r="C261" s="5" t="s">
        <v>129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5" t="s">
        <v>129</v>
      </c>
      <c r="B262" s="5" t="s">
        <v>129</v>
      </c>
      <c r="C262" s="5" t="s">
        <v>129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5" t="s">
        <v>129</v>
      </c>
      <c r="B263" s="5" t="s">
        <v>129</v>
      </c>
      <c r="C263" s="5" t="s">
        <v>129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5" t="s">
        <v>129</v>
      </c>
      <c r="B264" s="5" t="s">
        <v>129</v>
      </c>
      <c r="C264" s="5" t="s">
        <v>129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5" t="s">
        <v>129</v>
      </c>
      <c r="B265" s="5" t="s">
        <v>129</v>
      </c>
      <c r="C265" s="5" t="s">
        <v>129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5" t="s">
        <v>129</v>
      </c>
      <c r="B266" s="5" t="s">
        <v>129</v>
      </c>
      <c r="C266" s="5" t="s">
        <v>129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5" t="s">
        <v>129</v>
      </c>
      <c r="B267" s="5" t="s">
        <v>129</v>
      </c>
      <c r="C267" s="5" t="s">
        <v>129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5" t="s">
        <v>129</v>
      </c>
      <c r="B268" s="5" t="s">
        <v>129</v>
      </c>
      <c r="C268" s="5" t="s">
        <v>129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5" t="s">
        <v>129</v>
      </c>
      <c r="B269" s="5" t="s">
        <v>129</v>
      </c>
      <c r="C269" s="5" t="s">
        <v>129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5" t="s">
        <v>129</v>
      </c>
      <c r="B270" s="5" t="s">
        <v>129</v>
      </c>
      <c r="C270" s="5" t="s">
        <v>129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5" t="s">
        <v>129</v>
      </c>
      <c r="B271" s="5" t="s">
        <v>129</v>
      </c>
      <c r="C271" s="5" t="s">
        <v>129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5" t="s">
        <v>129</v>
      </c>
      <c r="B272" s="5" t="s">
        <v>129</v>
      </c>
      <c r="C272" s="5" t="s">
        <v>129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5" t="s">
        <v>129</v>
      </c>
      <c r="B273" s="5" t="s">
        <v>129</v>
      </c>
      <c r="C273" s="5" t="s">
        <v>129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5" t="s">
        <v>129</v>
      </c>
      <c r="B274" s="5" t="s">
        <v>129</v>
      </c>
      <c r="C274" s="5" t="s">
        <v>129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5" t="s">
        <v>129</v>
      </c>
      <c r="B275" s="5" t="s">
        <v>129</v>
      </c>
      <c r="C275" s="5" t="s">
        <v>129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5" t="s">
        <v>129</v>
      </c>
      <c r="B276" s="5" t="s">
        <v>129</v>
      </c>
      <c r="C276" s="5" t="s">
        <v>129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5" t="s">
        <v>129</v>
      </c>
      <c r="B277" s="5" t="s">
        <v>129</v>
      </c>
      <c r="C277" s="5" t="s">
        <v>129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5" t="s">
        <v>129</v>
      </c>
      <c r="B278" s="5" t="s">
        <v>129</v>
      </c>
      <c r="C278" s="5" t="s">
        <v>129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5" t="s">
        <v>129</v>
      </c>
      <c r="B279" s="5" t="s">
        <v>129</v>
      </c>
      <c r="C279" s="5" t="s">
        <v>129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5" t="s">
        <v>129</v>
      </c>
      <c r="B280" s="5" t="s">
        <v>129</v>
      </c>
      <c r="C280" s="5" t="s">
        <v>129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5" t="s">
        <v>129</v>
      </c>
      <c r="B281" s="5" t="s">
        <v>129</v>
      </c>
      <c r="C281" s="5" t="s">
        <v>129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5" t="s">
        <v>129</v>
      </c>
      <c r="B282" s="5" t="s">
        <v>129</v>
      </c>
      <c r="C282" s="5" t="s">
        <v>129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5" t="s">
        <v>129</v>
      </c>
      <c r="B283" s="5" t="s">
        <v>129</v>
      </c>
      <c r="C283" s="5" t="s">
        <v>129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5" t="s">
        <v>129</v>
      </c>
      <c r="B284" s="5" t="s">
        <v>129</v>
      </c>
      <c r="C284" s="5" t="s">
        <v>129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5" t="s">
        <v>129</v>
      </c>
      <c r="B285" s="5" t="s">
        <v>129</v>
      </c>
      <c r="C285" s="5" t="s">
        <v>129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5" t="s">
        <v>129</v>
      </c>
      <c r="B286" s="5" t="s">
        <v>129</v>
      </c>
      <c r="C286" s="5" t="s">
        <v>129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5" t="s">
        <v>129</v>
      </c>
      <c r="B287" s="5" t="s">
        <v>129</v>
      </c>
      <c r="C287" s="5" t="s">
        <v>129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5" t="s">
        <v>129</v>
      </c>
      <c r="B288" s="5" t="s">
        <v>129</v>
      </c>
      <c r="C288" s="5" t="s">
        <v>129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5" t="s">
        <v>129</v>
      </c>
      <c r="B289" s="5" t="s">
        <v>129</v>
      </c>
      <c r="C289" s="5" t="s">
        <v>129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5" t="s">
        <v>129</v>
      </c>
      <c r="B290" s="5" t="s">
        <v>129</v>
      </c>
      <c r="C290" s="5" t="s">
        <v>129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5" t="s">
        <v>129</v>
      </c>
      <c r="B291" s="5" t="s">
        <v>129</v>
      </c>
      <c r="C291" s="5" t="s">
        <v>129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5" t="s">
        <v>129</v>
      </c>
      <c r="B292" s="5" t="s">
        <v>129</v>
      </c>
      <c r="C292" s="5" t="s">
        <v>129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5" t="s">
        <v>129</v>
      </c>
      <c r="B293" s="5" t="s">
        <v>129</v>
      </c>
      <c r="C293" s="5" t="s">
        <v>129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5" t="s">
        <v>129</v>
      </c>
      <c r="B294" s="5" t="s">
        <v>129</v>
      </c>
      <c r="C294" s="5" t="s">
        <v>129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5" t="s">
        <v>129</v>
      </c>
      <c r="B295" s="5" t="s">
        <v>129</v>
      </c>
      <c r="C295" s="5" t="s">
        <v>129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5" t="s">
        <v>129</v>
      </c>
      <c r="B296" s="5" t="s">
        <v>129</v>
      </c>
      <c r="C296" s="5" t="s">
        <v>129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5" t="s">
        <v>129</v>
      </c>
      <c r="B297" s="5" t="s">
        <v>129</v>
      </c>
      <c r="C297" s="5" t="s">
        <v>129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5" t="s">
        <v>129</v>
      </c>
      <c r="B298" s="5" t="s">
        <v>129</v>
      </c>
      <c r="C298" s="5" t="s">
        <v>129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5" t="s">
        <v>129</v>
      </c>
      <c r="B299" s="5" t="s">
        <v>129</v>
      </c>
      <c r="C299" s="5" t="s">
        <v>129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5" t="s">
        <v>129</v>
      </c>
      <c r="B300" s="5" t="s">
        <v>129</v>
      </c>
      <c r="C300" s="5" t="s">
        <v>129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5" t="s">
        <v>129</v>
      </c>
      <c r="B301" s="5" t="s">
        <v>129</v>
      </c>
      <c r="C301" s="5" t="s">
        <v>129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5" t="s">
        <v>129</v>
      </c>
      <c r="B302" s="5" t="s">
        <v>129</v>
      </c>
      <c r="C302" s="5" t="s">
        <v>129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5" t="s">
        <v>129</v>
      </c>
      <c r="B303" s="5" t="s">
        <v>129</v>
      </c>
      <c r="C303" s="5" t="s">
        <v>129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5" t="s">
        <v>129</v>
      </c>
      <c r="B304" s="5" t="s">
        <v>129</v>
      </c>
      <c r="C304" s="5" t="s">
        <v>129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5" t="s">
        <v>129</v>
      </c>
      <c r="B305" s="5" t="s">
        <v>129</v>
      </c>
      <c r="C305" s="5" t="s">
        <v>129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5" t="s">
        <v>129</v>
      </c>
      <c r="B306" s="5" t="s">
        <v>129</v>
      </c>
      <c r="C306" s="5" t="s">
        <v>129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5" t="s">
        <v>129</v>
      </c>
      <c r="B307" s="5" t="s">
        <v>129</v>
      </c>
      <c r="C307" s="5" t="s">
        <v>129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5" t="s">
        <v>129</v>
      </c>
      <c r="B308" s="5" t="s">
        <v>129</v>
      </c>
      <c r="C308" s="5" t="s">
        <v>129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5" t="s">
        <v>129</v>
      </c>
      <c r="B309" s="5" t="s">
        <v>129</v>
      </c>
      <c r="C309" s="5" t="s">
        <v>129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5" t="s">
        <v>129</v>
      </c>
      <c r="B310" s="5" t="s">
        <v>129</v>
      </c>
      <c r="C310" s="5" t="s">
        <v>129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5" t="s">
        <v>129</v>
      </c>
      <c r="B311" s="5" t="s">
        <v>129</v>
      </c>
      <c r="C311" s="5" t="s">
        <v>129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5" t="s">
        <v>129</v>
      </c>
      <c r="B312" s="5" t="s">
        <v>129</v>
      </c>
      <c r="C312" s="5" t="s">
        <v>129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5" t="s">
        <v>129</v>
      </c>
      <c r="B313" s="5" t="s">
        <v>129</v>
      </c>
      <c r="C313" s="5" t="s">
        <v>129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5" t="s">
        <v>129</v>
      </c>
      <c r="B314" s="5" t="s">
        <v>129</v>
      </c>
      <c r="C314" s="5" t="s">
        <v>129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5" t="s">
        <v>129</v>
      </c>
      <c r="B315" s="5" t="s">
        <v>129</v>
      </c>
      <c r="C315" s="5" t="s">
        <v>129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5" t="s">
        <v>129</v>
      </c>
      <c r="B316" s="5" t="s">
        <v>129</v>
      </c>
      <c r="C316" s="5" t="s">
        <v>129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5" t="s">
        <v>129</v>
      </c>
      <c r="B317" s="5" t="s">
        <v>129</v>
      </c>
      <c r="C317" s="5" t="s">
        <v>129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5" t="s">
        <v>129</v>
      </c>
      <c r="B318" s="5" t="s">
        <v>129</v>
      </c>
      <c r="C318" s="5" t="s">
        <v>129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5" t="s">
        <v>129</v>
      </c>
      <c r="B319" s="5" t="s">
        <v>129</v>
      </c>
      <c r="C319" s="5" t="s">
        <v>129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5" t="s">
        <v>129</v>
      </c>
      <c r="B320" s="5" t="s">
        <v>129</v>
      </c>
      <c r="C320" s="5" t="s">
        <v>129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5" t="s">
        <v>129</v>
      </c>
      <c r="B321" s="5" t="s">
        <v>129</v>
      </c>
      <c r="C321" s="5" t="s">
        <v>129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5" t="s">
        <v>129</v>
      </c>
      <c r="B322" s="5" t="s">
        <v>129</v>
      </c>
      <c r="C322" s="5" t="s">
        <v>129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5" t="s">
        <v>129</v>
      </c>
      <c r="B323" s="5" t="s">
        <v>129</v>
      </c>
      <c r="C323" s="5" t="s">
        <v>129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5" t="s">
        <v>129</v>
      </c>
      <c r="B324" s="5" t="s">
        <v>129</v>
      </c>
      <c r="C324" s="5" t="s">
        <v>129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5" t="s">
        <v>129</v>
      </c>
      <c r="B325" s="5" t="s">
        <v>129</v>
      </c>
      <c r="C325" s="5" t="s">
        <v>129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5" t="s">
        <v>129</v>
      </c>
      <c r="B326" s="5" t="s">
        <v>129</v>
      </c>
      <c r="C326" s="5" t="s">
        <v>129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5" t="s">
        <v>129</v>
      </c>
      <c r="B327" s="5" t="s">
        <v>129</v>
      </c>
      <c r="C327" s="5" t="s">
        <v>129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5" t="s">
        <v>129</v>
      </c>
      <c r="B328" s="5" t="s">
        <v>129</v>
      </c>
      <c r="C328" s="5" t="s">
        <v>129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5" t="s">
        <v>129</v>
      </c>
      <c r="B329" s="5" t="s">
        <v>129</v>
      </c>
      <c r="C329" s="5" t="s">
        <v>129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5" t="s">
        <v>129</v>
      </c>
      <c r="B330" s="5" t="s">
        <v>129</v>
      </c>
      <c r="C330" s="5" t="s">
        <v>129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5" t="s">
        <v>129</v>
      </c>
      <c r="B331" s="5" t="s">
        <v>129</v>
      </c>
      <c r="C331" s="5" t="s">
        <v>129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5" t="s">
        <v>129</v>
      </c>
      <c r="B332" s="5" t="s">
        <v>129</v>
      </c>
      <c r="C332" s="5" t="s">
        <v>129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5" t="s">
        <v>129</v>
      </c>
      <c r="B333" s="5" t="s">
        <v>129</v>
      </c>
      <c r="C333" s="5" t="s">
        <v>129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5" t="s">
        <v>129</v>
      </c>
      <c r="B334" s="5" t="s">
        <v>129</v>
      </c>
      <c r="C334" s="5" t="s">
        <v>129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5" t="s">
        <v>129</v>
      </c>
      <c r="B335" s="5" t="s">
        <v>129</v>
      </c>
      <c r="C335" s="5" t="s">
        <v>129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5" t="s">
        <v>129</v>
      </c>
      <c r="B336" s="5" t="s">
        <v>129</v>
      </c>
      <c r="C336" s="5" t="s">
        <v>129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5" t="s">
        <v>129</v>
      </c>
      <c r="B337" s="5" t="s">
        <v>129</v>
      </c>
      <c r="C337" s="5" t="s">
        <v>129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5" t="s">
        <v>129</v>
      </c>
      <c r="B338" s="5" t="s">
        <v>129</v>
      </c>
      <c r="C338" s="5" t="s">
        <v>129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5" t="s">
        <v>129</v>
      </c>
      <c r="B339" s="5" t="s">
        <v>129</v>
      </c>
      <c r="C339" s="5" t="s">
        <v>129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5" t="s">
        <v>129</v>
      </c>
      <c r="B340" s="5" t="s">
        <v>129</v>
      </c>
      <c r="C340" s="5" t="s">
        <v>129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5" t="s">
        <v>129</v>
      </c>
      <c r="B341" s="5" t="s">
        <v>129</v>
      </c>
      <c r="C341" s="5" t="s">
        <v>129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5" t="s">
        <v>129</v>
      </c>
      <c r="B342" s="5" t="s">
        <v>129</v>
      </c>
      <c r="C342" s="5" t="s">
        <v>129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5" t="s">
        <v>129</v>
      </c>
      <c r="B343" s="5" t="s">
        <v>129</v>
      </c>
      <c r="C343" s="5" t="s">
        <v>129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5" t="s">
        <v>129</v>
      </c>
      <c r="B344" s="5" t="s">
        <v>129</v>
      </c>
      <c r="C344" s="5" t="s">
        <v>129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5" t="s">
        <v>129</v>
      </c>
      <c r="B345" s="5" t="s">
        <v>129</v>
      </c>
      <c r="C345" s="5" t="s">
        <v>129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5" t="s">
        <v>129</v>
      </c>
      <c r="B346" s="5" t="s">
        <v>129</v>
      </c>
      <c r="C346" s="5" t="s">
        <v>129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5" t="s">
        <v>129</v>
      </c>
      <c r="B347" s="5" t="s">
        <v>129</v>
      </c>
      <c r="C347" s="5" t="s">
        <v>129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5" t="s">
        <v>129</v>
      </c>
      <c r="B348" s="5" t="s">
        <v>129</v>
      </c>
      <c r="C348" s="5" t="s">
        <v>129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5" t="s">
        <v>129</v>
      </c>
      <c r="B349" s="5" t="s">
        <v>129</v>
      </c>
      <c r="C349" s="5" t="s">
        <v>129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5" t="s">
        <v>129</v>
      </c>
      <c r="B350" s="5" t="s">
        <v>129</v>
      </c>
      <c r="C350" s="5" t="s">
        <v>129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5" t="s">
        <v>129</v>
      </c>
      <c r="B351" s="5" t="s">
        <v>129</v>
      </c>
      <c r="C351" s="5" t="s">
        <v>129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5" t="s">
        <v>129</v>
      </c>
      <c r="B352" s="5" t="s">
        <v>129</v>
      </c>
      <c r="C352" s="5" t="s">
        <v>129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5" t="s">
        <v>129</v>
      </c>
      <c r="B353" s="5" t="s">
        <v>129</v>
      </c>
      <c r="C353" s="5" t="s">
        <v>129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5" t="s">
        <v>129</v>
      </c>
      <c r="B354" s="5" t="s">
        <v>129</v>
      </c>
      <c r="C354" s="5" t="s">
        <v>129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5" t="s">
        <v>129</v>
      </c>
      <c r="B355" s="5" t="s">
        <v>129</v>
      </c>
      <c r="C355" s="5" t="s">
        <v>129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5" t="s">
        <v>129</v>
      </c>
      <c r="B356" s="5" t="s">
        <v>129</v>
      </c>
      <c r="C356" s="5" t="s">
        <v>129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5" t="s">
        <v>129</v>
      </c>
      <c r="B357" s="5" t="s">
        <v>129</v>
      </c>
      <c r="C357" s="5" t="s">
        <v>129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5" t="s">
        <v>129</v>
      </c>
      <c r="B358" s="5" t="s">
        <v>129</v>
      </c>
      <c r="C358" s="5" t="s">
        <v>129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5" t="s">
        <v>129</v>
      </c>
      <c r="B359" s="5" t="s">
        <v>129</v>
      </c>
      <c r="C359" s="5" t="s">
        <v>129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5" t="s">
        <v>129</v>
      </c>
      <c r="B360" s="5" t="s">
        <v>129</v>
      </c>
      <c r="C360" s="5" t="s">
        <v>129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5" t="s">
        <v>129</v>
      </c>
      <c r="B361" s="5" t="s">
        <v>129</v>
      </c>
      <c r="C361" s="5" t="s">
        <v>129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5" t="s">
        <v>129</v>
      </c>
      <c r="B362" s="5" t="s">
        <v>129</v>
      </c>
      <c r="C362" s="5" t="s">
        <v>129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5" t="s">
        <v>129</v>
      </c>
      <c r="B363" s="5" t="s">
        <v>129</v>
      </c>
      <c r="C363" s="5" t="s">
        <v>129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5" t="s">
        <v>129</v>
      </c>
      <c r="B364" s="5" t="s">
        <v>129</v>
      </c>
      <c r="C364" s="5" t="s">
        <v>129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5" t="s">
        <v>129</v>
      </c>
      <c r="B365" s="5" t="s">
        <v>129</v>
      </c>
      <c r="C365" s="5" t="s">
        <v>129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5" t="s">
        <v>129</v>
      </c>
      <c r="B366" s="5" t="s">
        <v>129</v>
      </c>
      <c r="C366" s="5" t="s">
        <v>129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5" t="s">
        <v>129</v>
      </c>
      <c r="B367" s="5" t="s">
        <v>129</v>
      </c>
      <c r="C367" s="5" t="s">
        <v>129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5" t="s">
        <v>129</v>
      </c>
      <c r="B368" s="5" t="s">
        <v>129</v>
      </c>
      <c r="C368" s="5" t="s">
        <v>129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5" t="s">
        <v>129</v>
      </c>
      <c r="B369" s="5" t="s">
        <v>129</v>
      </c>
      <c r="C369" s="5" t="s">
        <v>129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5" t="s">
        <v>129</v>
      </c>
      <c r="B370" s="5" t="s">
        <v>129</v>
      </c>
      <c r="C370" s="5" t="s">
        <v>129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5" t="s">
        <v>129</v>
      </c>
      <c r="B371" s="5" t="s">
        <v>129</v>
      </c>
      <c r="C371" s="5" t="s">
        <v>129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5" t="s">
        <v>129</v>
      </c>
      <c r="B372" s="5" t="s">
        <v>129</v>
      </c>
      <c r="C372" s="5" t="s">
        <v>129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5" t="s">
        <v>129</v>
      </c>
      <c r="B373" s="5" t="s">
        <v>129</v>
      </c>
      <c r="C373" s="5" t="s">
        <v>129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5" t="s">
        <v>129</v>
      </c>
      <c r="B374" s="5" t="s">
        <v>129</v>
      </c>
      <c r="C374" s="5" t="s">
        <v>129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5" t="s">
        <v>129</v>
      </c>
      <c r="B375" s="5" t="s">
        <v>129</v>
      </c>
      <c r="C375" s="5" t="s">
        <v>129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5" t="s">
        <v>129</v>
      </c>
      <c r="B376" s="5" t="s">
        <v>129</v>
      </c>
      <c r="C376" s="5" t="s">
        <v>129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5" t="s">
        <v>129</v>
      </c>
      <c r="B377" s="5" t="s">
        <v>129</v>
      </c>
      <c r="C377" s="5" t="s">
        <v>129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5" t="s">
        <v>129</v>
      </c>
      <c r="B378" s="5" t="s">
        <v>129</v>
      </c>
      <c r="C378" s="5" t="s">
        <v>129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5" t="s">
        <v>129</v>
      </c>
      <c r="B379" s="5" t="s">
        <v>129</v>
      </c>
      <c r="C379" s="5" t="s">
        <v>129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5" t="s">
        <v>129</v>
      </c>
      <c r="B380" s="5" t="s">
        <v>129</v>
      </c>
      <c r="C380" s="5" t="s">
        <v>129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5" t="s">
        <v>129</v>
      </c>
      <c r="B381" s="5" t="s">
        <v>129</v>
      </c>
      <c r="C381" s="5" t="s">
        <v>129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5" t="s">
        <v>129</v>
      </c>
      <c r="B382" s="5" t="s">
        <v>129</v>
      </c>
      <c r="C382" s="5" t="s">
        <v>129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5" t="s">
        <v>129</v>
      </c>
      <c r="B383" s="5" t="s">
        <v>129</v>
      </c>
      <c r="C383" s="5" t="s">
        <v>129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5" t="s">
        <v>129</v>
      </c>
      <c r="B384" s="5" t="s">
        <v>129</v>
      </c>
      <c r="C384" s="5" t="s">
        <v>129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5" t="s">
        <v>129</v>
      </c>
      <c r="B385" s="5" t="s">
        <v>129</v>
      </c>
      <c r="C385" s="5" t="s">
        <v>129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5" t="s">
        <v>129</v>
      </c>
      <c r="B386" s="5" t="s">
        <v>129</v>
      </c>
      <c r="C386" s="5" t="s">
        <v>129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5" t="s">
        <v>129</v>
      </c>
      <c r="B387" s="5" t="s">
        <v>129</v>
      </c>
      <c r="C387" s="5" t="s">
        <v>129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5" t="s">
        <v>129</v>
      </c>
      <c r="B388" s="5" t="s">
        <v>129</v>
      </c>
      <c r="C388" s="5" t="s">
        <v>129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5" t="s">
        <v>129</v>
      </c>
      <c r="B389" s="5" t="s">
        <v>129</v>
      </c>
      <c r="C389" s="5" t="s">
        <v>129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5" t="s">
        <v>129</v>
      </c>
      <c r="B390" s="5" t="s">
        <v>129</v>
      </c>
      <c r="C390" s="5" t="s">
        <v>129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5" t="s">
        <v>129</v>
      </c>
      <c r="B391" s="5" t="s">
        <v>129</v>
      </c>
      <c r="C391" s="5" t="s">
        <v>129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5" t="s">
        <v>129</v>
      </c>
      <c r="B392" s="5" t="s">
        <v>129</v>
      </c>
      <c r="C392" s="5" t="s">
        <v>129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5" t="s">
        <v>129</v>
      </c>
      <c r="B393" s="5" t="s">
        <v>129</v>
      </c>
      <c r="C393" s="5" t="s">
        <v>129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5" t="s">
        <v>129</v>
      </c>
      <c r="B394" s="5" t="s">
        <v>129</v>
      </c>
      <c r="C394" s="5" t="s">
        <v>129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5" t="s">
        <v>129</v>
      </c>
      <c r="B395" s="5" t="s">
        <v>129</v>
      </c>
      <c r="C395" s="5" t="s">
        <v>129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5" t="s">
        <v>129</v>
      </c>
      <c r="B396" s="5" t="s">
        <v>129</v>
      </c>
      <c r="C396" s="5" t="s">
        <v>129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5" t="s">
        <v>129</v>
      </c>
      <c r="B397" s="5" t="s">
        <v>129</v>
      </c>
      <c r="C397" s="5" t="s">
        <v>129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5" t="s">
        <v>129</v>
      </c>
      <c r="B398" s="5" t="s">
        <v>129</v>
      </c>
      <c r="C398" s="5" t="s">
        <v>129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5" t="s">
        <v>129</v>
      </c>
      <c r="B399" s="5" t="s">
        <v>129</v>
      </c>
      <c r="C399" s="5" t="s">
        <v>129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5" t="s">
        <v>129</v>
      </c>
      <c r="B400" s="5" t="s">
        <v>129</v>
      </c>
      <c r="C400" s="5" t="s">
        <v>129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5" t="s">
        <v>129</v>
      </c>
      <c r="B401" s="5" t="s">
        <v>129</v>
      </c>
      <c r="C401" s="5" t="s">
        <v>129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5" t="s">
        <v>129</v>
      </c>
      <c r="B402" s="5" t="s">
        <v>129</v>
      </c>
      <c r="C402" s="5" t="s">
        <v>129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5" t="s">
        <v>129</v>
      </c>
      <c r="B403" s="5" t="s">
        <v>129</v>
      </c>
      <c r="C403" s="5" t="s">
        <v>129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5" t="s">
        <v>129</v>
      </c>
      <c r="B404" s="5" t="s">
        <v>129</v>
      </c>
      <c r="C404" s="5" t="s">
        <v>129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5" t="s">
        <v>129</v>
      </c>
      <c r="B405" s="5" t="s">
        <v>129</v>
      </c>
      <c r="C405" s="5" t="s">
        <v>129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5" t="s">
        <v>129</v>
      </c>
      <c r="B406" s="5" t="s">
        <v>129</v>
      </c>
      <c r="C406" s="5" t="s">
        <v>129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5" t="s">
        <v>129</v>
      </c>
      <c r="B407" s="5" t="s">
        <v>129</v>
      </c>
      <c r="C407" s="5" t="s">
        <v>129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5" t="s">
        <v>129</v>
      </c>
      <c r="B408" s="5" t="s">
        <v>129</v>
      </c>
      <c r="C408" s="5" t="s">
        <v>129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5" t="s">
        <v>129</v>
      </c>
      <c r="B409" s="5" t="s">
        <v>129</v>
      </c>
      <c r="C409" s="5" t="s">
        <v>129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5" t="s">
        <v>129</v>
      </c>
      <c r="B410" s="5" t="s">
        <v>129</v>
      </c>
      <c r="C410" s="5" t="s">
        <v>129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5" t="s">
        <v>129</v>
      </c>
      <c r="B411" s="5" t="s">
        <v>129</v>
      </c>
      <c r="C411" s="5" t="s">
        <v>129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5" t="s">
        <v>129</v>
      </c>
      <c r="B412" s="5" t="s">
        <v>129</v>
      </c>
      <c r="C412" s="5" t="s">
        <v>129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5" t="s">
        <v>129</v>
      </c>
      <c r="B413" s="5" t="s">
        <v>129</v>
      </c>
      <c r="C413" s="5" t="s">
        <v>129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5" t="s">
        <v>129</v>
      </c>
      <c r="B414" s="5" t="s">
        <v>129</v>
      </c>
      <c r="C414" s="5" t="s">
        <v>129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5" t="s">
        <v>129</v>
      </c>
      <c r="B415" s="5" t="s">
        <v>129</v>
      </c>
      <c r="C415" s="5" t="s">
        <v>129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5" t="s">
        <v>129</v>
      </c>
      <c r="B416" s="5" t="s">
        <v>129</v>
      </c>
      <c r="C416" s="5" t="s">
        <v>129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5" t="s">
        <v>129</v>
      </c>
      <c r="B417" s="5" t="s">
        <v>129</v>
      </c>
      <c r="C417" s="5" t="s">
        <v>129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5" t="s">
        <v>129</v>
      </c>
      <c r="B418" s="5" t="s">
        <v>129</v>
      </c>
      <c r="C418" s="5" t="s">
        <v>129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5" t="s">
        <v>129</v>
      </c>
      <c r="B419" s="5" t="s">
        <v>129</v>
      </c>
      <c r="C419" s="5" t="s">
        <v>129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5" t="s">
        <v>129</v>
      </c>
      <c r="B420" s="5" t="s">
        <v>129</v>
      </c>
      <c r="C420" s="5" t="s">
        <v>129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5" t="s">
        <v>129</v>
      </c>
      <c r="B421" s="5" t="s">
        <v>129</v>
      </c>
      <c r="C421" s="5" t="s">
        <v>129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5" t="s">
        <v>129</v>
      </c>
      <c r="B422" s="5" t="s">
        <v>129</v>
      </c>
      <c r="C422" s="5" t="s">
        <v>129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5" t="s">
        <v>129</v>
      </c>
      <c r="B423" s="5" t="s">
        <v>129</v>
      </c>
      <c r="C423" s="5" t="s">
        <v>129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5" t="s">
        <v>129</v>
      </c>
      <c r="B424" s="5" t="s">
        <v>129</v>
      </c>
      <c r="C424" s="5" t="s">
        <v>129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5" t="s">
        <v>129</v>
      </c>
      <c r="B425" s="5" t="s">
        <v>129</v>
      </c>
      <c r="C425" s="5" t="s">
        <v>129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5" t="s">
        <v>129</v>
      </c>
      <c r="B426" s="5" t="s">
        <v>129</v>
      </c>
      <c r="C426" s="5" t="s">
        <v>129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5" t="s">
        <v>129</v>
      </c>
      <c r="B427" s="5" t="s">
        <v>129</v>
      </c>
      <c r="C427" s="5" t="s">
        <v>129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5" t="s">
        <v>129</v>
      </c>
      <c r="B428" s="5" t="s">
        <v>129</v>
      </c>
      <c r="C428" s="5" t="s">
        <v>129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5" t="s">
        <v>129</v>
      </c>
      <c r="B429" s="5" t="s">
        <v>129</v>
      </c>
      <c r="C429" s="5" t="s">
        <v>129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5" t="s">
        <v>129</v>
      </c>
      <c r="B430" s="5" t="s">
        <v>129</v>
      </c>
      <c r="C430" s="5" t="s">
        <v>129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5" t="s">
        <v>129</v>
      </c>
      <c r="B431" s="5" t="s">
        <v>129</v>
      </c>
      <c r="C431" s="5" t="s">
        <v>129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5" t="s">
        <v>129</v>
      </c>
      <c r="B432" s="5" t="s">
        <v>129</v>
      </c>
      <c r="C432" s="5" t="s">
        <v>129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5" t="s">
        <v>129</v>
      </c>
      <c r="B433" s="5" t="s">
        <v>129</v>
      </c>
      <c r="C433" s="5" t="s">
        <v>129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5" t="s">
        <v>129</v>
      </c>
      <c r="B434" s="5" t="s">
        <v>129</v>
      </c>
      <c r="C434" s="5" t="s">
        <v>129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5" t="s">
        <v>129</v>
      </c>
      <c r="B435" s="5" t="s">
        <v>129</v>
      </c>
      <c r="C435" s="5" t="s">
        <v>129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5" t="s">
        <v>129</v>
      </c>
      <c r="B436" s="5" t="s">
        <v>129</v>
      </c>
      <c r="C436" s="5" t="s">
        <v>129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5" t="s">
        <v>129</v>
      </c>
      <c r="B437" s="5" t="s">
        <v>129</v>
      </c>
      <c r="C437" s="5" t="s">
        <v>129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5" t="s">
        <v>129</v>
      </c>
      <c r="B438" s="5" t="s">
        <v>129</v>
      </c>
      <c r="C438" s="5" t="s">
        <v>129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5" t="s">
        <v>129</v>
      </c>
      <c r="B439" s="5" t="s">
        <v>129</v>
      </c>
      <c r="C439" s="5" t="s">
        <v>129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5" t="s">
        <v>129</v>
      </c>
      <c r="B440" s="5" t="s">
        <v>129</v>
      </c>
      <c r="C440" s="5" t="s">
        <v>129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5" t="s">
        <v>129</v>
      </c>
      <c r="B441" s="5" t="s">
        <v>129</v>
      </c>
      <c r="C441" s="5" t="s">
        <v>129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5" t="s">
        <v>129</v>
      </c>
      <c r="B442" s="5" t="s">
        <v>129</v>
      </c>
      <c r="C442" s="5" t="s">
        <v>129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5" t="s">
        <v>129</v>
      </c>
      <c r="B443" s="5" t="s">
        <v>129</v>
      </c>
      <c r="C443" s="5" t="s">
        <v>129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5" t="s">
        <v>129</v>
      </c>
      <c r="B444" s="5" t="s">
        <v>129</v>
      </c>
      <c r="C444" s="5" t="s">
        <v>129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5" t="s">
        <v>129</v>
      </c>
      <c r="B445" s="5" t="s">
        <v>129</v>
      </c>
      <c r="C445" s="5" t="s">
        <v>129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5" t="s">
        <v>129</v>
      </c>
      <c r="B446" s="5" t="s">
        <v>129</v>
      </c>
      <c r="C446" s="5" t="s">
        <v>129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5" t="s">
        <v>129</v>
      </c>
      <c r="B447" s="5" t="s">
        <v>129</v>
      </c>
      <c r="C447" s="5" t="s">
        <v>129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5" t="s">
        <v>129</v>
      </c>
      <c r="B448" s="5" t="s">
        <v>129</v>
      </c>
      <c r="C448" s="5" t="s">
        <v>129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5" t="s">
        <v>129</v>
      </c>
      <c r="B449" s="5" t="s">
        <v>129</v>
      </c>
      <c r="C449" s="5" t="s">
        <v>129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5" t="s">
        <v>129</v>
      </c>
      <c r="B450" s="5" t="s">
        <v>129</v>
      </c>
      <c r="C450" s="5" t="s">
        <v>129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5" t="s">
        <v>129</v>
      </c>
      <c r="B451" s="5" t="s">
        <v>129</v>
      </c>
      <c r="C451" s="5" t="s">
        <v>129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5" t="s">
        <v>129</v>
      </c>
      <c r="B452" s="5" t="s">
        <v>129</v>
      </c>
      <c r="C452" s="5" t="s">
        <v>129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5" t="s">
        <v>129</v>
      </c>
      <c r="B453" s="5" t="s">
        <v>129</v>
      </c>
      <c r="C453" s="5" t="s">
        <v>129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5" t="s">
        <v>129</v>
      </c>
      <c r="B454" s="5" t="s">
        <v>129</v>
      </c>
      <c r="C454" s="5" t="s">
        <v>129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5" t="s">
        <v>129</v>
      </c>
      <c r="B455" s="5" t="s">
        <v>129</v>
      </c>
      <c r="C455" s="5" t="s">
        <v>129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5" t="s">
        <v>129</v>
      </c>
      <c r="B456" s="5" t="s">
        <v>129</v>
      </c>
      <c r="C456" s="5" t="s">
        <v>129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5" t="s">
        <v>129</v>
      </c>
      <c r="B457" s="5" t="s">
        <v>129</v>
      </c>
      <c r="C457" s="5" t="s">
        <v>129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5" t="s">
        <v>129</v>
      </c>
      <c r="B458" s="5" t="s">
        <v>129</v>
      </c>
      <c r="C458" s="5" t="s">
        <v>129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5" t="s">
        <v>129</v>
      </c>
      <c r="B459" s="5" t="s">
        <v>129</v>
      </c>
      <c r="C459" s="5" t="s">
        <v>129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5" t="s">
        <v>129</v>
      </c>
      <c r="B460" s="5" t="s">
        <v>129</v>
      </c>
      <c r="C460" s="5" t="s">
        <v>129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5" t="s">
        <v>129</v>
      </c>
      <c r="B461" s="5" t="s">
        <v>129</v>
      </c>
      <c r="C461" s="5" t="s">
        <v>129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5" t="s">
        <v>129</v>
      </c>
      <c r="B462" s="5" t="s">
        <v>129</v>
      </c>
      <c r="C462" s="5" t="s">
        <v>129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5" t="s">
        <v>129</v>
      </c>
      <c r="B463" s="5" t="s">
        <v>129</v>
      </c>
      <c r="C463" s="5" t="s">
        <v>129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5" t="s">
        <v>129</v>
      </c>
      <c r="B464" s="5" t="s">
        <v>129</v>
      </c>
      <c r="C464" s="5" t="s">
        <v>129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5" t="s">
        <v>129</v>
      </c>
      <c r="B465" s="5" t="s">
        <v>129</v>
      </c>
      <c r="C465" s="5" t="s">
        <v>129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5" t="s">
        <v>129</v>
      </c>
      <c r="B466" s="5" t="s">
        <v>129</v>
      </c>
      <c r="C466" s="5" t="s">
        <v>129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5" t="s">
        <v>129</v>
      </c>
      <c r="B467" s="5" t="s">
        <v>129</v>
      </c>
      <c r="C467" s="5" t="s">
        <v>129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5" t="s">
        <v>129</v>
      </c>
      <c r="B468" s="5" t="s">
        <v>129</v>
      </c>
      <c r="C468" s="5" t="s">
        <v>129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5" t="s">
        <v>129</v>
      </c>
      <c r="B469" s="5" t="s">
        <v>129</v>
      </c>
      <c r="C469" s="5" t="s">
        <v>129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5" t="s">
        <v>129</v>
      </c>
      <c r="B470" s="5" t="s">
        <v>129</v>
      </c>
      <c r="C470" s="5" t="s">
        <v>129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5" t="s">
        <v>129</v>
      </c>
      <c r="B471" s="5" t="s">
        <v>129</v>
      </c>
      <c r="C471" s="5" t="s">
        <v>129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5" t="s">
        <v>129</v>
      </c>
      <c r="B472" s="5" t="s">
        <v>129</v>
      </c>
      <c r="C472" s="5" t="s">
        <v>129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5" t="s">
        <v>129</v>
      </c>
      <c r="B473" s="5" t="s">
        <v>129</v>
      </c>
      <c r="C473" s="5" t="s">
        <v>129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5" t="s">
        <v>129</v>
      </c>
      <c r="B474" s="5" t="s">
        <v>129</v>
      </c>
      <c r="C474" s="5" t="s">
        <v>129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5" t="s">
        <v>129</v>
      </c>
      <c r="B475" s="5" t="s">
        <v>129</v>
      </c>
      <c r="C475" s="5" t="s">
        <v>129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5" t="s">
        <v>129</v>
      </c>
      <c r="B476" s="5" t="s">
        <v>129</v>
      </c>
      <c r="C476" s="5" t="s">
        <v>129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5" t="s">
        <v>129</v>
      </c>
      <c r="B477" s="5" t="s">
        <v>129</v>
      </c>
      <c r="C477" s="5" t="s">
        <v>129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5" t="s">
        <v>129</v>
      </c>
      <c r="B478" s="5" t="s">
        <v>129</v>
      </c>
      <c r="C478" s="5" t="s">
        <v>129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5" t="s">
        <v>129</v>
      </c>
      <c r="B479" s="5" t="s">
        <v>129</v>
      </c>
      <c r="C479" s="5" t="s">
        <v>129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5" t="s">
        <v>129</v>
      </c>
      <c r="B480" s="5" t="s">
        <v>129</v>
      </c>
      <c r="C480" s="5" t="s">
        <v>129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5" t="s">
        <v>129</v>
      </c>
      <c r="B481" s="5" t="s">
        <v>129</v>
      </c>
      <c r="C481" s="5" t="s">
        <v>129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5" t="s">
        <v>129</v>
      </c>
      <c r="B482" s="5" t="s">
        <v>129</v>
      </c>
      <c r="C482" s="5" t="s">
        <v>129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5" t="s">
        <v>129</v>
      </c>
      <c r="B483" s="5" t="s">
        <v>129</v>
      </c>
      <c r="C483" s="5" t="s">
        <v>129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5" t="s">
        <v>129</v>
      </c>
      <c r="B484" s="5" t="s">
        <v>129</v>
      </c>
      <c r="C484" s="5" t="s">
        <v>129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5" t="s">
        <v>129</v>
      </c>
      <c r="B485" s="5" t="s">
        <v>129</v>
      </c>
      <c r="C485" s="5" t="s">
        <v>129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5" t="s">
        <v>129</v>
      </c>
      <c r="B486" s="5" t="s">
        <v>129</v>
      </c>
      <c r="C486" s="5" t="s">
        <v>129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5" t="s">
        <v>129</v>
      </c>
      <c r="B487" s="5" t="s">
        <v>129</v>
      </c>
      <c r="C487" s="5" t="s">
        <v>129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5" t="s">
        <v>129</v>
      </c>
      <c r="B488" s="5" t="s">
        <v>129</v>
      </c>
      <c r="C488" s="5" t="s">
        <v>129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5" t="s">
        <v>129</v>
      </c>
      <c r="B489" s="5" t="s">
        <v>129</v>
      </c>
      <c r="C489" s="5" t="s">
        <v>129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5" t="s">
        <v>129</v>
      </c>
      <c r="B490" s="5" t="s">
        <v>129</v>
      </c>
      <c r="C490" s="5" t="s">
        <v>129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5" t="s">
        <v>129</v>
      </c>
      <c r="B491" s="5" t="s">
        <v>129</v>
      </c>
      <c r="C491" s="5" t="s">
        <v>129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5" t="s">
        <v>129</v>
      </c>
      <c r="B492" s="5" t="s">
        <v>129</v>
      </c>
      <c r="C492" s="5" t="s">
        <v>129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5" t="s">
        <v>129</v>
      </c>
      <c r="B493" s="5" t="s">
        <v>129</v>
      </c>
      <c r="C493" s="5" t="s">
        <v>129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5" t="s">
        <v>129</v>
      </c>
      <c r="B494" s="5" t="s">
        <v>129</v>
      </c>
      <c r="C494" s="5" t="s">
        <v>129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5" t="s">
        <v>129</v>
      </c>
      <c r="B495" s="5" t="s">
        <v>129</v>
      </c>
      <c r="C495" s="5" t="s">
        <v>129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5" t="s">
        <v>129</v>
      </c>
      <c r="B496" s="5" t="s">
        <v>129</v>
      </c>
      <c r="C496" s="5" t="s">
        <v>129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5" t="s">
        <v>129</v>
      </c>
      <c r="B497" s="5" t="s">
        <v>129</v>
      </c>
      <c r="C497" s="5" t="s">
        <v>129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5" t="s">
        <v>129</v>
      </c>
      <c r="B498" s="5" t="s">
        <v>129</v>
      </c>
      <c r="C498" s="5" t="s">
        <v>129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5" t="s">
        <v>129</v>
      </c>
      <c r="B499" s="5" t="s">
        <v>129</v>
      </c>
      <c r="C499" s="5" t="s">
        <v>129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5" t="s">
        <v>129</v>
      </c>
      <c r="B500" s="5" t="s">
        <v>129</v>
      </c>
      <c r="C500" s="5" t="s">
        <v>129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5" t="s">
        <v>129</v>
      </c>
      <c r="B501" s="5" t="s">
        <v>129</v>
      </c>
      <c r="C501" s="5" t="s">
        <v>129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5" t="s">
        <v>129</v>
      </c>
      <c r="B502" s="5" t="s">
        <v>129</v>
      </c>
      <c r="C502" s="5" t="s">
        <v>129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5" t="s">
        <v>129</v>
      </c>
      <c r="B503" s="5" t="s">
        <v>129</v>
      </c>
      <c r="C503" s="5" t="s">
        <v>129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5" t="s">
        <v>129</v>
      </c>
      <c r="B504" s="5" t="s">
        <v>129</v>
      </c>
      <c r="C504" s="5" t="s">
        <v>129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5" t="s">
        <v>129</v>
      </c>
      <c r="B505" s="5" t="s">
        <v>129</v>
      </c>
      <c r="C505" s="5" t="s">
        <v>129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5" t="s">
        <v>129</v>
      </c>
      <c r="B506" s="5" t="s">
        <v>129</v>
      </c>
      <c r="C506" s="5" t="s">
        <v>129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5" t="s">
        <v>129</v>
      </c>
      <c r="B507" s="5" t="s">
        <v>129</v>
      </c>
      <c r="C507" s="5" t="s">
        <v>129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5" t="s">
        <v>129</v>
      </c>
      <c r="B508" s="5" t="s">
        <v>129</v>
      </c>
      <c r="C508" s="5" t="s">
        <v>129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5" t="s">
        <v>129</v>
      </c>
      <c r="B509" s="5" t="s">
        <v>129</v>
      </c>
      <c r="C509" s="5" t="s">
        <v>129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5" t="s">
        <v>129</v>
      </c>
      <c r="B510" s="5" t="s">
        <v>129</v>
      </c>
      <c r="C510" s="5" t="s">
        <v>129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5" t="s">
        <v>129</v>
      </c>
      <c r="B511" s="5" t="s">
        <v>129</v>
      </c>
      <c r="C511" s="5" t="s">
        <v>129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5" t="s">
        <v>129</v>
      </c>
      <c r="B512" s="5" t="s">
        <v>129</v>
      </c>
      <c r="C512" s="5" t="s">
        <v>129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5" t="s">
        <v>129</v>
      </c>
      <c r="B513" s="5" t="s">
        <v>129</v>
      </c>
      <c r="C513" s="5" t="s">
        <v>129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5" t="s">
        <v>129</v>
      </c>
      <c r="B514" s="5" t="s">
        <v>129</v>
      </c>
      <c r="C514" s="5" t="s">
        <v>129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5" t="s">
        <v>129</v>
      </c>
      <c r="B515" s="5" t="s">
        <v>129</v>
      </c>
      <c r="C515" s="5" t="s">
        <v>129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5" t="s">
        <v>129</v>
      </c>
      <c r="B516" s="5" t="s">
        <v>129</v>
      </c>
      <c r="C516" s="5" t="s">
        <v>129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5" t="s">
        <v>129</v>
      </c>
      <c r="B517" s="5" t="s">
        <v>129</v>
      </c>
      <c r="C517" s="5" t="s">
        <v>129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5" t="s">
        <v>129</v>
      </c>
      <c r="B518" s="5" t="s">
        <v>129</v>
      </c>
      <c r="C518" s="5" t="s">
        <v>129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5" t="s">
        <v>129</v>
      </c>
      <c r="B519" s="5" t="s">
        <v>129</v>
      </c>
      <c r="C519" s="5" t="s">
        <v>129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5" t="s">
        <v>129</v>
      </c>
      <c r="B520" s="5" t="s">
        <v>129</v>
      </c>
      <c r="C520" s="5" t="s">
        <v>129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5" t="s">
        <v>129</v>
      </c>
      <c r="B521" s="5" t="s">
        <v>129</v>
      </c>
      <c r="C521" s="5" t="s">
        <v>129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5" t="s">
        <v>129</v>
      </c>
      <c r="B522" s="5" t="s">
        <v>129</v>
      </c>
      <c r="C522" s="5" t="s">
        <v>129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5" t="s">
        <v>129</v>
      </c>
      <c r="B523" s="5" t="s">
        <v>129</v>
      </c>
      <c r="C523" s="5" t="s">
        <v>129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5" t="s">
        <v>129</v>
      </c>
      <c r="B524" s="5" t="s">
        <v>129</v>
      </c>
      <c r="C524" s="5" t="s">
        <v>129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5" t="s">
        <v>129</v>
      </c>
      <c r="B525" s="5" t="s">
        <v>129</v>
      </c>
      <c r="C525" s="5" t="s">
        <v>129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5" t="s">
        <v>129</v>
      </c>
      <c r="B526" s="5" t="s">
        <v>129</v>
      </c>
      <c r="C526" s="5" t="s">
        <v>129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5" t="s">
        <v>129</v>
      </c>
      <c r="B527" s="5" t="s">
        <v>129</v>
      </c>
      <c r="C527" s="5" t="s">
        <v>129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5" t="s">
        <v>129</v>
      </c>
      <c r="B528" s="5" t="s">
        <v>129</v>
      </c>
      <c r="C528" s="5" t="s">
        <v>129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5" t="s">
        <v>129</v>
      </c>
      <c r="B529" s="5" t="s">
        <v>129</v>
      </c>
      <c r="C529" s="5" t="s">
        <v>129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5" t="s">
        <v>129</v>
      </c>
      <c r="B530" s="5" t="s">
        <v>129</v>
      </c>
      <c r="C530" s="5" t="s">
        <v>129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5" t="s">
        <v>129</v>
      </c>
      <c r="B531" s="5" t="s">
        <v>129</v>
      </c>
      <c r="C531" s="5" t="s">
        <v>129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5" t="s">
        <v>129</v>
      </c>
      <c r="B532" s="5" t="s">
        <v>129</v>
      </c>
      <c r="C532" s="5" t="s">
        <v>129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5" t="s">
        <v>129</v>
      </c>
      <c r="B533" s="5" t="s">
        <v>129</v>
      </c>
      <c r="C533" s="5" t="s">
        <v>129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5" t="s">
        <v>129</v>
      </c>
      <c r="B534" s="5" t="s">
        <v>129</v>
      </c>
      <c r="C534" s="5" t="s">
        <v>129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5" t="s">
        <v>129</v>
      </c>
      <c r="B535" s="5" t="s">
        <v>129</v>
      </c>
      <c r="C535" s="5" t="s">
        <v>129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5" t="s">
        <v>129</v>
      </c>
      <c r="B536" s="5" t="s">
        <v>129</v>
      </c>
      <c r="C536" s="5" t="s">
        <v>129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5" t="s">
        <v>129</v>
      </c>
      <c r="B537" s="5" t="s">
        <v>129</v>
      </c>
      <c r="C537" s="5" t="s">
        <v>129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5" t="s">
        <v>129</v>
      </c>
      <c r="B538" s="5" t="s">
        <v>129</v>
      </c>
      <c r="C538" s="5" t="s">
        <v>129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5" t="s">
        <v>129</v>
      </c>
      <c r="B539" s="5" t="s">
        <v>129</v>
      </c>
      <c r="C539" s="5" t="s">
        <v>129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5" t="s">
        <v>129</v>
      </c>
      <c r="B540" s="5" t="s">
        <v>129</v>
      </c>
      <c r="C540" s="5" t="s">
        <v>129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5" t="s">
        <v>129</v>
      </c>
      <c r="B541" s="5" t="s">
        <v>129</v>
      </c>
      <c r="C541" s="5" t="s">
        <v>129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5" t="s">
        <v>129</v>
      </c>
      <c r="B542" s="5" t="s">
        <v>129</v>
      </c>
      <c r="C542" s="5" t="s">
        <v>129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5" t="s">
        <v>129</v>
      </c>
      <c r="B543" s="5" t="s">
        <v>129</v>
      </c>
      <c r="C543" s="5" t="s">
        <v>129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5" t="s">
        <v>129</v>
      </c>
      <c r="B544" s="5" t="s">
        <v>129</v>
      </c>
      <c r="C544" s="5" t="s">
        <v>129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5" t="s">
        <v>129</v>
      </c>
      <c r="B545" s="5" t="s">
        <v>129</v>
      </c>
      <c r="C545" s="5" t="s">
        <v>129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5" t="s">
        <v>129</v>
      </c>
      <c r="B546" s="5" t="s">
        <v>129</v>
      </c>
      <c r="C546" s="5" t="s">
        <v>129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5" t="s">
        <v>129</v>
      </c>
      <c r="B547" s="5" t="s">
        <v>129</v>
      </c>
      <c r="C547" s="5" t="s">
        <v>129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5" t="s">
        <v>129</v>
      </c>
      <c r="B548" s="5" t="s">
        <v>129</v>
      </c>
      <c r="C548" s="5" t="s">
        <v>129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5" t="s">
        <v>129</v>
      </c>
      <c r="B549" s="5" t="s">
        <v>129</v>
      </c>
      <c r="C549" s="5" t="s">
        <v>129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5" t="s">
        <v>129</v>
      </c>
      <c r="B550" s="5" t="s">
        <v>129</v>
      </c>
      <c r="C550" s="5" t="s">
        <v>129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5" t="s">
        <v>129</v>
      </c>
      <c r="B551" s="5" t="s">
        <v>129</v>
      </c>
      <c r="C551" s="5" t="s">
        <v>129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5" t="s">
        <v>129</v>
      </c>
      <c r="B552" s="5" t="s">
        <v>129</v>
      </c>
      <c r="C552" s="5" t="s">
        <v>129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5" t="s">
        <v>129</v>
      </c>
      <c r="B553" s="5" t="s">
        <v>129</v>
      </c>
      <c r="C553" s="5" t="s">
        <v>129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5" t="s">
        <v>129</v>
      </c>
      <c r="B554" s="5" t="s">
        <v>129</v>
      </c>
      <c r="C554" s="5" t="s">
        <v>129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5" t="s">
        <v>129</v>
      </c>
      <c r="B555" s="5" t="s">
        <v>129</v>
      </c>
      <c r="C555" s="5" t="s">
        <v>129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5" t="s">
        <v>129</v>
      </c>
      <c r="B556" s="5" t="s">
        <v>129</v>
      </c>
      <c r="C556" s="5" t="s">
        <v>129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5" t="s">
        <v>129</v>
      </c>
      <c r="B557" s="5" t="s">
        <v>129</v>
      </c>
      <c r="C557" s="5" t="s">
        <v>129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5" t="s">
        <v>129</v>
      </c>
      <c r="B558" s="5" t="s">
        <v>129</v>
      </c>
      <c r="C558" s="5" t="s">
        <v>129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5" t="s">
        <v>129</v>
      </c>
      <c r="B559" s="5" t="s">
        <v>129</v>
      </c>
      <c r="C559" s="5" t="s">
        <v>129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5" t="s">
        <v>129</v>
      </c>
      <c r="B560" s="5" t="s">
        <v>129</v>
      </c>
      <c r="C560" s="5" t="s">
        <v>129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5" t="s">
        <v>129</v>
      </c>
      <c r="B561" s="5" t="s">
        <v>129</v>
      </c>
      <c r="C561" s="5" t="s">
        <v>129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5" t="s">
        <v>129</v>
      </c>
      <c r="B562" s="5" t="s">
        <v>129</v>
      </c>
      <c r="C562" s="5" t="s">
        <v>129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5" t="s">
        <v>129</v>
      </c>
      <c r="B563" s="5" t="s">
        <v>129</v>
      </c>
      <c r="C563" s="5" t="s">
        <v>129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5" t="s">
        <v>129</v>
      </c>
      <c r="B564" s="5" t="s">
        <v>129</v>
      </c>
      <c r="C564" s="5" t="s">
        <v>129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5" t="s">
        <v>129</v>
      </c>
      <c r="B565" s="5" t="s">
        <v>129</v>
      </c>
      <c r="C565" s="5" t="s">
        <v>129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5" t="s">
        <v>129</v>
      </c>
      <c r="B566" s="5" t="s">
        <v>129</v>
      </c>
      <c r="C566" s="5" t="s">
        <v>129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5" t="s">
        <v>129</v>
      </c>
      <c r="B567" s="5" t="s">
        <v>129</v>
      </c>
      <c r="C567" s="5" t="s">
        <v>129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5" t="s">
        <v>129</v>
      </c>
      <c r="B568" s="5" t="s">
        <v>129</v>
      </c>
      <c r="C568" s="5" t="s">
        <v>129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5" t="s">
        <v>129</v>
      </c>
      <c r="B569" s="5" t="s">
        <v>129</v>
      </c>
      <c r="C569" s="5" t="s">
        <v>129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5" t="s">
        <v>129</v>
      </c>
      <c r="B570" s="5" t="s">
        <v>129</v>
      </c>
      <c r="C570" s="5" t="s">
        <v>129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5" t="s">
        <v>129</v>
      </c>
      <c r="B571" s="5" t="s">
        <v>129</v>
      </c>
      <c r="C571" s="5" t="s">
        <v>129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5" t="s">
        <v>129</v>
      </c>
      <c r="B572" s="5" t="s">
        <v>129</v>
      </c>
      <c r="C572" s="5" t="s">
        <v>129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5" t="s">
        <v>129</v>
      </c>
      <c r="B573" s="5" t="s">
        <v>129</v>
      </c>
      <c r="C573" s="5" t="s">
        <v>129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5" t="s">
        <v>129</v>
      </c>
      <c r="B574" s="5" t="s">
        <v>129</v>
      </c>
      <c r="C574" s="5" t="s">
        <v>129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5" t="s">
        <v>129</v>
      </c>
      <c r="B575" s="5" t="s">
        <v>129</v>
      </c>
      <c r="C575" s="5" t="s">
        <v>129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5" t="s">
        <v>129</v>
      </c>
      <c r="B576" s="5" t="s">
        <v>129</v>
      </c>
      <c r="C576" s="5" t="s">
        <v>129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5" t="s">
        <v>129</v>
      </c>
      <c r="B577" s="5" t="s">
        <v>129</v>
      </c>
      <c r="C577" s="5" t="s">
        <v>129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5" t="s">
        <v>129</v>
      </c>
      <c r="B578" s="5" t="s">
        <v>129</v>
      </c>
      <c r="C578" s="5" t="s">
        <v>129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5" t="s">
        <v>129</v>
      </c>
      <c r="B579" s="5" t="s">
        <v>129</v>
      </c>
      <c r="C579" s="5" t="s">
        <v>129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5" t="s">
        <v>129</v>
      </c>
      <c r="B580" s="5" t="s">
        <v>129</v>
      </c>
      <c r="C580" s="5" t="s">
        <v>129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5" t="s">
        <v>129</v>
      </c>
      <c r="B581" s="5" t="s">
        <v>129</v>
      </c>
      <c r="C581" s="5" t="s">
        <v>129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5" t="s">
        <v>129</v>
      </c>
      <c r="B582" s="5" t="s">
        <v>129</v>
      </c>
      <c r="C582" s="5" t="s">
        <v>129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5" t="s">
        <v>129</v>
      </c>
      <c r="B583" s="5" t="s">
        <v>129</v>
      </c>
      <c r="C583" s="5" t="s">
        <v>129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5" t="s">
        <v>129</v>
      </c>
      <c r="B584" s="5" t="s">
        <v>129</v>
      </c>
      <c r="C584" s="5" t="s">
        <v>129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5" t="s">
        <v>129</v>
      </c>
      <c r="B585" s="5" t="s">
        <v>129</v>
      </c>
      <c r="C585" s="5" t="s">
        <v>129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5" t="s">
        <v>129</v>
      </c>
      <c r="B586" s="5" t="s">
        <v>129</v>
      </c>
      <c r="C586" s="5" t="s">
        <v>129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5" t="s">
        <v>129</v>
      </c>
      <c r="B587" s="5" t="s">
        <v>129</v>
      </c>
      <c r="C587" s="5" t="s">
        <v>129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5" t="s">
        <v>129</v>
      </c>
      <c r="B588" s="5" t="s">
        <v>129</v>
      </c>
      <c r="C588" s="5" t="s">
        <v>129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5" t="s">
        <v>129</v>
      </c>
      <c r="B589" s="5" t="s">
        <v>129</v>
      </c>
      <c r="C589" s="5" t="s">
        <v>129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5" t="s">
        <v>129</v>
      </c>
      <c r="B590" s="5" t="s">
        <v>129</v>
      </c>
      <c r="C590" s="5" t="s">
        <v>129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5" t="s">
        <v>129</v>
      </c>
      <c r="B591" s="5" t="s">
        <v>129</v>
      </c>
      <c r="C591" s="5" t="s">
        <v>129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5" t="s">
        <v>129</v>
      </c>
      <c r="B592" s="5" t="s">
        <v>129</v>
      </c>
      <c r="C592" s="5" t="s">
        <v>129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5" t="s">
        <v>129</v>
      </c>
      <c r="B593" s="5" t="s">
        <v>129</v>
      </c>
      <c r="C593" s="5" t="s">
        <v>129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5" t="s">
        <v>129</v>
      </c>
      <c r="B594" s="5" t="s">
        <v>129</v>
      </c>
      <c r="C594" s="5" t="s">
        <v>129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5" t="s">
        <v>129</v>
      </c>
      <c r="B595" s="5" t="s">
        <v>129</v>
      </c>
      <c r="C595" s="5" t="s">
        <v>129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5" t="s">
        <v>129</v>
      </c>
      <c r="B596" s="5" t="s">
        <v>129</v>
      </c>
      <c r="C596" s="5" t="s">
        <v>129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5" t="s">
        <v>129</v>
      </c>
      <c r="B597" s="5" t="s">
        <v>129</v>
      </c>
      <c r="C597" s="5" t="s">
        <v>129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5" t="s">
        <v>129</v>
      </c>
      <c r="B598" s="5" t="s">
        <v>129</v>
      </c>
      <c r="C598" s="5" t="s">
        <v>129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5" t="s">
        <v>129</v>
      </c>
      <c r="B599" s="5" t="s">
        <v>129</v>
      </c>
      <c r="C599" s="5" t="s">
        <v>129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5" t="s">
        <v>129</v>
      </c>
      <c r="B600" s="5" t="s">
        <v>129</v>
      </c>
      <c r="C600" s="5" t="s">
        <v>129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5" t="s">
        <v>129</v>
      </c>
      <c r="B601" s="5" t="s">
        <v>129</v>
      </c>
      <c r="C601" s="5" t="s">
        <v>129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5" t="s">
        <v>129</v>
      </c>
      <c r="B602" s="5" t="s">
        <v>129</v>
      </c>
      <c r="C602" s="5" t="s">
        <v>129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5" t="s">
        <v>129</v>
      </c>
      <c r="B603" s="5" t="s">
        <v>129</v>
      </c>
      <c r="C603" s="5" t="s">
        <v>129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5" t="s">
        <v>129</v>
      </c>
      <c r="B604" s="5" t="s">
        <v>129</v>
      </c>
      <c r="C604" s="5" t="s">
        <v>129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5" t="s">
        <v>129</v>
      </c>
      <c r="B605" s="5" t="s">
        <v>129</v>
      </c>
      <c r="C605" s="5" t="s">
        <v>129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5" t="s">
        <v>129</v>
      </c>
      <c r="B606" s="5" t="s">
        <v>129</v>
      </c>
      <c r="C606" s="5" t="s">
        <v>129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5" t="s">
        <v>129</v>
      </c>
      <c r="B607" s="5" t="s">
        <v>129</v>
      </c>
      <c r="C607" s="5" t="s">
        <v>129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5" t="s">
        <v>129</v>
      </c>
      <c r="B608" s="5" t="s">
        <v>129</v>
      </c>
      <c r="C608" s="5" t="s">
        <v>129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5" t="s">
        <v>129</v>
      </c>
      <c r="B609" s="5" t="s">
        <v>129</v>
      </c>
      <c r="C609" s="5" t="s">
        <v>129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5" t="s">
        <v>129</v>
      </c>
      <c r="B610" s="5" t="s">
        <v>129</v>
      </c>
      <c r="C610" s="5" t="s">
        <v>129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5" t="s">
        <v>129</v>
      </c>
      <c r="B611" s="5" t="s">
        <v>129</v>
      </c>
      <c r="C611" s="5" t="s">
        <v>129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5" t="s">
        <v>129</v>
      </c>
      <c r="B612" s="5" t="s">
        <v>129</v>
      </c>
      <c r="C612" s="5" t="s">
        <v>129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5" t="s">
        <v>129</v>
      </c>
      <c r="B613" s="5" t="s">
        <v>129</v>
      </c>
      <c r="C613" s="5" t="s">
        <v>129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5" t="s">
        <v>129</v>
      </c>
      <c r="B614" s="5" t="s">
        <v>129</v>
      </c>
      <c r="C614" s="5" t="s">
        <v>129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5" t="s">
        <v>129</v>
      </c>
      <c r="B615" s="5" t="s">
        <v>129</v>
      </c>
      <c r="C615" s="5" t="s">
        <v>129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5" t="s">
        <v>129</v>
      </c>
      <c r="B616" s="5" t="s">
        <v>129</v>
      </c>
      <c r="C616" s="5" t="s">
        <v>129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5" t="s">
        <v>129</v>
      </c>
      <c r="B617" s="5" t="s">
        <v>129</v>
      </c>
      <c r="C617" s="5" t="s">
        <v>129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5" t="s">
        <v>129</v>
      </c>
      <c r="B618" s="5" t="s">
        <v>129</v>
      </c>
      <c r="C618" s="5" t="s">
        <v>129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5" t="s">
        <v>129</v>
      </c>
      <c r="B619" s="5" t="s">
        <v>129</v>
      </c>
      <c r="C619" s="5" t="s">
        <v>129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5" t="s">
        <v>129</v>
      </c>
      <c r="B620" s="5" t="s">
        <v>129</v>
      </c>
      <c r="C620" s="5" t="s">
        <v>129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5" t="s">
        <v>129</v>
      </c>
      <c r="B621" s="5" t="s">
        <v>129</v>
      </c>
      <c r="C621" s="5" t="s">
        <v>129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5" t="s">
        <v>129</v>
      </c>
      <c r="B622" s="5" t="s">
        <v>129</v>
      </c>
      <c r="C622" s="5" t="s">
        <v>129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5" t="s">
        <v>129</v>
      </c>
      <c r="B623" s="5" t="s">
        <v>129</v>
      </c>
      <c r="C623" s="5" t="s">
        <v>129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5" t="s">
        <v>129</v>
      </c>
      <c r="B624" s="5" t="s">
        <v>129</v>
      </c>
      <c r="C624" s="5" t="s">
        <v>129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5" t="s">
        <v>129</v>
      </c>
      <c r="B625" s="5" t="s">
        <v>129</v>
      </c>
      <c r="C625" s="5" t="s">
        <v>129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5" t="s">
        <v>129</v>
      </c>
      <c r="B626" s="5" t="s">
        <v>129</v>
      </c>
      <c r="C626" s="5" t="s">
        <v>129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5" t="s">
        <v>129</v>
      </c>
      <c r="B627" s="5" t="s">
        <v>129</v>
      </c>
      <c r="C627" s="5" t="s">
        <v>129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5" t="s">
        <v>129</v>
      </c>
      <c r="B628" s="5" t="s">
        <v>129</v>
      </c>
      <c r="C628" s="5" t="s">
        <v>129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5" t="s">
        <v>129</v>
      </c>
      <c r="B629" s="5" t="s">
        <v>129</v>
      </c>
      <c r="C629" s="5" t="s">
        <v>129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5" t="s">
        <v>129</v>
      </c>
      <c r="B630" s="5" t="s">
        <v>129</v>
      </c>
      <c r="C630" s="5" t="s">
        <v>129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5" t="s">
        <v>129</v>
      </c>
      <c r="B631" s="5" t="s">
        <v>129</v>
      </c>
      <c r="C631" s="5" t="s">
        <v>129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5" t="s">
        <v>129</v>
      </c>
      <c r="B632" s="5" t="s">
        <v>129</v>
      </c>
      <c r="C632" s="5" t="s">
        <v>129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5" t="s">
        <v>129</v>
      </c>
      <c r="B633" s="5" t="s">
        <v>129</v>
      </c>
      <c r="C633" s="5" t="s">
        <v>129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5" t="s">
        <v>129</v>
      </c>
      <c r="B634" s="5" t="s">
        <v>129</v>
      </c>
      <c r="C634" s="5" t="s">
        <v>129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5" t="s">
        <v>129</v>
      </c>
      <c r="B635" s="5" t="s">
        <v>129</v>
      </c>
      <c r="C635" s="5" t="s">
        <v>129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5" t="s">
        <v>129</v>
      </c>
      <c r="B636" s="5" t="s">
        <v>129</v>
      </c>
      <c r="C636" s="5" t="s">
        <v>129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5" t="s">
        <v>129</v>
      </c>
      <c r="B637" s="5" t="s">
        <v>129</v>
      </c>
      <c r="C637" s="5" t="s">
        <v>129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5" t="s">
        <v>129</v>
      </c>
      <c r="B638" s="5" t="s">
        <v>129</v>
      </c>
      <c r="C638" s="5" t="s">
        <v>129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5" t="s">
        <v>129</v>
      </c>
      <c r="B639" s="5" t="s">
        <v>129</v>
      </c>
      <c r="C639" s="5" t="s">
        <v>129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5" t="s">
        <v>129</v>
      </c>
      <c r="B640" s="5" t="s">
        <v>129</v>
      </c>
      <c r="C640" s="5" t="s">
        <v>129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5" t="s">
        <v>129</v>
      </c>
      <c r="B641" s="5" t="s">
        <v>129</v>
      </c>
      <c r="C641" s="5" t="s">
        <v>129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5" t="s">
        <v>129</v>
      </c>
      <c r="B642" s="5" t="s">
        <v>129</v>
      </c>
      <c r="C642" s="5" t="s">
        <v>129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5" t="s">
        <v>129</v>
      </c>
      <c r="B643" s="5" t="s">
        <v>129</v>
      </c>
      <c r="C643" s="5" t="s">
        <v>129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5" t="s">
        <v>129</v>
      </c>
      <c r="B644" s="5" t="s">
        <v>129</v>
      </c>
      <c r="C644" s="5" t="s">
        <v>129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5" t="s">
        <v>129</v>
      </c>
      <c r="B645" s="5" t="s">
        <v>129</v>
      </c>
      <c r="C645" s="5" t="s">
        <v>129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5" t="s">
        <v>129</v>
      </c>
      <c r="B646" s="5" t="s">
        <v>129</v>
      </c>
      <c r="C646" s="5" t="s">
        <v>129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5" t="s">
        <v>129</v>
      </c>
      <c r="B647" s="5" t="s">
        <v>129</v>
      </c>
      <c r="C647" s="5" t="s">
        <v>129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5" t="s">
        <v>129</v>
      </c>
      <c r="B648" s="5" t="s">
        <v>129</v>
      </c>
      <c r="C648" s="5" t="s">
        <v>129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5" t="s">
        <v>129</v>
      </c>
      <c r="B649" s="5" t="s">
        <v>129</v>
      </c>
      <c r="C649" s="5" t="s">
        <v>129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5" t="s">
        <v>129</v>
      </c>
      <c r="B650" s="5" t="s">
        <v>129</v>
      </c>
      <c r="C650" s="5" t="s">
        <v>129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5" t="s">
        <v>129</v>
      </c>
      <c r="B651" s="5" t="s">
        <v>129</v>
      </c>
      <c r="C651" s="5" t="s">
        <v>129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5" t="s">
        <v>129</v>
      </c>
      <c r="B652" s="5" t="s">
        <v>129</v>
      </c>
      <c r="C652" s="5" t="s">
        <v>129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5" t="s">
        <v>129</v>
      </c>
      <c r="B653" s="5" t="s">
        <v>129</v>
      </c>
      <c r="C653" s="5" t="s">
        <v>129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5" t="s">
        <v>129</v>
      </c>
      <c r="B654" s="5" t="s">
        <v>129</v>
      </c>
      <c r="C654" s="5" t="s">
        <v>129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5" t="s">
        <v>129</v>
      </c>
      <c r="B655" s="5" t="s">
        <v>129</v>
      </c>
      <c r="C655" s="5" t="s">
        <v>129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5" t="s">
        <v>129</v>
      </c>
      <c r="B656" s="5" t="s">
        <v>129</v>
      </c>
      <c r="C656" s="5" t="s">
        <v>129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5" t="s">
        <v>129</v>
      </c>
      <c r="B657" s="5" t="s">
        <v>129</v>
      </c>
      <c r="C657" s="5" t="s">
        <v>129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5" t="s">
        <v>129</v>
      </c>
      <c r="B658" s="5" t="s">
        <v>129</v>
      </c>
      <c r="C658" s="5" t="s">
        <v>129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5" t="s">
        <v>129</v>
      </c>
      <c r="B659" s="5" t="s">
        <v>129</v>
      </c>
      <c r="C659" s="5" t="s">
        <v>129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5" t="s">
        <v>129</v>
      </c>
      <c r="B660" s="5" t="s">
        <v>129</v>
      </c>
      <c r="C660" s="5" t="s">
        <v>129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5" t="s">
        <v>129</v>
      </c>
      <c r="B661" s="5" t="s">
        <v>129</v>
      </c>
      <c r="C661" s="5" t="s">
        <v>129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5" t="s">
        <v>129</v>
      </c>
      <c r="B662" s="5" t="s">
        <v>129</v>
      </c>
      <c r="C662" s="5" t="s">
        <v>129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5" t="s">
        <v>129</v>
      </c>
      <c r="B663" s="5" t="s">
        <v>129</v>
      </c>
      <c r="C663" s="5" t="s">
        <v>129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5" t="s">
        <v>129</v>
      </c>
      <c r="B664" s="5" t="s">
        <v>129</v>
      </c>
      <c r="C664" s="5" t="s">
        <v>129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5" t="s">
        <v>129</v>
      </c>
      <c r="B665" s="5" t="s">
        <v>129</v>
      </c>
      <c r="C665" s="5" t="s">
        <v>129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5" t="s">
        <v>129</v>
      </c>
      <c r="B666" s="5" t="s">
        <v>129</v>
      </c>
      <c r="C666" s="5" t="s">
        <v>129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5" t="s">
        <v>129</v>
      </c>
      <c r="B667" s="5" t="s">
        <v>129</v>
      </c>
      <c r="C667" s="5" t="s">
        <v>129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5" t="s">
        <v>129</v>
      </c>
      <c r="B668" s="5" t="s">
        <v>129</v>
      </c>
      <c r="C668" s="5" t="s">
        <v>129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5" t="s">
        <v>129</v>
      </c>
      <c r="B669" s="5" t="s">
        <v>129</v>
      </c>
      <c r="C669" s="5" t="s">
        <v>129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5" t="s">
        <v>129</v>
      </c>
      <c r="B670" s="5" t="s">
        <v>129</v>
      </c>
      <c r="C670" s="5" t="s">
        <v>129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5" t="s">
        <v>129</v>
      </c>
      <c r="B671" s="5" t="s">
        <v>129</v>
      </c>
      <c r="C671" s="5" t="s">
        <v>129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5" t="s">
        <v>129</v>
      </c>
      <c r="B672" s="5" t="s">
        <v>129</v>
      </c>
      <c r="C672" s="5" t="s">
        <v>129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5" t="s">
        <v>129</v>
      </c>
      <c r="B673" s="5" t="s">
        <v>129</v>
      </c>
      <c r="C673" s="5" t="s">
        <v>129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5" t="s">
        <v>129</v>
      </c>
      <c r="B674" s="5" t="s">
        <v>129</v>
      </c>
      <c r="C674" s="5" t="s">
        <v>129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5" t="s">
        <v>129</v>
      </c>
      <c r="B675" s="5" t="s">
        <v>129</v>
      </c>
      <c r="C675" s="5" t="s">
        <v>129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5" t="s">
        <v>129</v>
      </c>
      <c r="B676" s="5" t="s">
        <v>129</v>
      </c>
      <c r="C676" s="5" t="s">
        <v>129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5" t="s">
        <v>129</v>
      </c>
      <c r="B677" s="5" t="s">
        <v>129</v>
      </c>
      <c r="C677" s="5" t="s">
        <v>129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5" t="s">
        <v>129</v>
      </c>
      <c r="B678" s="5" t="s">
        <v>129</v>
      </c>
      <c r="C678" s="5" t="s">
        <v>129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5" t="s">
        <v>129</v>
      </c>
      <c r="B679" s="5" t="s">
        <v>129</v>
      </c>
      <c r="C679" s="5" t="s">
        <v>129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5" t="s">
        <v>129</v>
      </c>
      <c r="B680" s="5" t="s">
        <v>129</v>
      </c>
      <c r="C680" s="5" t="s">
        <v>129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5" t="s">
        <v>129</v>
      </c>
      <c r="B681" s="5" t="s">
        <v>129</v>
      </c>
      <c r="C681" s="5" t="s">
        <v>129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5" t="s">
        <v>129</v>
      </c>
      <c r="B682" s="5" t="s">
        <v>129</v>
      </c>
      <c r="C682" s="5" t="s">
        <v>129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5" t="s">
        <v>129</v>
      </c>
      <c r="B683" s="5" t="s">
        <v>129</v>
      </c>
      <c r="C683" s="5" t="s">
        <v>129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5" t="s">
        <v>129</v>
      </c>
      <c r="B684" s="5" t="s">
        <v>129</v>
      </c>
      <c r="C684" s="5" t="s">
        <v>129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5" t="s">
        <v>129</v>
      </c>
      <c r="B685" s="5" t="s">
        <v>129</v>
      </c>
      <c r="C685" s="5" t="s">
        <v>129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5" t="s">
        <v>129</v>
      </c>
      <c r="B686" s="5" t="s">
        <v>129</v>
      </c>
      <c r="C686" s="5" t="s">
        <v>129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5" t="s">
        <v>129</v>
      </c>
      <c r="B687" s="5" t="s">
        <v>129</v>
      </c>
      <c r="C687" s="5" t="s">
        <v>129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5" t="s">
        <v>129</v>
      </c>
      <c r="B688" s="5" t="s">
        <v>129</v>
      </c>
      <c r="C688" s="5" t="s">
        <v>129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5" t="s">
        <v>129</v>
      </c>
      <c r="B689" s="5" t="s">
        <v>129</v>
      </c>
      <c r="C689" s="5" t="s">
        <v>129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5" t="s">
        <v>129</v>
      </c>
      <c r="B690" s="5" t="s">
        <v>129</v>
      </c>
      <c r="C690" s="5" t="s">
        <v>129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5" t="s">
        <v>129</v>
      </c>
      <c r="B691" s="5" t="s">
        <v>129</v>
      </c>
      <c r="C691" s="5" t="s">
        <v>129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5" t="s">
        <v>129</v>
      </c>
      <c r="B692" s="5" t="s">
        <v>129</v>
      </c>
      <c r="C692" s="5" t="s">
        <v>129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5" t="s">
        <v>129</v>
      </c>
      <c r="B693" s="5" t="s">
        <v>129</v>
      </c>
      <c r="C693" s="5" t="s">
        <v>129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5" t="s">
        <v>129</v>
      </c>
      <c r="B694" s="5" t="s">
        <v>129</v>
      </c>
      <c r="C694" s="5" t="s">
        <v>129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5" t="s">
        <v>129</v>
      </c>
      <c r="B695" s="5" t="s">
        <v>129</v>
      </c>
      <c r="C695" s="5" t="s">
        <v>129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5" t="s">
        <v>129</v>
      </c>
      <c r="B696" s="5" t="s">
        <v>129</v>
      </c>
      <c r="C696" s="5" t="s">
        <v>129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5" t="s">
        <v>129</v>
      </c>
      <c r="B697" s="5" t="s">
        <v>129</v>
      </c>
      <c r="C697" s="5" t="s">
        <v>129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5" t="s">
        <v>129</v>
      </c>
      <c r="B698" s="5" t="s">
        <v>129</v>
      </c>
      <c r="C698" s="5" t="s">
        <v>129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5" t="s">
        <v>129</v>
      </c>
      <c r="B699" s="5" t="s">
        <v>129</v>
      </c>
      <c r="C699" s="5" t="s">
        <v>129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5" t="s">
        <v>129</v>
      </c>
      <c r="B700" s="5" t="s">
        <v>129</v>
      </c>
      <c r="C700" s="5" t="s">
        <v>129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5" t="s">
        <v>129</v>
      </c>
      <c r="B701" s="5" t="s">
        <v>129</v>
      </c>
      <c r="C701" s="5" t="s">
        <v>129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5" t="s">
        <v>129</v>
      </c>
      <c r="B702" s="5" t="s">
        <v>129</v>
      </c>
      <c r="C702" s="5" t="s">
        <v>129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5" t="s">
        <v>129</v>
      </c>
      <c r="B703" s="5" t="s">
        <v>129</v>
      </c>
      <c r="C703" s="5" t="s">
        <v>129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5" t="s">
        <v>129</v>
      </c>
      <c r="B704" s="5" t="s">
        <v>129</v>
      </c>
      <c r="C704" s="5" t="s">
        <v>129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5" t="s">
        <v>129</v>
      </c>
      <c r="B705" s="5" t="s">
        <v>129</v>
      </c>
      <c r="C705" s="5" t="s">
        <v>129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5" t="s">
        <v>129</v>
      </c>
      <c r="B706" s="5" t="s">
        <v>129</v>
      </c>
      <c r="C706" s="5" t="s">
        <v>129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5" t="s">
        <v>129</v>
      </c>
      <c r="B707" s="5" t="s">
        <v>129</v>
      </c>
      <c r="C707" s="5" t="s">
        <v>129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5" t="s">
        <v>129</v>
      </c>
      <c r="B708" s="5" t="s">
        <v>129</v>
      </c>
      <c r="C708" s="5" t="s">
        <v>129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5" t="s">
        <v>129</v>
      </c>
      <c r="B709" s="5" t="s">
        <v>129</v>
      </c>
      <c r="C709" s="5" t="s">
        <v>129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5" t="s">
        <v>129</v>
      </c>
      <c r="B710" s="5" t="s">
        <v>129</v>
      </c>
      <c r="C710" s="5" t="s">
        <v>129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5" t="s">
        <v>129</v>
      </c>
      <c r="B711" s="5" t="s">
        <v>129</v>
      </c>
      <c r="C711" s="5" t="s">
        <v>129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5" t="s">
        <v>129</v>
      </c>
      <c r="B712" s="5" t="s">
        <v>129</v>
      </c>
      <c r="C712" s="5" t="s">
        <v>129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5" t="s">
        <v>129</v>
      </c>
      <c r="B713" s="5" t="s">
        <v>129</v>
      </c>
      <c r="C713" s="5" t="s">
        <v>129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5" t="s">
        <v>129</v>
      </c>
      <c r="B714" s="5" t="s">
        <v>129</v>
      </c>
      <c r="C714" s="5" t="s">
        <v>129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5" t="s">
        <v>129</v>
      </c>
      <c r="B715" s="5" t="s">
        <v>129</v>
      </c>
      <c r="C715" s="5" t="s">
        <v>129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5" t="s">
        <v>129</v>
      </c>
      <c r="B716" s="5" t="s">
        <v>129</v>
      </c>
      <c r="C716" s="5" t="s">
        <v>129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5" t="s">
        <v>129</v>
      </c>
      <c r="B717" s="5" t="s">
        <v>129</v>
      </c>
      <c r="C717" s="5" t="s">
        <v>129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5" t="s">
        <v>129</v>
      </c>
      <c r="B718" s="5" t="s">
        <v>129</v>
      </c>
      <c r="C718" s="5" t="s">
        <v>129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5" t="s">
        <v>129</v>
      </c>
      <c r="B719" s="5" t="s">
        <v>129</v>
      </c>
      <c r="C719" s="5" t="s">
        <v>129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5" t="s">
        <v>129</v>
      </c>
      <c r="B720" s="5" t="s">
        <v>129</v>
      </c>
      <c r="C720" s="5" t="s">
        <v>129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5" t="s">
        <v>129</v>
      </c>
      <c r="B721" s="5" t="s">
        <v>129</v>
      </c>
      <c r="C721" s="5" t="s">
        <v>129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5" t="s">
        <v>129</v>
      </c>
      <c r="B722" s="5" t="s">
        <v>129</v>
      </c>
      <c r="C722" s="5" t="s">
        <v>129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5" t="s">
        <v>129</v>
      </c>
      <c r="B723" s="5" t="s">
        <v>129</v>
      </c>
      <c r="C723" s="5" t="s">
        <v>129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5" t="s">
        <v>129</v>
      </c>
      <c r="B724" s="5" t="s">
        <v>129</v>
      </c>
      <c r="C724" s="5" t="s">
        <v>129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5" t="s">
        <v>129</v>
      </c>
      <c r="B725" s="5" t="s">
        <v>129</v>
      </c>
      <c r="C725" s="5" t="s">
        <v>129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5" t="s">
        <v>129</v>
      </c>
      <c r="B726" s="5" t="s">
        <v>129</v>
      </c>
      <c r="C726" s="5" t="s">
        <v>129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5" t="s">
        <v>129</v>
      </c>
      <c r="B727" s="5" t="s">
        <v>129</v>
      </c>
      <c r="C727" s="5" t="s">
        <v>129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5" t="s">
        <v>129</v>
      </c>
      <c r="B728" s="5" t="s">
        <v>129</v>
      </c>
      <c r="C728" s="5" t="s">
        <v>129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5" t="s">
        <v>129</v>
      </c>
      <c r="B729" s="5" t="s">
        <v>129</v>
      </c>
      <c r="C729" s="5" t="s">
        <v>129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5" t="s">
        <v>129</v>
      </c>
      <c r="B730" s="5" t="s">
        <v>129</v>
      </c>
      <c r="C730" s="5" t="s">
        <v>129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5" t="s">
        <v>129</v>
      </c>
      <c r="B731" s="5" t="s">
        <v>129</v>
      </c>
      <c r="C731" s="5" t="s">
        <v>129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5" t="s">
        <v>129</v>
      </c>
      <c r="B732" s="5" t="s">
        <v>129</v>
      </c>
      <c r="C732" s="5" t="s">
        <v>129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5" t="s">
        <v>129</v>
      </c>
      <c r="B733" s="5" t="s">
        <v>129</v>
      </c>
      <c r="C733" s="5" t="s">
        <v>129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5" t="s">
        <v>129</v>
      </c>
      <c r="B734" s="5" t="s">
        <v>129</v>
      </c>
      <c r="C734" s="5" t="s">
        <v>129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5" t="s">
        <v>129</v>
      </c>
      <c r="B735" s="5" t="s">
        <v>129</v>
      </c>
      <c r="C735" s="5" t="s">
        <v>129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5" t="s">
        <v>129</v>
      </c>
      <c r="B736" s="5" t="s">
        <v>129</v>
      </c>
      <c r="C736" s="5" t="s">
        <v>129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5" t="s">
        <v>129</v>
      </c>
      <c r="B737" s="5" t="s">
        <v>129</v>
      </c>
      <c r="C737" s="5" t="s">
        <v>129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5" t="s">
        <v>129</v>
      </c>
      <c r="B738" s="5" t="s">
        <v>129</v>
      </c>
      <c r="C738" s="5" t="s">
        <v>129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5" t="s">
        <v>129</v>
      </c>
      <c r="B739" s="5" t="s">
        <v>129</v>
      </c>
      <c r="C739" s="5" t="s">
        <v>129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5" t="s">
        <v>129</v>
      </c>
      <c r="B740" s="5" t="s">
        <v>129</v>
      </c>
      <c r="C740" s="5" t="s">
        <v>129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5" t="s">
        <v>129</v>
      </c>
      <c r="B741" s="5" t="s">
        <v>129</v>
      </c>
      <c r="C741" s="5" t="s">
        <v>129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5" t="s">
        <v>129</v>
      </c>
      <c r="B742" s="5" t="s">
        <v>129</v>
      </c>
      <c r="C742" s="5" t="s">
        <v>129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5" t="s">
        <v>129</v>
      </c>
      <c r="B743" s="5" t="s">
        <v>129</v>
      </c>
      <c r="C743" s="5" t="s">
        <v>129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5" t="s">
        <v>129</v>
      </c>
      <c r="B744" s="5" t="s">
        <v>129</v>
      </c>
      <c r="C744" s="5" t="s">
        <v>129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5" t="s">
        <v>129</v>
      </c>
      <c r="B745" s="5" t="s">
        <v>129</v>
      </c>
      <c r="C745" s="5" t="s">
        <v>129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5" t="s">
        <v>129</v>
      </c>
      <c r="B746" s="5" t="s">
        <v>129</v>
      </c>
      <c r="C746" s="5" t="s">
        <v>129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5" t="s">
        <v>129</v>
      </c>
      <c r="B747" s="5" t="s">
        <v>129</v>
      </c>
      <c r="C747" s="5" t="s">
        <v>129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5" t="s">
        <v>129</v>
      </c>
      <c r="B748" s="5" t="s">
        <v>129</v>
      </c>
      <c r="C748" s="5" t="s">
        <v>129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5" t="s">
        <v>129</v>
      </c>
      <c r="B749" s="5" t="s">
        <v>129</v>
      </c>
      <c r="C749" s="5" t="s">
        <v>129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5" t="s">
        <v>129</v>
      </c>
      <c r="B750" s="5" t="s">
        <v>129</v>
      </c>
      <c r="C750" s="5" t="s">
        <v>129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5" t="s">
        <v>129</v>
      </c>
      <c r="B751" s="5" t="s">
        <v>129</v>
      </c>
      <c r="C751" s="5" t="s">
        <v>129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5" t="s">
        <v>129</v>
      </c>
      <c r="B752" s="5" t="s">
        <v>129</v>
      </c>
      <c r="C752" s="5" t="s">
        <v>129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5" t="s">
        <v>129</v>
      </c>
      <c r="B753" s="5" t="s">
        <v>129</v>
      </c>
      <c r="C753" s="5" t="s">
        <v>129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5" t="s">
        <v>129</v>
      </c>
      <c r="B754" s="5" t="s">
        <v>129</v>
      </c>
      <c r="C754" s="5" t="s">
        <v>129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5" t="s">
        <v>129</v>
      </c>
      <c r="B755" s="5" t="s">
        <v>129</v>
      </c>
      <c r="C755" s="5" t="s">
        <v>129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5" t="s">
        <v>129</v>
      </c>
      <c r="B756" s="5" t="s">
        <v>129</v>
      </c>
      <c r="C756" s="5" t="s">
        <v>129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5" t="s">
        <v>129</v>
      </c>
      <c r="B757" s="5" t="s">
        <v>129</v>
      </c>
      <c r="C757" s="5" t="s">
        <v>129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5" t="s">
        <v>129</v>
      </c>
      <c r="B758" s="5" t="s">
        <v>129</v>
      </c>
      <c r="C758" s="5" t="s">
        <v>129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5" t="s">
        <v>129</v>
      </c>
      <c r="B759" s="5" t="s">
        <v>129</v>
      </c>
      <c r="C759" s="5" t="s">
        <v>129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5" t="s">
        <v>129</v>
      </c>
      <c r="B760" s="5" t="s">
        <v>129</v>
      </c>
      <c r="C760" s="5" t="s">
        <v>129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5" t="s">
        <v>129</v>
      </c>
      <c r="B761" s="5" t="s">
        <v>129</v>
      </c>
      <c r="C761" s="5" t="s">
        <v>129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5" t="s">
        <v>129</v>
      </c>
      <c r="B762" s="5" t="s">
        <v>129</v>
      </c>
      <c r="C762" s="5" t="s">
        <v>129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5" t="s">
        <v>129</v>
      </c>
      <c r="B763" s="5" t="s">
        <v>129</v>
      </c>
      <c r="C763" s="5" t="s">
        <v>129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5" t="s">
        <v>129</v>
      </c>
      <c r="B764" s="5" t="s">
        <v>129</v>
      </c>
      <c r="C764" s="5" t="s">
        <v>129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5" t="s">
        <v>129</v>
      </c>
      <c r="B765" s="5" t="s">
        <v>129</v>
      </c>
      <c r="C765" s="5" t="s">
        <v>129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5" t="s">
        <v>129</v>
      </c>
      <c r="B766" s="5" t="s">
        <v>129</v>
      </c>
      <c r="C766" s="5" t="s">
        <v>129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5" t="s">
        <v>129</v>
      </c>
      <c r="B767" s="5" t="s">
        <v>129</v>
      </c>
      <c r="C767" s="5" t="s">
        <v>129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5" t="s">
        <v>129</v>
      </c>
      <c r="B768" s="5" t="s">
        <v>129</v>
      </c>
      <c r="C768" s="5" t="s">
        <v>129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5" t="s">
        <v>129</v>
      </c>
      <c r="B769" s="5" t="s">
        <v>129</v>
      </c>
      <c r="C769" s="5" t="s">
        <v>129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5" t="s">
        <v>129</v>
      </c>
      <c r="B770" s="5" t="s">
        <v>129</v>
      </c>
      <c r="C770" s="5" t="s">
        <v>129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5" t="s">
        <v>129</v>
      </c>
      <c r="B771" s="5" t="s">
        <v>129</v>
      </c>
      <c r="C771" s="5" t="s">
        <v>129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5" t="s">
        <v>129</v>
      </c>
      <c r="B772" s="5" t="s">
        <v>129</v>
      </c>
      <c r="C772" s="5" t="s">
        <v>129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5" t="s">
        <v>129</v>
      </c>
      <c r="B773" s="5" t="s">
        <v>129</v>
      </c>
      <c r="C773" s="5" t="s">
        <v>129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5" t="s">
        <v>129</v>
      </c>
      <c r="B774" s="5" t="s">
        <v>129</v>
      </c>
      <c r="C774" s="5" t="s">
        <v>129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5" t="s">
        <v>129</v>
      </c>
      <c r="B775" s="5" t="s">
        <v>129</v>
      </c>
      <c r="C775" s="5" t="s">
        <v>129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5" t="s">
        <v>129</v>
      </c>
      <c r="B776" s="5" t="s">
        <v>129</v>
      </c>
      <c r="C776" s="5" t="s">
        <v>129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5" t="s">
        <v>129</v>
      </c>
      <c r="B777" s="5" t="s">
        <v>129</v>
      </c>
      <c r="C777" s="5" t="s">
        <v>129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5" t="s">
        <v>129</v>
      </c>
      <c r="B778" s="5" t="s">
        <v>129</v>
      </c>
      <c r="C778" s="5" t="s">
        <v>129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5" t="s">
        <v>129</v>
      </c>
      <c r="B779" s="5" t="s">
        <v>129</v>
      </c>
      <c r="C779" s="5" t="s">
        <v>129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5" t="s">
        <v>129</v>
      </c>
      <c r="B780" s="5" t="s">
        <v>129</v>
      </c>
      <c r="C780" s="5" t="s">
        <v>129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5" t="s">
        <v>129</v>
      </c>
      <c r="B781" s="5" t="s">
        <v>129</v>
      </c>
      <c r="C781" s="5" t="s">
        <v>129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5" t="s">
        <v>129</v>
      </c>
      <c r="B782" s="5" t="s">
        <v>129</v>
      </c>
      <c r="C782" s="5" t="s">
        <v>129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5" t="s">
        <v>129</v>
      </c>
      <c r="B783" s="5" t="s">
        <v>129</v>
      </c>
      <c r="C783" s="5" t="s">
        <v>129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5" t="s">
        <v>129</v>
      </c>
      <c r="B784" s="5" t="s">
        <v>129</v>
      </c>
      <c r="C784" s="5" t="s">
        <v>129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5" t="s">
        <v>129</v>
      </c>
      <c r="B785" s="5" t="s">
        <v>129</v>
      </c>
      <c r="C785" s="5" t="s">
        <v>129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5" t="s">
        <v>129</v>
      </c>
      <c r="B786" s="5" t="s">
        <v>129</v>
      </c>
      <c r="C786" s="5" t="s">
        <v>129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5" t="s">
        <v>129</v>
      </c>
      <c r="B787" s="5" t="s">
        <v>129</v>
      </c>
      <c r="C787" s="5" t="s">
        <v>129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5" t="s">
        <v>129</v>
      </c>
      <c r="B788" s="5" t="s">
        <v>129</v>
      </c>
      <c r="C788" s="5" t="s">
        <v>129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5" t="s">
        <v>129</v>
      </c>
      <c r="B789" s="5" t="s">
        <v>129</v>
      </c>
      <c r="C789" s="5" t="s">
        <v>129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5" t="s">
        <v>129</v>
      </c>
      <c r="B790" s="5" t="s">
        <v>129</v>
      </c>
      <c r="C790" s="5" t="s">
        <v>129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5" t="s">
        <v>129</v>
      </c>
      <c r="B791" s="5" t="s">
        <v>129</v>
      </c>
      <c r="C791" s="5" t="s">
        <v>129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5" t="s">
        <v>129</v>
      </c>
      <c r="B792" s="5" t="s">
        <v>129</v>
      </c>
      <c r="C792" s="5" t="s">
        <v>129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5" t="s">
        <v>129</v>
      </c>
      <c r="B793" s="5" t="s">
        <v>129</v>
      </c>
      <c r="C793" s="5" t="s">
        <v>129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5" t="s">
        <v>129</v>
      </c>
      <c r="B794" s="5" t="s">
        <v>129</v>
      </c>
      <c r="C794" s="5" t="s">
        <v>129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5" t="s">
        <v>129</v>
      </c>
      <c r="B795" s="5" t="s">
        <v>129</v>
      </c>
      <c r="C795" s="5" t="s">
        <v>129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5" t="s">
        <v>129</v>
      </c>
      <c r="B796" s="5" t="s">
        <v>129</v>
      </c>
      <c r="C796" s="5" t="s">
        <v>129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5" t="s">
        <v>129</v>
      </c>
      <c r="B797" s="5" t="s">
        <v>129</v>
      </c>
      <c r="C797" s="5" t="s">
        <v>129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5" t="s">
        <v>129</v>
      </c>
      <c r="B798" s="5" t="s">
        <v>129</v>
      </c>
      <c r="C798" s="5" t="s">
        <v>129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5" t="s">
        <v>129</v>
      </c>
      <c r="B799" s="5" t="s">
        <v>129</v>
      </c>
      <c r="C799" s="5" t="s">
        <v>129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5" t="s">
        <v>129</v>
      </c>
      <c r="B800" s="5" t="s">
        <v>129</v>
      </c>
      <c r="C800" s="5" t="s">
        <v>129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5" t="s">
        <v>129</v>
      </c>
      <c r="B801" s="5" t="s">
        <v>129</v>
      </c>
      <c r="C801" s="5" t="s">
        <v>129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5" t="s">
        <v>129</v>
      </c>
      <c r="B802" s="5" t="s">
        <v>129</v>
      </c>
      <c r="C802" s="5" t="s">
        <v>129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5" t="s">
        <v>129</v>
      </c>
      <c r="B803" s="5" t="s">
        <v>129</v>
      </c>
      <c r="C803" s="5" t="s">
        <v>129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5" t="s">
        <v>129</v>
      </c>
      <c r="B804" s="5" t="s">
        <v>129</v>
      </c>
      <c r="C804" s="5" t="s">
        <v>129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5" t="s">
        <v>129</v>
      </c>
      <c r="B805" s="5" t="s">
        <v>129</v>
      </c>
      <c r="C805" s="5" t="s">
        <v>129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5" t="s">
        <v>129</v>
      </c>
      <c r="B806" s="5" t="s">
        <v>129</v>
      </c>
      <c r="C806" s="5" t="s">
        <v>129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5" t="s">
        <v>129</v>
      </c>
      <c r="B807" s="5" t="s">
        <v>129</v>
      </c>
      <c r="C807" s="5" t="s">
        <v>129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5" t="s">
        <v>129</v>
      </c>
      <c r="B808" s="5" t="s">
        <v>129</v>
      </c>
      <c r="C808" s="5" t="s">
        <v>129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5" t="s">
        <v>129</v>
      </c>
      <c r="B809" s="5" t="s">
        <v>129</v>
      </c>
      <c r="C809" s="5" t="s">
        <v>129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5" t="s">
        <v>129</v>
      </c>
      <c r="B810" s="5" t="s">
        <v>129</v>
      </c>
      <c r="C810" s="5" t="s">
        <v>129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5" t="s">
        <v>129</v>
      </c>
      <c r="B811" s="5" t="s">
        <v>129</v>
      </c>
      <c r="C811" s="5" t="s">
        <v>129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5" t="s">
        <v>129</v>
      </c>
      <c r="B812" s="5" t="s">
        <v>129</v>
      </c>
      <c r="C812" s="5" t="s">
        <v>129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5" t="s">
        <v>129</v>
      </c>
      <c r="B813" s="5" t="s">
        <v>129</v>
      </c>
      <c r="C813" s="5" t="s">
        <v>129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5" t="s">
        <v>129</v>
      </c>
      <c r="B814" s="5" t="s">
        <v>129</v>
      </c>
      <c r="C814" s="5" t="s">
        <v>129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5" t="s">
        <v>129</v>
      </c>
      <c r="B815" s="5" t="s">
        <v>129</v>
      </c>
      <c r="C815" s="5" t="s">
        <v>129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5" t="s">
        <v>129</v>
      </c>
      <c r="B816" s="5" t="s">
        <v>129</v>
      </c>
      <c r="C816" s="5" t="s">
        <v>129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5" t="s">
        <v>129</v>
      </c>
      <c r="B817" s="5" t="s">
        <v>129</v>
      </c>
      <c r="C817" s="5" t="s">
        <v>129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5" t="s">
        <v>129</v>
      </c>
      <c r="B818" s="5" t="s">
        <v>129</v>
      </c>
      <c r="C818" s="5" t="s">
        <v>129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5" t="s">
        <v>129</v>
      </c>
      <c r="B819" s="5" t="s">
        <v>129</v>
      </c>
      <c r="C819" s="5" t="s">
        <v>129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5" t="s">
        <v>129</v>
      </c>
      <c r="B820" s="5" t="s">
        <v>129</v>
      </c>
      <c r="C820" s="5" t="s">
        <v>129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5" t="s">
        <v>129</v>
      </c>
      <c r="B821" s="5" t="s">
        <v>129</v>
      </c>
      <c r="C821" s="5" t="s">
        <v>129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5" t="s">
        <v>129</v>
      </c>
      <c r="B822" s="5" t="s">
        <v>129</v>
      </c>
      <c r="C822" s="5" t="s">
        <v>129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5" t="s">
        <v>129</v>
      </c>
      <c r="B823" s="5" t="s">
        <v>129</v>
      </c>
      <c r="C823" s="5" t="s">
        <v>129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5" t="s">
        <v>129</v>
      </c>
      <c r="B824" s="5" t="s">
        <v>129</v>
      </c>
      <c r="C824" s="5" t="s">
        <v>129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5" t="s">
        <v>129</v>
      </c>
      <c r="B825" s="5" t="s">
        <v>129</v>
      </c>
      <c r="C825" s="5" t="s">
        <v>129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5" t="s">
        <v>129</v>
      </c>
      <c r="B826" s="5" t="s">
        <v>129</v>
      </c>
      <c r="C826" s="5" t="s">
        <v>129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5" t="s">
        <v>129</v>
      </c>
      <c r="B827" s="5" t="s">
        <v>129</v>
      </c>
      <c r="C827" s="5" t="s">
        <v>129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5" t="s">
        <v>129</v>
      </c>
      <c r="B828" s="5" t="s">
        <v>129</v>
      </c>
      <c r="C828" s="5" t="s">
        <v>129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5" t="s">
        <v>129</v>
      </c>
      <c r="B829" s="5" t="s">
        <v>129</v>
      </c>
      <c r="C829" s="5" t="s">
        <v>129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5" t="s">
        <v>129</v>
      </c>
      <c r="B830" s="5" t="s">
        <v>129</v>
      </c>
      <c r="C830" s="5" t="s">
        <v>129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5" t="s">
        <v>129</v>
      </c>
      <c r="B831" s="5" t="s">
        <v>129</v>
      </c>
      <c r="C831" s="5" t="s">
        <v>129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5" t="s">
        <v>129</v>
      </c>
      <c r="B832" s="5" t="s">
        <v>129</v>
      </c>
      <c r="C832" s="5" t="s">
        <v>129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5" t="s">
        <v>129</v>
      </c>
      <c r="B833" s="5" t="s">
        <v>129</v>
      </c>
      <c r="C833" s="5" t="s">
        <v>129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5" t="s">
        <v>129</v>
      </c>
      <c r="B834" s="5" t="s">
        <v>129</v>
      </c>
      <c r="C834" s="5" t="s">
        <v>129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5" t="s">
        <v>129</v>
      </c>
      <c r="B835" s="5" t="s">
        <v>129</v>
      </c>
      <c r="C835" s="5" t="s">
        <v>129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5" t="s">
        <v>129</v>
      </c>
      <c r="B836" s="5" t="s">
        <v>129</v>
      </c>
      <c r="C836" s="5" t="s">
        <v>129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5" t="s">
        <v>129</v>
      </c>
      <c r="B837" s="5" t="s">
        <v>129</v>
      </c>
      <c r="C837" s="5" t="s">
        <v>129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5" t="s">
        <v>129</v>
      </c>
      <c r="B838" s="5" t="s">
        <v>129</v>
      </c>
      <c r="C838" s="5" t="s">
        <v>129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5" t="s">
        <v>129</v>
      </c>
      <c r="B839" s="5" t="s">
        <v>129</v>
      </c>
      <c r="C839" s="5" t="s">
        <v>129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5" t="s">
        <v>129</v>
      </c>
      <c r="B840" s="5" t="s">
        <v>129</v>
      </c>
      <c r="C840" s="5" t="s">
        <v>129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5" t="s">
        <v>129</v>
      </c>
      <c r="B841" s="5" t="s">
        <v>129</v>
      </c>
      <c r="C841" s="5" t="s">
        <v>129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5" t="s">
        <v>129</v>
      </c>
      <c r="B842" s="5" t="s">
        <v>129</v>
      </c>
      <c r="C842" s="5" t="s">
        <v>129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5" t="s">
        <v>129</v>
      </c>
      <c r="B843" s="5" t="s">
        <v>129</v>
      </c>
      <c r="C843" s="5" t="s">
        <v>129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5" t="s">
        <v>129</v>
      </c>
      <c r="B844" s="5" t="s">
        <v>129</v>
      </c>
      <c r="C844" s="5" t="s">
        <v>129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5" t="s">
        <v>129</v>
      </c>
      <c r="B845" s="5" t="s">
        <v>129</v>
      </c>
      <c r="C845" s="5" t="s">
        <v>129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5" t="s">
        <v>129</v>
      </c>
      <c r="B846" s="5" t="s">
        <v>129</v>
      </c>
      <c r="C846" s="5" t="s">
        <v>129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5" t="s">
        <v>129</v>
      </c>
      <c r="B847" s="5" t="s">
        <v>129</v>
      </c>
      <c r="C847" s="5" t="s">
        <v>129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5" t="s">
        <v>129</v>
      </c>
      <c r="B848" s="5" t="s">
        <v>129</v>
      </c>
      <c r="C848" s="5" t="s">
        <v>129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5" t="s">
        <v>129</v>
      </c>
      <c r="B849" s="5" t="s">
        <v>129</v>
      </c>
      <c r="C849" s="5" t="s">
        <v>129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5" t="s">
        <v>129</v>
      </c>
      <c r="B850" s="5" t="s">
        <v>129</v>
      </c>
      <c r="C850" s="5" t="s">
        <v>129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5" t="s">
        <v>129</v>
      </c>
      <c r="B851" s="5" t="s">
        <v>129</v>
      </c>
      <c r="C851" s="5" t="s">
        <v>129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5" t="s">
        <v>129</v>
      </c>
      <c r="B852" s="5" t="s">
        <v>129</v>
      </c>
      <c r="C852" s="5" t="s">
        <v>129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5" t="s">
        <v>129</v>
      </c>
      <c r="B853" s="5" t="s">
        <v>129</v>
      </c>
      <c r="C853" s="5" t="s">
        <v>129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5" t="s">
        <v>129</v>
      </c>
      <c r="B854" s="5" t="s">
        <v>129</v>
      </c>
      <c r="C854" s="5" t="s">
        <v>129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5" t="s">
        <v>129</v>
      </c>
      <c r="B855" s="5" t="s">
        <v>129</v>
      </c>
      <c r="C855" s="5" t="s">
        <v>129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5" t="s">
        <v>129</v>
      </c>
      <c r="B856" s="5" t="s">
        <v>129</v>
      </c>
      <c r="C856" s="5" t="s">
        <v>129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5" t="s">
        <v>129</v>
      </c>
      <c r="B857" s="5" t="s">
        <v>129</v>
      </c>
      <c r="C857" s="5" t="s">
        <v>129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5" t="s">
        <v>129</v>
      </c>
      <c r="B858" s="5" t="s">
        <v>129</v>
      </c>
      <c r="C858" s="5" t="s">
        <v>129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5" t="s">
        <v>129</v>
      </c>
      <c r="B859" s="5" t="s">
        <v>129</v>
      </c>
      <c r="C859" s="5" t="s">
        <v>129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5" t="s">
        <v>129</v>
      </c>
      <c r="B860" s="5" t="s">
        <v>129</v>
      </c>
      <c r="C860" s="5" t="s">
        <v>129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5" t="s">
        <v>129</v>
      </c>
      <c r="B861" s="5" t="s">
        <v>129</v>
      </c>
      <c r="C861" s="5" t="s">
        <v>129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5" t="s">
        <v>129</v>
      </c>
      <c r="B862" s="5" t="s">
        <v>129</v>
      </c>
      <c r="C862" s="5" t="s">
        <v>129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5" t="s">
        <v>129</v>
      </c>
      <c r="B863" s="5" t="s">
        <v>129</v>
      </c>
      <c r="C863" s="5" t="s">
        <v>129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5" t="s">
        <v>129</v>
      </c>
      <c r="B864" s="5" t="s">
        <v>129</v>
      </c>
      <c r="C864" s="5" t="s">
        <v>129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5" t="s">
        <v>129</v>
      </c>
      <c r="B865" s="5" t="s">
        <v>129</v>
      </c>
      <c r="C865" s="5" t="s">
        <v>129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5" t="s">
        <v>129</v>
      </c>
      <c r="B866" s="5" t="s">
        <v>129</v>
      </c>
      <c r="C866" s="5" t="s">
        <v>129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5" t="s">
        <v>129</v>
      </c>
      <c r="B867" s="5" t="s">
        <v>129</v>
      </c>
      <c r="C867" s="5" t="s">
        <v>129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5.75" customHeight="1">
      <c r="A868" s="5" t="s">
        <v>129</v>
      </c>
      <c r="B868" s="5" t="s">
        <v>129</v>
      </c>
      <c r="C868" s="5" t="s">
        <v>129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5.75" customHeight="1">
      <c r="A869" s="5" t="s">
        <v>129</v>
      </c>
      <c r="B869" s="5" t="s">
        <v>129</v>
      </c>
      <c r="C869" s="5" t="s">
        <v>129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5.75" customHeight="1">
      <c r="A870" s="5" t="s">
        <v>129</v>
      </c>
      <c r="B870" s="5" t="s">
        <v>129</v>
      </c>
      <c r="C870" s="5" t="s">
        <v>129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5.75" customHeight="1">
      <c r="A871" s="5" t="s">
        <v>129</v>
      </c>
      <c r="B871" s="5" t="s">
        <v>129</v>
      </c>
      <c r="C871" s="5" t="s">
        <v>129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5.75" customHeight="1">
      <c r="A872" s="5" t="s">
        <v>129</v>
      </c>
      <c r="B872" s="5" t="s">
        <v>129</v>
      </c>
      <c r="C872" s="5" t="s">
        <v>129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5.75" customHeight="1">
      <c r="A873" s="5" t="s">
        <v>129</v>
      </c>
      <c r="B873" s="5" t="s">
        <v>129</v>
      </c>
      <c r="C873" s="5" t="s">
        <v>129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5.75" customHeight="1">
      <c r="A874" s="5" t="s">
        <v>129</v>
      </c>
      <c r="B874" s="5" t="s">
        <v>129</v>
      </c>
      <c r="C874" s="5" t="s">
        <v>129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5.75" customHeight="1">
      <c r="A875" s="5" t="s">
        <v>129</v>
      </c>
      <c r="B875" s="5" t="s">
        <v>129</v>
      </c>
      <c r="C875" s="5" t="s">
        <v>129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5.75" customHeight="1">
      <c r="A876" s="5" t="s">
        <v>129</v>
      </c>
      <c r="B876" s="5" t="s">
        <v>129</v>
      </c>
      <c r="C876" s="5" t="s">
        <v>129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5.75" customHeight="1">
      <c r="A877" s="5" t="s">
        <v>129</v>
      </c>
      <c r="B877" s="5" t="s">
        <v>129</v>
      </c>
      <c r="C877" s="5" t="s">
        <v>129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5.75" customHeight="1">
      <c r="A878" s="5" t="s">
        <v>129</v>
      </c>
      <c r="B878" s="5" t="s">
        <v>129</v>
      </c>
      <c r="C878" s="5" t="s">
        <v>129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5.75" customHeight="1">
      <c r="A879" s="5" t="s">
        <v>129</v>
      </c>
      <c r="B879" s="5" t="s">
        <v>129</v>
      </c>
      <c r="C879" s="5" t="s">
        <v>129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5.75" customHeight="1">
      <c r="A880" s="5" t="s">
        <v>129</v>
      </c>
      <c r="B880" s="5" t="s">
        <v>129</v>
      </c>
      <c r="C880" s="5" t="s">
        <v>129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5.75" customHeight="1">
      <c r="A881" s="5" t="s">
        <v>129</v>
      </c>
      <c r="B881" s="5" t="s">
        <v>129</v>
      </c>
      <c r="C881" s="5" t="s">
        <v>129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5.75" customHeight="1">
      <c r="A882" s="5" t="s">
        <v>129</v>
      </c>
      <c r="B882" s="5" t="s">
        <v>129</v>
      </c>
      <c r="C882" s="5" t="s">
        <v>129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5" t="s">
        <v>129</v>
      </c>
      <c r="B883" s="5" t="s">
        <v>129</v>
      </c>
      <c r="C883" s="5" t="s">
        <v>129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5" t="s">
        <v>129</v>
      </c>
      <c r="B884" s="5" t="s">
        <v>129</v>
      </c>
      <c r="C884" s="5" t="s">
        <v>129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5" t="s">
        <v>129</v>
      </c>
      <c r="B885" s="5" t="s">
        <v>129</v>
      </c>
      <c r="C885" s="5" t="s">
        <v>129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5" t="s">
        <v>129</v>
      </c>
      <c r="B886" s="5" t="s">
        <v>129</v>
      </c>
      <c r="C886" s="5" t="s">
        <v>129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5" t="s">
        <v>129</v>
      </c>
      <c r="B887" s="5" t="s">
        <v>129</v>
      </c>
      <c r="C887" s="5" t="s">
        <v>129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5" t="s">
        <v>129</v>
      </c>
      <c r="B888" s="5" t="s">
        <v>129</v>
      </c>
      <c r="C888" s="5" t="s">
        <v>129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5" t="s">
        <v>129</v>
      </c>
      <c r="B889" s="5" t="s">
        <v>129</v>
      </c>
      <c r="C889" s="5" t="s">
        <v>129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5" t="s">
        <v>129</v>
      </c>
      <c r="B890" s="5" t="s">
        <v>129</v>
      </c>
      <c r="C890" s="5" t="s">
        <v>129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5" t="s">
        <v>129</v>
      </c>
      <c r="B891" s="5" t="s">
        <v>129</v>
      </c>
      <c r="C891" s="5" t="s">
        <v>129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5" t="s">
        <v>129</v>
      </c>
      <c r="B892" s="5" t="s">
        <v>129</v>
      </c>
      <c r="C892" s="5" t="s">
        <v>129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5" t="s">
        <v>129</v>
      </c>
      <c r="B893" s="5" t="s">
        <v>129</v>
      </c>
      <c r="C893" s="5" t="s">
        <v>129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5" t="s">
        <v>129</v>
      </c>
      <c r="B894" s="5" t="s">
        <v>129</v>
      </c>
      <c r="C894" s="5" t="s">
        <v>129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5" t="s">
        <v>129</v>
      </c>
      <c r="B895" s="5" t="s">
        <v>129</v>
      </c>
      <c r="C895" s="5" t="s">
        <v>129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5" t="s">
        <v>129</v>
      </c>
      <c r="B896" s="5" t="s">
        <v>129</v>
      </c>
      <c r="C896" s="5" t="s">
        <v>129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5" t="s">
        <v>129</v>
      </c>
      <c r="B897" s="5" t="s">
        <v>129</v>
      </c>
      <c r="C897" s="5" t="s">
        <v>129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5" t="s">
        <v>129</v>
      </c>
      <c r="B898" s="5" t="s">
        <v>129</v>
      </c>
      <c r="C898" s="5" t="s">
        <v>129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5" t="s">
        <v>129</v>
      </c>
      <c r="B899" s="5" t="s">
        <v>129</v>
      </c>
      <c r="C899" s="5" t="s">
        <v>129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5.75" customHeight="1">
      <c r="A900" s="5" t="s">
        <v>129</v>
      </c>
      <c r="B900" s="5" t="s">
        <v>129</v>
      </c>
      <c r="C900" s="5" t="s">
        <v>129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5.75" customHeight="1">
      <c r="A901" s="5" t="s">
        <v>129</v>
      </c>
      <c r="B901" s="5" t="s">
        <v>129</v>
      </c>
      <c r="C901" s="5" t="s">
        <v>129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5.75" customHeight="1">
      <c r="A902" s="5" t="s">
        <v>129</v>
      </c>
      <c r="B902" s="5" t="s">
        <v>129</v>
      </c>
      <c r="C902" s="5" t="s">
        <v>129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5.75" customHeight="1">
      <c r="A903" s="5" t="s">
        <v>129</v>
      </c>
      <c r="B903" s="5" t="s">
        <v>129</v>
      </c>
      <c r="C903" s="5" t="s">
        <v>129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5.75" customHeight="1">
      <c r="A904" s="5" t="s">
        <v>129</v>
      </c>
      <c r="B904" s="5" t="s">
        <v>129</v>
      </c>
      <c r="C904" s="5" t="s">
        <v>129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5.75" customHeight="1">
      <c r="A905" s="5" t="s">
        <v>129</v>
      </c>
      <c r="B905" s="5" t="s">
        <v>129</v>
      </c>
      <c r="C905" s="5" t="s">
        <v>129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5.75" customHeight="1">
      <c r="A906" s="5" t="s">
        <v>129</v>
      </c>
      <c r="B906" s="5" t="s">
        <v>129</v>
      </c>
      <c r="C906" s="5" t="s">
        <v>129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5.75" customHeight="1">
      <c r="A907" s="5" t="s">
        <v>129</v>
      </c>
      <c r="B907" s="5" t="s">
        <v>129</v>
      </c>
      <c r="C907" s="5" t="s">
        <v>129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5.75" customHeight="1">
      <c r="A908" s="5" t="s">
        <v>129</v>
      </c>
      <c r="B908" s="5" t="s">
        <v>129</v>
      </c>
      <c r="C908" s="5" t="s">
        <v>129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5.75" customHeight="1">
      <c r="A909" s="5" t="s">
        <v>129</v>
      </c>
      <c r="B909" s="5" t="s">
        <v>129</v>
      </c>
      <c r="C909" s="5" t="s">
        <v>129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5.75" customHeight="1">
      <c r="A910" s="5" t="s">
        <v>129</v>
      </c>
      <c r="B910" s="5" t="s">
        <v>129</v>
      </c>
      <c r="C910" s="5" t="s">
        <v>129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5.75" customHeight="1">
      <c r="A911" s="5" t="s">
        <v>129</v>
      </c>
      <c r="B911" s="5" t="s">
        <v>129</v>
      </c>
      <c r="C911" s="5" t="s">
        <v>129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5.75" customHeight="1">
      <c r="A912" s="5" t="s">
        <v>129</v>
      </c>
      <c r="B912" s="5" t="s">
        <v>129</v>
      </c>
      <c r="C912" s="5" t="s">
        <v>129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5.75" customHeight="1">
      <c r="A913" s="5" t="s">
        <v>129</v>
      </c>
      <c r="B913" s="5" t="s">
        <v>129</v>
      </c>
      <c r="C913" s="5" t="s">
        <v>129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5.75" customHeight="1">
      <c r="A914" s="5" t="s">
        <v>129</v>
      </c>
      <c r="B914" s="5" t="s">
        <v>129</v>
      </c>
      <c r="C914" s="5" t="s">
        <v>129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5.75" customHeight="1">
      <c r="A915" s="5" t="s">
        <v>129</v>
      </c>
      <c r="B915" s="5" t="s">
        <v>129</v>
      </c>
      <c r="C915" s="5" t="s">
        <v>129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5.75" customHeight="1">
      <c r="A916" s="5" t="s">
        <v>129</v>
      </c>
      <c r="B916" s="5" t="s">
        <v>129</v>
      </c>
      <c r="C916" s="5" t="s">
        <v>129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5.75" customHeight="1">
      <c r="A917" s="5" t="s">
        <v>129</v>
      </c>
      <c r="B917" s="5" t="s">
        <v>129</v>
      </c>
      <c r="C917" s="5" t="s">
        <v>129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5.75" customHeight="1">
      <c r="A918" s="5" t="s">
        <v>129</v>
      </c>
      <c r="B918" s="5" t="s">
        <v>129</v>
      </c>
      <c r="C918" s="5" t="s">
        <v>129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5.75" customHeight="1">
      <c r="A919" s="5" t="s">
        <v>129</v>
      </c>
      <c r="B919" s="5" t="s">
        <v>129</v>
      </c>
      <c r="C919" s="5" t="s">
        <v>129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5.75" customHeight="1">
      <c r="A920" s="5" t="s">
        <v>129</v>
      </c>
      <c r="B920" s="5" t="s">
        <v>129</v>
      </c>
      <c r="C920" s="5" t="s">
        <v>129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5.75" customHeight="1">
      <c r="A921" s="5" t="s">
        <v>129</v>
      </c>
      <c r="B921" s="5" t="s">
        <v>129</v>
      </c>
      <c r="C921" s="5" t="s">
        <v>129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5.75" customHeight="1">
      <c r="A922" s="5" t="s">
        <v>129</v>
      </c>
      <c r="B922" s="5" t="s">
        <v>129</v>
      </c>
      <c r="C922" s="5" t="s">
        <v>129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5.75" customHeight="1">
      <c r="A923" s="5" t="s">
        <v>129</v>
      </c>
      <c r="B923" s="5" t="s">
        <v>129</v>
      </c>
      <c r="C923" s="5" t="s">
        <v>129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5.75" customHeight="1">
      <c r="A924" s="5" t="s">
        <v>129</v>
      </c>
      <c r="B924" s="5" t="s">
        <v>129</v>
      </c>
      <c r="C924" s="5" t="s">
        <v>129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5.75" customHeight="1">
      <c r="A925" s="5" t="s">
        <v>129</v>
      </c>
      <c r="B925" s="5" t="s">
        <v>129</v>
      </c>
      <c r="C925" s="5" t="s">
        <v>129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5.75" customHeight="1">
      <c r="A926" s="5" t="s">
        <v>129</v>
      </c>
      <c r="B926" s="5" t="s">
        <v>129</v>
      </c>
      <c r="C926" s="5" t="s">
        <v>129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5.75" customHeight="1">
      <c r="A927" s="5" t="s">
        <v>129</v>
      </c>
      <c r="B927" s="5" t="s">
        <v>129</v>
      </c>
      <c r="C927" s="5" t="s">
        <v>129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5.75" customHeight="1">
      <c r="A928" s="5" t="s">
        <v>129</v>
      </c>
      <c r="B928" s="5" t="s">
        <v>129</v>
      </c>
      <c r="C928" s="5" t="s">
        <v>129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5.75" customHeight="1">
      <c r="A929" s="5" t="s">
        <v>129</v>
      </c>
      <c r="B929" s="5" t="s">
        <v>129</v>
      </c>
      <c r="C929" s="5" t="s">
        <v>129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5.75" customHeight="1">
      <c r="A930" s="5" t="s">
        <v>129</v>
      </c>
      <c r="B930" s="5" t="s">
        <v>129</v>
      </c>
      <c r="C930" s="5" t="s">
        <v>129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5.75" customHeight="1">
      <c r="A931" s="5" t="s">
        <v>129</v>
      </c>
      <c r="B931" s="5" t="s">
        <v>129</v>
      </c>
      <c r="C931" s="5" t="s">
        <v>129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5.75" customHeight="1">
      <c r="A932" s="5" t="s">
        <v>129</v>
      </c>
      <c r="B932" s="5" t="s">
        <v>129</v>
      </c>
      <c r="C932" s="5" t="s">
        <v>129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5.75" customHeight="1">
      <c r="A933" s="5" t="s">
        <v>129</v>
      </c>
      <c r="B933" s="5" t="s">
        <v>129</v>
      </c>
      <c r="C933" s="5" t="s">
        <v>129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5.75" customHeight="1">
      <c r="A934" s="5" t="s">
        <v>129</v>
      </c>
      <c r="B934" s="5" t="s">
        <v>129</v>
      </c>
      <c r="C934" s="5" t="s">
        <v>129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5.75" customHeight="1">
      <c r="A935" s="5" t="s">
        <v>129</v>
      </c>
      <c r="B935" s="5" t="s">
        <v>129</v>
      </c>
      <c r="C935" s="5" t="s">
        <v>129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5.75" customHeight="1">
      <c r="A936" s="5" t="s">
        <v>129</v>
      </c>
      <c r="B936" s="5" t="s">
        <v>129</v>
      </c>
      <c r="C936" s="5" t="s">
        <v>129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5.75" customHeight="1">
      <c r="A937" s="5" t="s">
        <v>129</v>
      </c>
      <c r="B937" s="5" t="s">
        <v>129</v>
      </c>
      <c r="C937" s="5" t="s">
        <v>129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5.75" customHeight="1">
      <c r="A938" s="5" t="s">
        <v>129</v>
      </c>
      <c r="B938" s="5" t="s">
        <v>129</v>
      </c>
      <c r="C938" s="5" t="s">
        <v>129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5.75" customHeight="1">
      <c r="A939" s="5" t="s">
        <v>129</v>
      </c>
      <c r="B939" s="5" t="s">
        <v>129</v>
      </c>
      <c r="C939" s="5" t="s">
        <v>129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5.75" customHeight="1">
      <c r="A940" s="5" t="s">
        <v>129</v>
      </c>
      <c r="B940" s="5" t="s">
        <v>129</v>
      </c>
      <c r="C940" s="5" t="s">
        <v>129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5.75" customHeight="1">
      <c r="A941" s="5" t="s">
        <v>129</v>
      </c>
      <c r="B941" s="5" t="s">
        <v>129</v>
      </c>
      <c r="C941" s="5" t="s">
        <v>129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5.75" customHeight="1">
      <c r="A942" s="5" t="s">
        <v>129</v>
      </c>
      <c r="B942" s="5" t="s">
        <v>129</v>
      </c>
      <c r="C942" s="5" t="s">
        <v>129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5.75" customHeight="1">
      <c r="A943" s="5" t="s">
        <v>129</v>
      </c>
      <c r="B943" s="5" t="s">
        <v>129</v>
      </c>
      <c r="C943" s="5" t="s">
        <v>129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5.75" customHeight="1">
      <c r="A944" s="5" t="s">
        <v>129</v>
      </c>
      <c r="B944" s="5" t="s">
        <v>129</v>
      </c>
      <c r="C944" s="5" t="s">
        <v>129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5.75" customHeight="1">
      <c r="A945" s="5" t="s">
        <v>129</v>
      </c>
      <c r="B945" s="5" t="s">
        <v>129</v>
      </c>
      <c r="C945" s="5" t="s">
        <v>129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5.75" customHeight="1">
      <c r="A946" s="5" t="s">
        <v>129</v>
      </c>
      <c r="B946" s="5" t="s">
        <v>129</v>
      </c>
      <c r="C946" s="5" t="s">
        <v>129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5.75" customHeight="1">
      <c r="A947" s="5" t="s">
        <v>129</v>
      </c>
      <c r="B947" s="5" t="s">
        <v>129</v>
      </c>
      <c r="C947" s="5" t="s">
        <v>129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5.75" customHeight="1">
      <c r="A948" s="5" t="s">
        <v>129</v>
      </c>
      <c r="B948" s="5" t="s">
        <v>129</v>
      </c>
      <c r="C948" s="5" t="s">
        <v>129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5.75" customHeight="1">
      <c r="A949" s="5" t="s">
        <v>129</v>
      </c>
      <c r="B949" s="5" t="s">
        <v>129</v>
      </c>
      <c r="C949" s="5" t="s">
        <v>129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5.75" customHeight="1">
      <c r="A950" s="5" t="s">
        <v>129</v>
      </c>
      <c r="B950" s="5" t="s">
        <v>129</v>
      </c>
      <c r="C950" s="5" t="s">
        <v>129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5.75" customHeight="1">
      <c r="A951" s="5" t="s">
        <v>129</v>
      </c>
      <c r="B951" s="5" t="s">
        <v>129</v>
      </c>
      <c r="C951" s="5" t="s">
        <v>129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5.75" customHeight="1">
      <c r="A952" s="5" t="s">
        <v>129</v>
      </c>
      <c r="B952" s="5" t="s">
        <v>129</v>
      </c>
      <c r="C952" s="5" t="s">
        <v>129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5.75" customHeight="1">
      <c r="A953" s="5" t="s">
        <v>129</v>
      </c>
      <c r="B953" s="5" t="s">
        <v>129</v>
      </c>
      <c r="C953" s="5" t="s">
        <v>129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5.75" customHeight="1">
      <c r="A954" s="5" t="s">
        <v>129</v>
      </c>
      <c r="B954" s="5" t="s">
        <v>129</v>
      </c>
      <c r="C954" s="5" t="s">
        <v>129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5.75" customHeight="1">
      <c r="A955" s="5" t="s">
        <v>129</v>
      </c>
      <c r="B955" s="5" t="s">
        <v>129</v>
      </c>
      <c r="C955" s="5" t="s">
        <v>129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5.75" customHeight="1">
      <c r="A956" s="5" t="s">
        <v>129</v>
      </c>
      <c r="B956" s="5" t="s">
        <v>129</v>
      </c>
      <c r="C956" s="5" t="s">
        <v>129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5.75" customHeight="1">
      <c r="A957" s="5" t="s">
        <v>129</v>
      </c>
      <c r="B957" s="5" t="s">
        <v>129</v>
      </c>
      <c r="C957" s="5" t="s">
        <v>129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5.75" customHeight="1">
      <c r="A958" s="5" t="s">
        <v>129</v>
      </c>
      <c r="B958" s="5" t="s">
        <v>129</v>
      </c>
      <c r="C958" s="5" t="s">
        <v>129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5.75" customHeight="1">
      <c r="A959" s="5" t="s">
        <v>129</v>
      </c>
      <c r="B959" s="5" t="s">
        <v>129</v>
      </c>
      <c r="C959" s="5" t="s">
        <v>129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5.75" customHeight="1">
      <c r="A960" s="5" t="s">
        <v>129</v>
      </c>
      <c r="B960" s="5" t="s">
        <v>129</v>
      </c>
      <c r="C960" s="5" t="s">
        <v>129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5.75" customHeight="1">
      <c r="A961" s="5" t="s">
        <v>129</v>
      </c>
      <c r="B961" s="5" t="s">
        <v>129</v>
      </c>
      <c r="C961" s="5" t="s">
        <v>129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5.75" customHeight="1">
      <c r="A962" s="5" t="s">
        <v>129</v>
      </c>
      <c r="B962" s="5" t="s">
        <v>129</v>
      </c>
      <c r="C962" s="5" t="s">
        <v>129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5.75" customHeight="1">
      <c r="A963" s="5" t="s">
        <v>129</v>
      </c>
      <c r="B963" s="5" t="s">
        <v>129</v>
      </c>
      <c r="C963" s="5" t="s">
        <v>129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5.75" customHeight="1">
      <c r="A964" s="5" t="s">
        <v>129</v>
      </c>
      <c r="B964" s="5" t="s">
        <v>129</v>
      </c>
      <c r="C964" s="5" t="s">
        <v>129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5.75" customHeight="1">
      <c r="A965" s="5" t="s">
        <v>129</v>
      </c>
      <c r="B965" s="5" t="s">
        <v>129</v>
      </c>
      <c r="C965" s="5" t="s">
        <v>129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5.75" customHeight="1">
      <c r="A966" s="5" t="s">
        <v>129</v>
      </c>
      <c r="B966" s="5" t="s">
        <v>129</v>
      </c>
      <c r="C966" s="5" t="s">
        <v>129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5.75" customHeight="1">
      <c r="A967" s="5" t="s">
        <v>129</v>
      </c>
      <c r="B967" s="5" t="s">
        <v>129</v>
      </c>
      <c r="C967" s="5" t="s">
        <v>129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5.75" customHeight="1">
      <c r="A968" s="5" t="s">
        <v>129</v>
      </c>
      <c r="B968" s="5" t="s">
        <v>129</v>
      </c>
      <c r="C968" s="5" t="s">
        <v>129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5.75" customHeight="1">
      <c r="A969" s="5" t="s">
        <v>129</v>
      </c>
      <c r="B969" s="5" t="s">
        <v>129</v>
      </c>
      <c r="C969" s="5" t="s">
        <v>129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5.75" customHeight="1">
      <c r="A970" s="5" t="s">
        <v>129</v>
      </c>
      <c r="B970" s="5" t="s">
        <v>129</v>
      </c>
      <c r="C970" s="5" t="s">
        <v>129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5.75" customHeight="1">
      <c r="A971" s="5" t="s">
        <v>129</v>
      </c>
      <c r="B971" s="5" t="s">
        <v>129</v>
      </c>
      <c r="C971" s="5" t="s">
        <v>129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5.75" customHeight="1">
      <c r="A972" s="5" t="s">
        <v>129</v>
      </c>
      <c r="B972" s="5" t="s">
        <v>129</v>
      </c>
      <c r="C972" s="5" t="s">
        <v>129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5.75" customHeight="1">
      <c r="A973" s="5" t="s">
        <v>129</v>
      </c>
      <c r="B973" s="5" t="s">
        <v>129</v>
      </c>
      <c r="C973" s="5" t="s">
        <v>129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5.75" customHeight="1">
      <c r="A974" s="5" t="s">
        <v>129</v>
      </c>
      <c r="B974" s="5" t="s">
        <v>129</v>
      </c>
      <c r="C974" s="5" t="s">
        <v>129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5.75" customHeight="1">
      <c r="A975" s="5" t="s">
        <v>129</v>
      </c>
      <c r="B975" s="5" t="s">
        <v>129</v>
      </c>
      <c r="C975" s="5" t="s">
        <v>129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5.75" customHeight="1">
      <c r="A976" s="5" t="s">
        <v>129</v>
      </c>
      <c r="B976" s="5" t="s">
        <v>129</v>
      </c>
      <c r="C976" s="5" t="s">
        <v>129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5.75" customHeight="1">
      <c r="A977" s="5" t="s">
        <v>129</v>
      </c>
      <c r="B977" s="5" t="s">
        <v>129</v>
      </c>
      <c r="C977" s="5" t="s">
        <v>129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5.75" customHeight="1">
      <c r="A978" s="5" t="s">
        <v>129</v>
      </c>
      <c r="B978" s="5" t="s">
        <v>129</v>
      </c>
      <c r="C978" s="5" t="s">
        <v>129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5.75" customHeight="1">
      <c r="A979" s="5" t="s">
        <v>129</v>
      </c>
      <c r="B979" s="5" t="s">
        <v>129</v>
      </c>
      <c r="C979" s="5" t="s">
        <v>129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5.75" customHeight="1">
      <c r="A980" s="5" t="s">
        <v>129</v>
      </c>
      <c r="B980" s="5" t="s">
        <v>129</v>
      </c>
      <c r="C980" s="5" t="s">
        <v>129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5.75" customHeight="1">
      <c r="A981" s="5" t="s">
        <v>129</v>
      </c>
      <c r="B981" s="5" t="s">
        <v>129</v>
      </c>
      <c r="C981" s="5" t="s">
        <v>129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5.75" customHeight="1">
      <c r="A982" s="5" t="s">
        <v>129</v>
      </c>
      <c r="B982" s="5" t="s">
        <v>129</v>
      </c>
      <c r="C982" s="5" t="s">
        <v>129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5.75" customHeight="1">
      <c r="A983" s="5" t="s">
        <v>129</v>
      </c>
      <c r="B983" s="5" t="s">
        <v>129</v>
      </c>
      <c r="C983" s="5" t="s">
        <v>129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5.75" customHeight="1">
      <c r="A984" s="5" t="s">
        <v>129</v>
      </c>
      <c r="B984" s="5" t="s">
        <v>129</v>
      </c>
      <c r="C984" s="5" t="s">
        <v>129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5.75" customHeight="1">
      <c r="A985" s="5" t="s">
        <v>129</v>
      </c>
      <c r="B985" s="5" t="s">
        <v>129</v>
      </c>
      <c r="C985" s="5" t="s">
        <v>129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5.75" customHeight="1">
      <c r="A986" s="5" t="s">
        <v>129</v>
      </c>
      <c r="B986" s="5" t="s">
        <v>129</v>
      </c>
      <c r="C986" s="5" t="s">
        <v>129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5.75" customHeight="1">
      <c r="A987" s="5" t="s">
        <v>129</v>
      </c>
      <c r="B987" s="5" t="s">
        <v>129</v>
      </c>
      <c r="C987" s="5" t="s">
        <v>129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5.75" customHeight="1">
      <c r="A988" s="5" t="s">
        <v>129</v>
      </c>
      <c r="B988" s="5" t="s">
        <v>129</v>
      </c>
      <c r="C988" s="5" t="s">
        <v>129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5.75" customHeight="1">
      <c r="A989" s="5" t="s">
        <v>129</v>
      </c>
      <c r="B989" s="5" t="s">
        <v>129</v>
      </c>
      <c r="C989" s="5" t="s">
        <v>129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5.75" customHeight="1">
      <c r="A990" s="5" t="s">
        <v>129</v>
      </c>
      <c r="B990" s="5" t="s">
        <v>129</v>
      </c>
      <c r="C990" s="5" t="s">
        <v>129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5.75" customHeight="1">
      <c r="A991" s="5" t="s">
        <v>129</v>
      </c>
      <c r="B991" s="5" t="s">
        <v>129</v>
      </c>
      <c r="C991" s="5" t="s">
        <v>129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5.75" customHeight="1">
      <c r="A992" s="5" t="s">
        <v>129</v>
      </c>
      <c r="B992" s="5" t="s">
        <v>129</v>
      </c>
      <c r="C992" s="5" t="s">
        <v>129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5.75" customHeight="1">
      <c r="A993" s="5" t="s">
        <v>129</v>
      </c>
      <c r="B993" s="5" t="s">
        <v>129</v>
      </c>
      <c r="C993" s="5" t="s">
        <v>129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5.75" customHeight="1">
      <c r="A994" s="5" t="s">
        <v>129</v>
      </c>
      <c r="B994" s="5" t="s">
        <v>129</v>
      </c>
      <c r="C994" s="5" t="s">
        <v>129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5.75" customHeight="1">
      <c r="A995" s="5" t="s">
        <v>129</v>
      </c>
      <c r="B995" s="5" t="s">
        <v>129</v>
      </c>
      <c r="C995" s="5" t="s">
        <v>129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5.75" customHeight="1">
      <c r="A996" s="5" t="s">
        <v>129</v>
      </c>
      <c r="B996" s="5" t="s">
        <v>129</v>
      </c>
      <c r="C996" s="5" t="s">
        <v>129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5.75" customHeight="1">
      <c r="A997" s="5" t="s">
        <v>129</v>
      </c>
      <c r="B997" s="5" t="s">
        <v>129</v>
      </c>
      <c r="C997" s="5" t="s">
        <v>129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5.75" customHeight="1">
      <c r="A998" s="5" t="s">
        <v>129</v>
      </c>
      <c r="B998" s="5" t="s">
        <v>129</v>
      </c>
      <c r="C998" s="5" t="s">
        <v>129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5.75" customHeight="1">
      <c r="A999" s="5" t="s">
        <v>129</v>
      </c>
      <c r="B999" s="5" t="s">
        <v>129</v>
      </c>
      <c r="C999" s="5" t="s">
        <v>129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5.75" customHeight="1">
      <c r="A1000" s="5" t="s">
        <v>129</v>
      </c>
      <c r="B1000" s="5" t="s">
        <v>129</v>
      </c>
      <c r="C1000" s="5" t="s">
        <v>129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ht="15.75" customHeight="1">
      <c r="A1001" s="5" t="s">
        <v>129</v>
      </c>
      <c r="B1001" s="5" t="s">
        <v>129</v>
      </c>
      <c r="C1001" s="5" t="s">
        <v>129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ht="15.75" customHeight="1">
      <c r="A1002" s="5" t="s">
        <v>129</v>
      </c>
      <c r="B1002" s="5" t="s">
        <v>129</v>
      </c>
      <c r="C1002" s="5" t="s">
        <v>129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ht="15.75" customHeight="1">
      <c r="A1003" s="5" t="s">
        <v>129</v>
      </c>
      <c r="B1003" s="5" t="s">
        <v>129</v>
      </c>
      <c r="C1003" s="5" t="s">
        <v>129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ht="15.7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ht="15.7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ht="15.7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ht="15.7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ht="15.7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ht="15.7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ht="15.7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ht="15.7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ht="15.7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ht="15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ht="15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ht="15.7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ht="15.7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ht="15.7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ht="15.7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ht="15.7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ht="15.7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ht="15.7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ht="15.7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ht="15.7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ht="15.7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ht="15.7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ht="15.7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ht="15.7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ht="15.7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ht="15.7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ht="15.7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ht="15.7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ht="15.7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ht="15.7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ht="15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ht="15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ht="15.7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ht="15.7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ht="15.7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ht="15.7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ht="15.7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r="1120" ht="15.7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r="1121" ht="15.7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r="1122" ht="15.7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r="1123" ht="15.7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r="1124" ht="15.7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r="1125" ht="15.7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r="1126" ht="15.7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r="1127" ht="15.7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r="1128" ht="15.7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ht="15.7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r="1130" ht="15.7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r="1131" ht="15.7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r="1132" ht="15.7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r="1133" ht="15.7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r="1134" ht="15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r="1135" ht="15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r="1136" ht="15.7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r="1137" ht="15.7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r="1138" ht="15.75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r="1139" ht="15.7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r="1140" ht="15.75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ht="15.75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r="1142" ht="15.75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ht="15.7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ht="15.75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r="1145" ht="15.75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r="1146" ht="15.75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r="1147" ht="15.75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r="1148" ht="15.75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r="1149" ht="15.75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r="1150" ht="15.75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r="1151" ht="15.75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r="1152" ht="15.7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r="1153" ht="15.75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r="1154" ht="15.75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r="1155" ht="15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r="1156" ht="15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r="1157" ht="15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r="1158" ht="15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r="1159" ht="15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r="1160" ht="15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r="1161" ht="15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r="1162" ht="15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r="1164" ht="15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r="1165" ht="15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r="1166" ht="15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r="1172" ht="15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r="1173" ht="15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r="1174" ht="15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ht="15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r="1177" ht="15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r="1183" ht="15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r="1185" ht="15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r="1186" ht="15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r="1187" ht="15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r="1188" ht="15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r="1191" ht="15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r="1192" ht="15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r="1193" ht="15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r="1194" ht="15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r="1195" ht="15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r="1196" ht="15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r="1197" ht="15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r="1198" ht="15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r="1199" ht="15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r="1200" ht="15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r="1201" ht="15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ht="15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r="1203" ht="15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r="1204" ht="15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r="1205" ht="15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r="1206" ht="15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  <row r="1209" ht="15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</row>
    <row r="1210" ht="15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</row>
    <row r="1211" ht="15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</row>
    <row r="1212" ht="15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</row>
    <row r="1213" ht="15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</row>
    <row r="1214" ht="15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</row>
    <row r="1215" ht="15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</row>
    <row r="1216" ht="15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</row>
    <row r="1217" ht="15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</row>
    <row r="1218" ht="15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</row>
    <row r="1219" ht="15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</row>
    <row r="1258" ht="15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</row>
    <row r="1259" ht="15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</row>
    <row r="1260" ht="15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</row>
    <row r="1261" ht="15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</row>
    <row r="1262" ht="15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</row>
    <row r="1263" ht="15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</row>
    <row r="1264" ht="15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</row>
    <row r="1265" ht="15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</row>
    <row r="1266" ht="15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</row>
    <row r="1267" ht="15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</row>
    <row r="1268" ht="15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</row>
    <row r="1269" ht="15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</row>
    <row r="1270" ht="15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</row>
    <row r="1271" ht="15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</row>
    <row r="1272" ht="15.7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</row>
    <row r="1273" ht="15.7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</row>
    <row r="1274" ht="15.75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</row>
    <row r="1275" ht="15.75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</row>
    <row r="1276" ht="15.75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</row>
    <row r="1277" ht="15.75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</row>
    <row r="1278" ht="15.7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</row>
    <row r="1279" ht="15.7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</row>
    <row r="1280" ht="15.75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r="1281" ht="15.7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</row>
    <row r="1282" ht="15.7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</row>
    <row r="1283" ht="15.7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</row>
    <row r="1284" ht="15.7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</row>
    <row r="1285" ht="15.7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</row>
    <row r="1286" ht="15.7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</row>
    <row r="1287" ht="15.7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</row>
    <row r="1288" ht="15.7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</row>
    <row r="1289" ht="15.7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r="1290" ht="15.75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r="1291" ht="15.7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</row>
    <row r="1292" ht="15.75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</row>
    <row r="1293" ht="15.75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</row>
    <row r="1294" ht="15.75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</row>
    <row r="1295" ht="15.7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r="1296" ht="15.75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</row>
    <row r="1297" ht="15.75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</row>
    <row r="1298" ht="15.75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</row>
    <row r="1299" ht="15.75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</row>
    <row r="1300" ht="15.75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</row>
    <row r="1301" ht="15.75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</row>
    <row r="1302" ht="15.75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</row>
    <row r="1303" ht="15.75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</row>
    <row r="1304" ht="15.75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</row>
    <row r="1305" ht="15.7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</row>
    <row r="1306" ht="15.75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</row>
    <row r="1307" ht="15.75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</row>
    <row r="1308" ht="15.75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</row>
    <row r="1309" ht="15.7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</row>
    <row r="1310" ht="15.7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</row>
    <row r="1311" ht="15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</row>
    <row r="1312" ht="15.75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</row>
    <row r="1313" ht="15.7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</row>
    <row r="1314" ht="15.7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</row>
    <row r="1315" ht="15.7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r="1316" ht="15.7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</row>
    <row r="1317" ht="15.75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</row>
    <row r="1318" ht="15.75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</row>
    <row r="1319" ht="15.7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</row>
    <row r="1320" ht="15.75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</row>
    <row r="1321" ht="15.75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</row>
    <row r="1322" ht="15.75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</row>
    <row r="1323" ht="15.7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</row>
    <row r="1324" ht="15.75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</row>
    <row r="1325" ht="15.75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</row>
    <row r="1326" ht="15.75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</row>
    <row r="1328" ht="15.75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</row>
    <row r="1329" ht="15.75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</row>
    <row r="1330" ht="15.75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</row>
    <row r="1331" ht="15.75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</row>
    <row r="1332" ht="15.75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</row>
    <row r="1333" ht="15.75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</row>
    <row r="1334" ht="15.7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</row>
    <row r="1335" ht="15.75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</row>
    <row r="1336" ht="15.75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</row>
    <row r="1337" ht="15.75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</row>
    <row r="1338" ht="15.75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</row>
    <row r="1339" ht="15.75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</row>
    <row r="1340" ht="15.75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</row>
    <row r="1341" ht="15.75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</row>
    <row r="1342" ht="15.75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</row>
    <row r="1343" ht="15.75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</row>
    <row r="1344" ht="15.75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</row>
    <row r="1345" ht="15.75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</row>
    <row r="1346" ht="15.75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</row>
    <row r="1347" ht="15.75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</row>
    <row r="1348" ht="15.75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</row>
    <row r="1349" ht="15.7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</row>
    <row r="1350" ht="15.75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</row>
    <row r="1351" ht="15.75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</row>
    <row r="1352" ht="15.75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</row>
    <row r="1353" ht="15.75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</row>
    <row r="1354" ht="15.75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</row>
    <row r="1355" ht="15.7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</row>
    <row r="1356" ht="15.7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</row>
    <row r="1357" ht="15.75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</row>
    <row r="1358" ht="15.75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</row>
    <row r="1359" ht="15.7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</row>
    <row r="1360" ht="15.7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</row>
    <row r="1361" ht="15.75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</row>
    <row r="1362" ht="15.75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</row>
    <row r="1363" ht="15.75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</row>
    <row r="1364" ht="15.75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</row>
    <row r="1365" ht="15.75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</row>
    <row r="1366" ht="15.75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  <row r="1367" ht="15.75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</row>
    <row r="1368" ht="15.75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</row>
    <row r="1369" ht="15.75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</row>
    <row r="1370" ht="15.75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</row>
    <row r="1371" ht="15.75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</row>
    <row r="1372" ht="15.75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</row>
    <row r="1373" ht="15.75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r="1374" ht="15.75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</row>
    <row r="1375" ht="15.75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</row>
    <row r="1376" ht="15.75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</row>
    <row r="1377" ht="15.75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</row>
    <row r="1378" ht="15.75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</row>
    <row r="1379" ht="15.75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</row>
    <row r="1380" ht="15.75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</row>
    <row r="1381" ht="15.75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</row>
    <row r="1382" ht="15.75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</row>
    <row r="1383" ht="15.75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</row>
    <row r="1384" ht="15.75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</row>
    <row r="1385" ht="15.75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</row>
    <row r="1386" ht="15.75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</row>
    <row r="1387" ht="15.75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</row>
    <row r="1388" ht="15.75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</row>
    <row r="1389" ht="15.75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</row>
    <row r="1391" ht="15.75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</row>
    <row r="1392" ht="15.75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</row>
    <row r="1393" ht="15.7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</row>
    <row r="1394" ht="15.75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</row>
    <row r="1395" ht="15.75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</row>
    <row r="1396" ht="15.75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</row>
    <row r="1397" ht="15.7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</row>
    <row r="1398" ht="15.75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</row>
    <row r="1399" ht="15.75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</row>
    <row r="1400" ht="15.75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</row>
    <row r="1401" ht="15.75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</row>
    <row r="1402" ht="15.75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</row>
    <row r="1403" ht="15.75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</row>
    <row r="1404" ht="15.75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</row>
    <row r="1405" ht="15.75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r="1406" ht="15.75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</row>
    <row r="1407" ht="15.75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</row>
    <row r="1408" ht="15.75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</row>
    <row r="1409" ht="15.75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</row>
    <row r="1410" ht="15.75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</row>
    <row r="1411" ht="15.75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</row>
    <row r="1412" ht="15.75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</row>
    <row r="1413" ht="15.75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</row>
    <row r="1414" ht="15.75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</row>
    <row r="1415" ht="15.75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</row>
    <row r="1416" ht="15.7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</row>
    <row r="1417" ht="15.75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</row>
    <row r="1418" ht="15.75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</row>
    <row r="1419" ht="15.75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</row>
    <row r="1420" ht="15.75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</row>
    <row r="1421" ht="15.75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</row>
    <row r="1422" ht="15.75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</row>
    <row r="1423" ht="15.75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</row>
    <row r="1424" ht="15.75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</row>
    <row r="1425" ht="15.75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</row>
    <row r="1426" ht="15.75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</row>
    <row r="1427" ht="15.75" customHeight="1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</row>
    <row r="1428" ht="15.75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</row>
    <row r="1429" ht="15.75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</row>
    <row r="1430" ht="15.75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</row>
    <row r="1431" ht="15.75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</row>
    <row r="1432" ht="15.75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</row>
    <row r="1433" ht="15.75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</row>
    <row r="1434" ht="15.75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</row>
    <row r="1435" ht="15.75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</row>
    <row r="1436" ht="15.75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</row>
    <row r="1437" ht="15.75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</row>
    <row r="1438" ht="15.75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</row>
    <row r="1439" ht="15.75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</row>
    <row r="1440" ht="15.75" customHeight="1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</row>
    <row r="1441" ht="15.75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</row>
    <row r="1442" ht="15.75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</row>
    <row r="1444" ht="15.75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</row>
    <row r="1445" ht="15.75" customHeight="1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</row>
    <row r="1446" ht="15.75" customHeight="1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</row>
    <row r="1447" ht="15.75" customHeight="1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</row>
    <row r="1448" ht="15.75" customHeight="1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</row>
    <row r="1449" ht="15.75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</row>
    <row r="1450" ht="15.75" customHeight="1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</row>
    <row r="1451" ht="15.75" customHeight="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</row>
    <row r="1452" ht="15.75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</row>
    <row r="1453" ht="15.75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</row>
    <row r="1454" ht="15.75" customHeight="1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</row>
    <row r="1455" ht="15.75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</row>
    <row r="1456" ht="15.75" customHeight="1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</row>
    <row r="1457" ht="15.75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</row>
    <row r="1458" ht="15.75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</row>
    <row r="1459" ht="15.75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</row>
    <row r="1460" ht="15.75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</row>
    <row r="1461" ht="15.75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</row>
    <row r="1462" ht="15.75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</row>
    <row r="1463" ht="15.75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</row>
    <row r="1464" ht="15.75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</row>
    <row r="1465" ht="15.75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</row>
    <row r="1466" ht="15.7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</row>
    <row r="1467" ht="15.75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</row>
    <row r="1468" ht="15.75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</row>
    <row r="1469" ht="15.75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</row>
    <row r="1470" ht="15.75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</row>
    <row r="1471" ht="15.75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</row>
    <row r="1472" ht="15.75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</row>
    <row r="1473" ht="15.75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</row>
    <row r="1474" ht="15.75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</row>
    <row r="1475" ht="15.75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</row>
    <row r="1476" ht="15.75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</row>
    <row r="1477" ht="15.75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</row>
    <row r="1478" ht="15.75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</row>
    <row r="1479" ht="15.75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</row>
    <row r="1480" ht="15.75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</row>
    <row r="1481" ht="15.75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</row>
    <row r="1482" ht="15.75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</row>
    <row r="1483" ht="15.75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</row>
    <row r="1484" ht="15.75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</row>
    <row r="1485" ht="15.75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</row>
    <row r="1486" ht="15.75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</row>
    <row r="1487" ht="15.75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</row>
    <row r="1488" ht="15.75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</row>
    <row r="1489" ht="15.75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</row>
    <row r="1490" ht="15.75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</row>
    <row r="1491" ht="15.75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</row>
    <row r="1492" ht="15.75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</row>
    <row r="1493" ht="15.75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</row>
    <row r="1494" ht="15.75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</row>
    <row r="1495" ht="15.75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</row>
    <row r="1496" ht="15.75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</row>
    <row r="1497" ht="15.75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</row>
    <row r="1498" ht="15.7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</row>
    <row r="1499" ht="15.75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</row>
    <row r="1500" ht="15.75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</row>
    <row r="1501" ht="15.75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</row>
    <row r="1502" ht="15.75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r="1503" ht="15.75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</row>
    <row r="1504" ht="15.75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</row>
    <row r="1505" ht="15.75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</row>
    <row r="1506" ht="15.75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</row>
    <row r="1507" ht="15.75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</row>
    <row r="1508" ht="15.75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</row>
    <row r="1509" ht="15.75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</row>
    <row r="1510" ht="15.75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</row>
    <row r="1511" ht="15.75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</row>
    <row r="1512" ht="15.75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</row>
    <row r="1513" ht="15.75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</row>
    <row r="1514" ht="15.75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</row>
    <row r="1515" ht="15.75" customHeight="1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</row>
    <row r="1516" ht="15.75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</row>
    <row r="1517" ht="15.75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</row>
    <row r="1518" ht="15.75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</row>
    <row r="1519" ht="15.75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</row>
    <row r="1520" ht="15.75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</row>
    <row r="1521" ht="15.75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</row>
    <row r="1522" ht="15.75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</row>
    <row r="1523" ht="15.75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</row>
    <row r="1524" ht="15.75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</row>
    <row r="1525" ht="15.75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</row>
    <row r="1526" ht="15.75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</row>
    <row r="1527" ht="15.75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</row>
    <row r="1528" ht="15.75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</row>
    <row r="1529" ht="15.75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r="1530" ht="15.75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</row>
    <row r="1531" ht="15.75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</row>
    <row r="1532" ht="15.75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</row>
    <row r="1533" ht="15.75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</row>
    <row r="1534" ht="15.7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</row>
    <row r="1535" ht="15.75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</row>
    <row r="1536" ht="15.75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</row>
    <row r="1537" ht="15.75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</row>
    <row r="1538" ht="15.75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</row>
    <row r="1539" ht="15.75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r="1540" ht="15.7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r="1541" ht="15.7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r="1542" ht="15.75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r="1543" ht="15.7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r="1544" ht="15.75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r="1545" ht="15.75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r="1546" ht="15.75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r="1547" ht="15.75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r="1548" ht="15.75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r="1549" ht="15.7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r="1550" ht="15.75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r="1551" ht="15.75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r="1552" ht="15.75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r="1553" ht="15.7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r="1554" ht="15.75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r="1555" ht="15.75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r="1556" ht="15.7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r="1557" ht="15.75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r="1558" ht="15.75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r="1559" ht="15.75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r="1560" ht="15.75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r="1561" ht="15.75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r="1562" ht="15.75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r="1563" ht="15.75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r="1564" ht="15.75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r="1565" ht="15.75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r="1566" ht="15.75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r="1567" ht="15.75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r="1568" ht="15.75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r="1569" ht="15.75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r="1570" ht="15.75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r="1571" ht="15.75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r="1572" ht="15.75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r="1573" ht="15.75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r="1574" ht="15.75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r="1575" ht="15.75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r="1576" ht="15.75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r="1577" ht="15.75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r="1578" ht="15.75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r="1579" ht="15.75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r="1580" ht="15.75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r="1581" ht="15.7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r="1582" ht="15.75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r="1583" ht="15.75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r="1584" ht="15.75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r="1585" ht="15.75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r="1586" ht="15.75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r="1587" ht="15.7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r="1588" ht="15.75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r="1589" ht="15.75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r="1590" ht="15.7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r="1591" ht="15.75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r="1592" ht="15.75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r="1593" ht="15.75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r="1594" ht="15.75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r="1595" ht="15.75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r="1596" ht="15.75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r="1597" ht="15.75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r="1598" ht="15.75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r="1599" ht="15.75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r="1600" ht="15.75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r="1601" ht="15.75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r="1602" ht="15.75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ht="15.75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r="1604" ht="15.7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r="1605" ht="15.75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r="1606" ht="15.75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r="1607" ht="15.75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r="1608" ht="15.75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r="1609" ht="15.75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r="1610" ht="15.75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r="1611" ht="15.7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r="1612" ht="15.75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r="1613" ht="15.7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r="1614" ht="15.75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r="1615" ht="15.75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r="1616" ht="15.75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r="1617" ht="15.75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r="1618" ht="15.75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r="1619" ht="15.75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r="1620" ht="15.75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r="1621" ht="15.75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r="1622" ht="15.75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r="1623" ht="15.75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r="1624" ht="15.75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r="1625" ht="15.75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r="1626" ht="15.75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r="1627" ht="15.75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r="1628" ht="15.75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r="1629" ht="15.75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r="1630" ht="15.75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r="1631" ht="15.75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r="1632" ht="15.7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r="1633" ht="15.75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r="1634" ht="15.75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r="1635" ht="15.75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r="1636" ht="15.75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r="1637" ht="15.75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ht="15.75" customHeight="1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r="1639" ht="15.75" customHeight="1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r="1640" ht="15.75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r="1641" ht="15.75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r="1642" ht="15.75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r="1643" ht="15.75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r="1644" ht="15.7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r="1645" ht="15.75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r="1646" ht="15.75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r="1647" ht="15.75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r="1648" ht="15.75" customHeight="1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ht="15.75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r="1650" ht="15.75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r="1651" ht="15.75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r="1652" ht="15.75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r="1653" ht="15.75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r="1654" ht="15.7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r="1655" ht="15.75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r="1656" ht="15.75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r="1657" ht="15.75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r="1658" ht="15.75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r="1659" ht="15.75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r="1660" ht="15.75" customHeight="1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r="1661" ht="15.75" customHeight="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r="1662" ht="15.7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r="1663" ht="15.75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r="1664" ht="15.75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r="1665" ht="15.75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r="1666" ht="15.75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r="1667" ht="15.75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r="1668" ht="15.75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r="1669" ht="15.7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r="1670" ht="15.75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r="1671" ht="15.75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r="1672" ht="15.75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r="1673" ht="15.75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r="1674" ht="15.75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r="1675" ht="15.75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r="1676" ht="15.75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r="1677" ht="15.75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r="1678" ht="15.75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r="1679" ht="15.75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r="1680" ht="15.75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r="1681" ht="15.75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r="1682" ht="15.75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r="1683" ht="15.75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r="1684" ht="15.7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r="1685" ht="15.75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r="1686" ht="15.75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r="1687" ht="15.75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r="1688" ht="15.75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r="1689" ht="15.75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r="1690" ht="15.75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r="1691" ht="15.75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r="1692" ht="15.7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r="1693" ht="15.7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r="1694" ht="15.75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r="1695" ht="15.75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r="1696" ht="15.75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r="1697" ht="15.75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r="1698" ht="15.75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r="1699" ht="15.75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r="1700" ht="15.75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r="1701" ht="15.75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r="1702" ht="15.75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ht="15.75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r="1704" ht="15.7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r="1705" ht="15.75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r="1706" ht="15.75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r="1707" ht="15.75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r="1708" ht="15.75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r="1709" ht="15.75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r="1710" ht="15.75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r="1711" ht="15.75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r="1712" ht="15.75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r="1713" ht="15.75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ht="15.75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r="1715" ht="15.75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r="1716" ht="15.75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r="1717" ht="15.75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r="1718" ht="15.75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r="1719" ht="15.75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r="1720" ht="15.75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r="1721" ht="15.75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r="1722" ht="15.75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r="1723" ht="15.75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r="1724" ht="15.75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r="1725" ht="15.75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r="1726" ht="15.75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r="1727" ht="15.75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r="1728" ht="15.75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r="1729" ht="15.7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r="1730" ht="15.75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r="1731" ht="15.75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r="1732" ht="15.75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r="1733" ht="15.75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r="1734" ht="15.75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r="1735" ht="15.75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r="1736" ht="15.75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r="1737" ht="15.75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r="1738" ht="15.75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r="1739" ht="15.75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r="1740" ht="15.75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r="1741" ht="15.75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r="1742" ht="15.75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r="1743" ht="15.75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r="1744" ht="15.75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r="1745" ht="15.75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r="1746" ht="15.75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r="1747" ht="15.75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r="1748" ht="15.75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r="1749" ht="15.75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r="1750" ht="15.75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r="1751" ht="15.75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r="1752" ht="15.75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r="1753" ht="15.75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r="1754" ht="15.75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r="1755" ht="15.75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r="1756" ht="15.75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r="1757" ht="15.75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r="1758" ht="15.75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r="1759" ht="15.75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r="1760" ht="15.75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r="1761" ht="15.75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r="1762" ht="15.75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r="1763" ht="15.75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r="1764" ht="15.7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r="1765" ht="15.75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r="1766" ht="15.75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r="1767" ht="15.75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r="1768" ht="15.75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r="1769" ht="15.75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r="1770" ht="15.75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r="1771" ht="15.75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r="1772" ht="15.75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r="1773" ht="15.75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r="1774" ht="15.75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r="1775" ht="15.75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r="1776" ht="15.75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r="1777" ht="15.75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r="1778" ht="15.75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ht="15.75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r="1780" ht="15.75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r="1781" ht="15.75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r="1782" ht="15.75" customHeight="1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r="1783" ht="15.75" customHeight="1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r="1784" ht="15.75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r="1785" ht="15.75" customHeight="1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r="1786" ht="15.75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r="1787" ht="15.75" customHeight="1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r="1788" ht="15.75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r="1789" ht="15.75" customHeight="1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r="1790" ht="15.75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r="1791" ht="15.75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r="1792" ht="15.75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r="1793" ht="15.75" customHeight="1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r="1794" ht="15.75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r="1795" ht="15.75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r="1796" ht="15.75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r="1797" ht="15.75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ht="15.75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r="1799" ht="15.75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r="1800" ht="15.75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r="1801" ht="15.75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r="1802" ht="15.75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r="1803" ht="15.75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r="1804" ht="15.75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r="1805" ht="15.75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r="1806" ht="15.75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r="1807" ht="15.75" customHeight="1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  <row r="1808" ht="15.75" customHeight="1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</row>
    <row r="1809" ht="15.75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</row>
    <row r="1810" ht="15.75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</row>
    <row r="1811" ht="15.75" customHeight="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</row>
    <row r="1812" ht="15.75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</row>
    <row r="1813" ht="15.75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</row>
    <row r="1814" ht="15.75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</row>
    <row r="1815" ht="15.75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</row>
    <row r="1816" ht="15.75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</row>
    <row r="1817" ht="15.75" customHeight="1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</row>
    <row r="1818" ht="15.75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r="1819" ht="15.75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</row>
    <row r="1820" ht="15.75" customHeight="1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</row>
    <row r="1821" ht="15.75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</row>
    <row r="1822" ht="15.75" customHeight="1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</row>
    <row r="1823" ht="15.75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</row>
    <row r="1824" ht="15.75" customHeight="1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</row>
    <row r="1825" ht="15.75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</row>
    <row r="1826" ht="15.75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</row>
    <row r="1827" ht="15.75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</row>
    <row r="1828" ht="15.75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</row>
    <row r="1829" ht="15.75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</row>
    <row r="1830" ht="15.75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</row>
    <row r="1831" ht="15.75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</row>
    <row r="1832" ht="15.75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</row>
    <row r="1833" ht="15.75" customHeight="1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</row>
    <row r="1834" ht="15.75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r="1835" ht="15.75" customHeight="1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</row>
    <row r="1836" ht="15.75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</row>
    <row r="1837" ht="15.75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</row>
    <row r="1838" ht="15.75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</row>
    <row r="1839" ht="15.75" customHeight="1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</row>
    <row r="1840" ht="15.75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</row>
    <row r="1841" ht="15.75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</row>
    <row r="1842" ht="15.75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</row>
    <row r="1843" ht="15.75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</row>
    <row r="1844" ht="15.75" customHeight="1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</row>
    <row r="1845" ht="15.75" customHeight="1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</row>
    <row r="1846" ht="15.75" customHeight="1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</row>
    <row r="1847" ht="15.75" customHeight="1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</row>
    <row r="1848" ht="15.75" customHeight="1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</row>
    <row r="1849" ht="15.75" customHeight="1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</row>
    <row r="1850" ht="15.75" customHeight="1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</row>
    <row r="1851" ht="15.75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</row>
    <row r="1852" ht="15.75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</row>
    <row r="1853" ht="15.75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r="1854" ht="15.75" customHeight="1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</row>
    <row r="1855" ht="15.75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</row>
    <row r="1856" ht="15.75" customHeight="1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</row>
    <row r="1857" ht="15.75" customHeight="1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</row>
    <row r="1858" ht="15.75" customHeight="1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</row>
    <row r="1859" ht="15.75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</row>
    <row r="1860" ht="15.75" customHeight="1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</row>
    <row r="1861" ht="15.75" customHeight="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</row>
    <row r="1862" ht="15.75" customHeight="1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</row>
    <row r="1863" ht="15.75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</row>
    <row r="1864" ht="15.75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</row>
    <row r="1865" ht="15.75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r="1866" ht="15.75" customHeight="1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</row>
    <row r="1867" ht="15.75" customHeight="1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</row>
    <row r="1868" ht="15.75" customHeight="1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</row>
    <row r="1869" ht="15.75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</row>
    <row r="1870" ht="15.75" customHeight="1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</row>
    <row r="1871" ht="15.75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r="1872" ht="15.75" customHeight="1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</row>
    <row r="1873" ht="15.75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</row>
    <row r="1874" ht="15.75" customHeight="1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</row>
    <row r="1875" ht="15.75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</row>
    <row r="1876" ht="15.75" customHeight="1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</row>
    <row r="1877" ht="15.75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</row>
    <row r="1878" ht="15.75" customHeight="1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</row>
    <row r="1879" ht="15.75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</row>
    <row r="1880" ht="15.75" customHeight="1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</row>
    <row r="1881" ht="15.75" customHeight="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</row>
    <row r="1882" ht="15.75" customHeight="1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</row>
    <row r="1883" ht="15.75" customHeight="1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</row>
    <row r="1884" ht="15.75" customHeight="1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r="1885" ht="15.75" customHeight="1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</row>
    <row r="1886" ht="15.75" customHeight="1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</row>
    <row r="1887" ht="15.75" customHeight="1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</row>
    <row r="1888" ht="15.75" customHeight="1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</row>
    <row r="1889" ht="15.75" customHeight="1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</row>
    <row r="1890" ht="15.75" customHeight="1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</row>
    <row r="1891" ht="15.75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</row>
    <row r="1892" ht="15.75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</row>
    <row r="1893" ht="15.75" customHeight="1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</row>
    <row r="1894" ht="15.75" customHeight="1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</row>
    <row r="1895" ht="15.75" customHeight="1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</row>
    <row r="1896" ht="15.75" customHeight="1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</row>
    <row r="1897" ht="15.75" customHeight="1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</row>
    <row r="1898" ht="15.75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</row>
    <row r="1899" ht="15.75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</row>
    <row r="1900" ht="15.75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</row>
    <row r="1901" ht="15.75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</row>
    <row r="1902" ht="15.75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</row>
    <row r="1903" ht="15.75" customHeight="1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</row>
    <row r="1904" ht="15.75" customHeight="1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</row>
    <row r="1905" ht="15.75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</row>
    <row r="1906" ht="15.75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</row>
    <row r="1907" ht="15.75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</row>
    <row r="1908" ht="15.75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</row>
    <row r="1909" ht="15.75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r="1910" ht="15.75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</row>
    <row r="1911" ht="15.75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</row>
    <row r="1912" ht="15.7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</row>
    <row r="1913" ht="15.75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</row>
    <row r="1914" ht="15.75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</row>
    <row r="1915" ht="15.75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</row>
    <row r="1916" ht="15.75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r="1917" ht="15.75" customHeight="1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</row>
    <row r="1918" ht="15.75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</row>
    <row r="1919" ht="15.75" customHeight="1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</row>
    <row r="1920" ht="15.75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</row>
    <row r="1921" ht="15.75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</row>
    <row r="1922" ht="15.75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</row>
    <row r="1923" ht="15.75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</row>
    <row r="1924" ht="15.75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</row>
    <row r="1925" ht="15.75" customHeight="1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</row>
    <row r="1926" ht="15.75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</row>
    <row r="1927" ht="15.75" customHeight="1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</row>
    <row r="1928" ht="15.75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</row>
    <row r="1929" ht="15.75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</row>
    <row r="1930" ht="15.75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</row>
    <row r="1931" ht="15.75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</row>
    <row r="1932" ht="15.75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</row>
    <row r="1933" ht="15.75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</row>
    <row r="1934" ht="15.75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</row>
    <row r="1935" ht="15.75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</row>
    <row r="1936" ht="15.75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</row>
    <row r="1937" ht="15.75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</row>
    <row r="1938" ht="15.75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</row>
    <row r="1939" ht="15.75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</row>
    <row r="1940" ht="15.75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</row>
    <row r="1941" ht="15.75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</row>
    <row r="1942" ht="15.75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</row>
    <row r="1943" ht="15.75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</row>
    <row r="1944" ht="15.75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</row>
    <row r="1945" ht="15.75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</row>
    <row r="1946" ht="15.75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</row>
    <row r="1947" ht="15.75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</row>
    <row r="1948" ht="15.75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</row>
    <row r="1949" ht="15.75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</row>
    <row r="1950" ht="15.75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</row>
    <row r="1951" ht="15.7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</row>
    <row r="1952" ht="15.75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</row>
    <row r="1953" ht="15.75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</row>
    <row r="1954" ht="15.75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</row>
    <row r="1955" ht="15.75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</row>
    <row r="1956" ht="15.75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</row>
    <row r="1957" ht="15.75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</row>
    <row r="1958" ht="15.75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</row>
    <row r="1959" ht="15.75" customHeight="1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</row>
    <row r="1960" ht="15.75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</row>
    <row r="1961" ht="15.75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</row>
    <row r="1962" ht="15.75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</row>
    <row r="1963" ht="15.75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</row>
    <row r="1964" ht="15.75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</row>
    <row r="1965" ht="15.75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</row>
    <row r="1966" ht="15.75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</row>
    <row r="1967" ht="15.75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</row>
    <row r="1968" ht="15.75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</row>
    <row r="1969" ht="15.75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</row>
    <row r="1970" ht="15.75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</row>
    <row r="1971" ht="15.75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</row>
    <row r="1972" ht="15.75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</row>
    <row r="1973" ht="15.75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</row>
    <row r="1974" ht="15.75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</row>
    <row r="1975" ht="15.75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</row>
    <row r="1976" ht="15.75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</row>
    <row r="1977" ht="15.75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</row>
    <row r="1978" ht="15.75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</row>
    <row r="1979" ht="15.75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</row>
    <row r="1980" ht="15.75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</row>
    <row r="1981" ht="15.7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</row>
    <row r="1982" ht="15.75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</row>
    <row r="1983" ht="15.75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</row>
    <row r="1984" ht="15.7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</row>
    <row r="1985" ht="15.75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</row>
    <row r="1986" ht="15.75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</row>
    <row r="1987" ht="15.75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</row>
    <row r="1988" ht="15.7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</row>
    <row r="1989" ht="15.75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</row>
    <row r="1990" ht="15.75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</row>
    <row r="1991" ht="15.75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</row>
    <row r="1992" ht="15.75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r="1993" ht="15.75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</row>
    <row r="1994" ht="15.75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</row>
    <row r="1995" ht="15.75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</row>
    <row r="1996" ht="15.75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</row>
    <row r="1997" ht="15.75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</row>
    <row r="1998" ht="15.75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</row>
    <row r="1999" ht="15.75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</row>
    <row r="2000" ht="15.75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</row>
    <row r="2001" ht="15.75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</row>
    <row r="2002" ht="15.75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</row>
    <row r="2003" ht="15.75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</row>
    <row r="2004" ht="15.75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</row>
    <row r="2005" ht="15.75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</row>
    <row r="2006" ht="15.75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</row>
    <row r="2007" ht="15.75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</row>
    <row r="2008" ht="15.75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</row>
    <row r="2009" ht="15.75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</row>
    <row r="2010" ht="15.7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</row>
    <row r="2011" ht="15.75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</row>
    <row r="2012" ht="15.75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</row>
    <row r="2013" ht="15.7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r="2014" ht="15.7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</row>
    <row r="2015" ht="15.75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</row>
    <row r="2016" ht="15.7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</row>
    <row r="2017" ht="15.7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</row>
    <row r="2018" ht="15.7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</row>
    <row r="2019" ht="15.7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</row>
    <row r="2020" ht="15.75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</row>
    <row r="2021" ht="15.75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</row>
    <row r="2022" ht="15.7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</row>
    <row r="2023" ht="15.75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</row>
    <row r="2024" ht="15.7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</row>
    <row r="2025" ht="15.7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</row>
    <row r="2026" ht="15.75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</row>
    <row r="2027" ht="15.75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</row>
    <row r="2028" ht="15.7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</row>
    <row r="2029" ht="15.7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</row>
    <row r="2030" ht="15.75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</row>
    <row r="2031" ht="15.75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</row>
    <row r="2032" ht="15.75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</row>
    <row r="2033" ht="15.75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</row>
    <row r="2034" ht="15.75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</row>
    <row r="2035" ht="15.75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</row>
    <row r="2036" ht="15.75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</row>
    <row r="2037" ht="15.75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</row>
    <row r="2038" ht="15.75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</row>
    <row r="2039" ht="15.75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</row>
    <row r="2040" ht="15.75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</row>
    <row r="2041" ht="15.75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</row>
    <row r="2042" ht="15.75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</row>
    <row r="2043" ht="15.75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</row>
    <row r="2044" ht="15.75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</row>
    <row r="2045" ht="15.75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</row>
    <row r="2046" ht="15.75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</row>
    <row r="2047" ht="15.75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</row>
    <row r="2048" ht="15.75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</row>
    <row r="2049" ht="15.75" customHeight="1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</row>
    <row r="2050" ht="15.7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</row>
    <row r="2051" ht="15.75" customHeight="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</row>
    <row r="2052" ht="15.75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</row>
    <row r="2053" ht="15.7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</row>
    <row r="2054" ht="15.75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</row>
    <row r="2055" ht="15.75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</row>
    <row r="2056" ht="15.75" customHeight="1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</row>
    <row r="2057" ht="15.75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</row>
    <row r="2058" ht="15.75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</row>
    <row r="2059" ht="15.75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</row>
    <row r="2060" ht="15.75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</row>
    <row r="2061" ht="15.75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</row>
    <row r="2062" ht="15.75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</row>
    <row r="2063" ht="15.75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</row>
    <row r="2064" ht="15.75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</row>
    <row r="2065" ht="15.75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</row>
    <row r="2066" ht="15.75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</row>
    <row r="2067" ht="15.75" customHeight="1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</row>
    <row r="2068" ht="15.75" customHeight="1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</row>
    <row r="2069" ht="15.75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</row>
    <row r="2070" ht="15.75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</row>
    <row r="2071" ht="15.75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</row>
    <row r="2072" ht="15.75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</row>
    <row r="2073" ht="15.75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</row>
    <row r="2074" ht="15.75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</row>
    <row r="2075" ht="15.75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</row>
    <row r="2076" ht="15.75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</row>
    <row r="2077" ht="15.75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</row>
    <row r="2078" ht="15.75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</row>
    <row r="2079" ht="15.75" customHeight="1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</row>
    <row r="2080" ht="15.75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</row>
    <row r="2081" ht="15.75" customHeight="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</row>
    <row r="2082" ht="15.75" customHeight="1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</row>
    <row r="2083" ht="15.75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</row>
    <row r="2084" ht="15.75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</row>
    <row r="2085" ht="15.75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</row>
    <row r="2086" ht="15.75" customHeight="1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</row>
    <row r="2087" ht="15.75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</row>
    <row r="2088" ht="15.75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</row>
    <row r="2089" ht="15.75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</row>
    <row r="2090" ht="15.75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</row>
    <row r="2091" ht="15.75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</row>
    <row r="2092" ht="15.75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</row>
    <row r="2093" ht="15.75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</row>
    <row r="2094" ht="15.75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</row>
    <row r="2095" ht="15.75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</row>
    <row r="2096" ht="15.75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</row>
    <row r="2097" ht="15.75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</row>
    <row r="2098" ht="15.7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</row>
    <row r="2099" ht="15.75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</row>
    <row r="2100" ht="15.75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</row>
    <row r="2101" ht="15.75" customHeight="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</row>
    <row r="2102" ht="15.75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</row>
    <row r="2103" ht="15.75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</row>
    <row r="2104" ht="15.75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</row>
    <row r="2105" ht="15.75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</row>
    <row r="2106" ht="15.75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</row>
    <row r="2107" ht="15.75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</row>
    <row r="2108" ht="15.75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</row>
    <row r="2109" ht="15.75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</row>
    <row r="2110" ht="15.75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</row>
    <row r="2111" ht="15.75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</row>
    <row r="2112" ht="15.75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</row>
    <row r="2113" ht="15.75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</row>
    <row r="2114" ht="15.75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</row>
    <row r="2115" ht="15.75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</row>
    <row r="2116" ht="15.75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</row>
    <row r="2117" ht="15.75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</row>
    <row r="2118" ht="15.75" customHeight="1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</row>
    <row r="2119" ht="15.75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</row>
    <row r="2120" ht="15.75" customHeight="1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</row>
    <row r="2121" ht="15.75" customHeight="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</row>
    <row r="2122" ht="15.75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</row>
    <row r="2123" ht="15.75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</row>
    <row r="2124" ht="15.75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</row>
    <row r="2125" ht="15.75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</row>
    <row r="2126" ht="15.7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</row>
    <row r="2127" ht="15.75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</row>
    <row r="2128" ht="15.75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</row>
    <row r="2129" ht="15.75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</row>
    <row r="2130" ht="15.75" customHeight="1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</row>
    <row r="2131" ht="15.75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</row>
    <row r="2132" ht="15.75" customHeight="1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</row>
    <row r="2133" ht="15.75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</row>
    <row r="2134" ht="15.75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</row>
    <row r="2135" ht="15.75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</row>
    <row r="2136" ht="15.75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</row>
    <row r="2137" ht="15.75" customHeight="1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</row>
    <row r="2138" ht="15.75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</row>
    <row r="2139" ht="15.75" customHeight="1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</row>
    <row r="2140" ht="15.75" customHeight="1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</row>
    <row r="2141" ht="15.75" customHeight="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</row>
    <row r="2142" ht="15.75" customHeight="1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</row>
    <row r="2143" ht="15.75" customHeight="1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</row>
    <row r="2144" ht="15.75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</row>
    <row r="2145" ht="15.75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</row>
    <row r="2146" ht="15.75" customHeight="1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</row>
    <row r="2147" ht="15.75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</row>
    <row r="2148" ht="15.75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</row>
    <row r="2149" ht="15.75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</row>
    <row r="2150" ht="15.75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</row>
    <row r="2151" ht="15.75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</row>
    <row r="2152" ht="15.75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</row>
    <row r="2153" ht="15.75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</row>
    <row r="2154" ht="15.75" customHeight="1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</row>
    <row r="2155" ht="15.75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</row>
    <row r="2156" ht="15.75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</row>
    <row r="2157" ht="15.75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</row>
    <row r="2158" ht="15.75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</row>
    <row r="2159" ht="15.75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</row>
    <row r="2160" ht="15.75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</row>
    <row r="2161" ht="15.75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</row>
    <row r="2162" ht="15.75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</row>
    <row r="2163" ht="15.75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</row>
    <row r="2164" ht="15.75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</row>
    <row r="2165" ht="15.75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</row>
    <row r="2166" ht="15.75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</row>
    <row r="2167" ht="15.75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</row>
    <row r="2168" ht="15.75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</row>
    <row r="2169" ht="15.75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</row>
    <row r="2170" ht="15.75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</row>
    <row r="2171" ht="15.75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</row>
    <row r="2172" ht="15.75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</row>
    <row r="2173" ht="15.75" customHeight="1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</row>
    <row r="2174" ht="15.75" customHeight="1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</row>
    <row r="2175" ht="15.75" customHeight="1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</row>
    <row r="2176" ht="15.75" customHeight="1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</row>
    <row r="2177" ht="15.75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</row>
    <row r="2178" ht="15.75" customHeight="1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</row>
    <row r="2179" ht="15.75" customHeight="1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</row>
    <row r="2180" ht="15.75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</row>
    <row r="2181" ht="15.75" customHeight="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</row>
    <row r="2182" ht="15.75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</row>
    <row r="2183" ht="15.75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</row>
    <row r="2184" ht="15.75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</row>
    <row r="2185" ht="15.75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</row>
    <row r="2186" ht="15.75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</row>
    <row r="2187" ht="15.75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</row>
    <row r="2188" ht="15.75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</row>
    <row r="2189" ht="15.75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</row>
    <row r="2190" ht="15.75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</row>
    <row r="2191" ht="15.75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</row>
    <row r="2192" ht="15.75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</row>
    <row r="2193" ht="15.75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</row>
    <row r="2194" ht="15.75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</row>
    <row r="2195" ht="15.75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</row>
    <row r="2196" ht="15.75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</row>
    <row r="2197" ht="15.75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</row>
    <row r="2198" ht="15.7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</row>
    <row r="2199" ht="15.75" customHeight="1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</row>
    <row r="2200" ht="15.75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</row>
    <row r="2201" ht="15.7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</row>
    <row r="2202" ht="15.75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</row>
    <row r="2203" ht="15.75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</row>
    <row r="2204" ht="15.75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</row>
    <row r="2205" ht="15.75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</row>
    <row r="2206" ht="15.75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</row>
    <row r="2207" ht="15.75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</row>
    <row r="2208" ht="15.75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</row>
    <row r="2209" ht="15.7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</row>
    <row r="2210" ht="15.75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</row>
    <row r="2211" ht="15.75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</row>
    <row r="2212" ht="15.75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</row>
    <row r="2213" ht="15.75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</row>
    <row r="2214" ht="15.75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</row>
    <row r="2215" ht="15.75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</row>
    <row r="2216" ht="15.75" customHeight="1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</row>
    <row r="2217" ht="15.75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</row>
    <row r="2218" ht="15.75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</row>
    <row r="2219" ht="15.75" customHeight="1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</row>
    <row r="2220" ht="15.75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</row>
    <row r="2221" ht="15.75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</row>
    <row r="2222" ht="15.75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</row>
    <row r="2223" ht="15.75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</row>
    <row r="2224" ht="15.75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</row>
    <row r="2225" ht="15.75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</row>
    <row r="2226" ht="15.75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</row>
    <row r="2227" ht="15.75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</row>
    <row r="2228" ht="15.75" customHeight="1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</row>
    <row r="2229" ht="15.75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</row>
    <row r="2230" ht="15.75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</row>
    <row r="2231" ht="15.75" customHeight="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</row>
    <row r="2232" ht="15.75" customHeight="1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</row>
    <row r="2233" ht="15.75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</row>
    <row r="2234" ht="15.75" customHeight="1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</row>
    <row r="2235" ht="15.75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</row>
    <row r="2236" ht="15.75" customHeight="1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</row>
    <row r="2237" ht="15.75" customHeight="1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</row>
    <row r="2238" ht="15.7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</row>
    <row r="2239" ht="15.75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</row>
    <row r="2240" ht="15.75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</row>
    <row r="2241" ht="15.75" customHeight="1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</row>
    <row r="2242" ht="15.75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</row>
    <row r="2243" ht="15.75" customHeight="1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</row>
    <row r="2244" ht="15.75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</row>
    <row r="2245" ht="15.75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</row>
    <row r="2246" ht="15.75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</row>
    <row r="2247" ht="15.75" customHeight="1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</row>
    <row r="2248" ht="15.75" customHeight="1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</row>
    <row r="2249" ht="15.75" customHeight="1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</row>
    <row r="2250" ht="15.75" customHeight="1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</row>
    <row r="2251" ht="15.75" customHeight="1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</row>
    <row r="2252" ht="15.75" customHeight="1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</row>
    <row r="2253" ht="15.75" customHeight="1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</row>
    <row r="2254" ht="15.75" customHeight="1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</row>
    <row r="2255" ht="15.75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</row>
    <row r="2256" ht="15.75" customHeight="1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</row>
    <row r="2257" ht="15.75" customHeight="1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</row>
    <row r="2258" ht="15.75" customHeight="1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</row>
    <row r="2259" ht="15.75" customHeight="1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</row>
    <row r="2260" ht="15.75" customHeight="1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</row>
    <row r="2261" ht="15.75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</row>
    <row r="2262" ht="15.75" customHeight="1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</row>
    <row r="2263" ht="15.75" customHeight="1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</row>
    <row r="2264" ht="15.75" customHeight="1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</row>
    <row r="2265" ht="15.75" customHeight="1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</row>
    <row r="2266" ht="15.75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</row>
    <row r="2267" ht="15.75" customHeight="1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</row>
    <row r="2268" ht="15.75" customHeight="1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</row>
    <row r="2269" ht="15.75" customHeight="1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</row>
    <row r="2270" ht="15.75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</row>
    <row r="2271" ht="15.75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</row>
    <row r="2272" ht="15.75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</row>
    <row r="2273" ht="15.75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</row>
    <row r="2274" ht="15.75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</row>
    <row r="2275" ht="15.75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</row>
    <row r="2276" ht="15.75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</row>
    <row r="2277" ht="15.75" customHeight="1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</row>
    <row r="2278" ht="15.75" customHeight="1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</row>
    <row r="2279" ht="15.75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</row>
    <row r="2280" ht="15.75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</row>
    <row r="2281" ht="15.75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</row>
    <row r="2282" ht="15.75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</row>
    <row r="2283" ht="15.75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</row>
    <row r="2284" ht="15.75" customHeight="1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</row>
    <row r="2285" ht="15.75" customHeight="1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</row>
    <row r="2286" ht="15.75" customHeight="1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</row>
    <row r="2287" ht="15.75" customHeight="1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</row>
    <row r="2288" ht="15.75" customHeight="1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</row>
    <row r="2289" ht="15.75" customHeight="1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</row>
    <row r="2290" ht="15.75" customHeight="1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</row>
    <row r="2291" ht="15.75" customHeight="1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</row>
    <row r="2292" ht="15.75" customHeight="1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</row>
    <row r="2293" ht="15.75" customHeight="1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</row>
    <row r="2294" ht="15.75" customHeight="1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</row>
    <row r="2295" ht="15.75" customHeight="1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</row>
    <row r="2296" ht="15.75" customHeight="1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</row>
    <row r="2297" ht="15.75" customHeight="1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</row>
    <row r="2298" ht="15.75" customHeight="1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</row>
    <row r="2299" ht="15.75" customHeight="1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</row>
    <row r="2300" ht="15.75" customHeight="1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</row>
    <row r="2301" ht="15.75" customHeight="1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</row>
    <row r="2302" ht="15.75" customHeight="1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</row>
    <row r="2303" ht="15.75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</row>
    <row r="2304" ht="15.75" customHeight="1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</row>
    <row r="2305" ht="15.75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</row>
    <row r="2306" ht="15.75" customHeight="1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</row>
    <row r="2307" ht="15.75" customHeight="1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</row>
    <row r="2308" ht="15.75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</row>
    <row r="2309" ht="15.75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</row>
    <row r="2310" ht="15.75" customHeight="1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</row>
    <row r="2311" ht="15.75" customHeight="1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</row>
    <row r="2312" ht="15.75" customHeight="1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</row>
    <row r="2313" ht="15.75" customHeight="1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</row>
    <row r="2314" ht="15.75" customHeight="1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</row>
    <row r="2315" ht="15.75" customHeight="1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</row>
    <row r="2316" ht="15.75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</row>
    <row r="2317" ht="15.75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</row>
    <row r="2318" ht="15.75" customHeight="1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</row>
    <row r="2319" ht="15.75" customHeight="1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</row>
    <row r="2320" ht="15.75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</row>
    <row r="2321" ht="15.75" customHeight="1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</row>
    <row r="2322" ht="15.75" customHeight="1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</row>
    <row r="2323" ht="15.75" customHeight="1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</row>
    <row r="2324" ht="15.75" customHeight="1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</row>
    <row r="2325" ht="15.75" customHeight="1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</row>
    <row r="2326" ht="15.75" customHeight="1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</row>
    <row r="2327" ht="15.75" customHeight="1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</row>
    <row r="2328" ht="15.75" customHeight="1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</row>
    <row r="2329" ht="15.75" customHeight="1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</row>
    <row r="2330" ht="15.75" customHeight="1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</row>
    <row r="2331" ht="15.75" customHeight="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</row>
    <row r="2332" ht="15.75" customHeight="1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</row>
    <row r="2333" ht="15.75" customHeight="1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</row>
    <row r="2334" ht="15.75" customHeight="1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</row>
    <row r="2335" ht="15.75" customHeight="1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</row>
    <row r="2336" ht="15.75" customHeight="1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</row>
    <row r="2337" ht="15.75" customHeight="1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</row>
    <row r="2338" ht="15.75" customHeight="1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</row>
    <row r="2339" ht="15.75" customHeight="1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</row>
    <row r="2340" ht="15.75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</row>
    <row r="2341" ht="15.75" customHeight="1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</row>
    <row r="2342" ht="15.75" customHeight="1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</row>
    <row r="2343" ht="15.75" customHeight="1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</row>
    <row r="2344" ht="15.75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</row>
    <row r="2345" ht="15.75" customHeight="1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</row>
    <row r="2346" ht="15.75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</row>
    <row r="2347" ht="15.75" customHeight="1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</row>
    <row r="2348" ht="15.75" customHeight="1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</row>
    <row r="2349" ht="15.75" customHeight="1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</row>
    <row r="2350" ht="15.75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</row>
    <row r="2351" ht="15.75" customHeight="1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</row>
    <row r="2352" ht="15.75" customHeight="1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</row>
    <row r="2353" ht="15.75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</row>
    <row r="2354" ht="15.75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</row>
    <row r="2355" ht="15.75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</row>
    <row r="2356" ht="15.75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</row>
    <row r="2357" ht="15.75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</row>
    <row r="2358" ht="15.75" customHeight="1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</row>
    <row r="2359" ht="15.75" customHeight="1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</row>
    <row r="2360" ht="15.75" customHeight="1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</row>
    <row r="2361" ht="15.75" customHeight="1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</row>
    <row r="2362" ht="15.75" customHeight="1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</row>
    <row r="2363" ht="15.75" customHeight="1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</row>
    <row r="2364" ht="15.75" customHeight="1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</row>
    <row r="2365" ht="15.75" customHeight="1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</row>
    <row r="2366" ht="15.75" customHeight="1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</row>
    <row r="2367" ht="15.75" customHeight="1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</row>
    <row r="2368" ht="15.75" customHeight="1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</row>
    <row r="2369" ht="15.75" customHeight="1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</row>
    <row r="2370" ht="15.75" customHeight="1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</row>
    <row r="2371" ht="15.75" customHeight="1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</row>
    <row r="2372" ht="15.75" customHeight="1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</row>
    <row r="2373" ht="15.75" customHeight="1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</row>
    <row r="2374" ht="15.75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</row>
    <row r="2375" ht="15.75" customHeight="1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</row>
    <row r="2376" ht="15.75" customHeight="1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</row>
    <row r="2377" ht="15.75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</row>
    <row r="2378" ht="15.75" customHeight="1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</row>
    <row r="2379" ht="15.75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</row>
    <row r="2380" ht="15.75" customHeight="1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</row>
    <row r="2381" ht="15.75" customHeight="1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</row>
    <row r="2382" ht="15.75" customHeight="1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</row>
    <row r="2383" ht="15.75" customHeight="1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</row>
    <row r="2384" ht="15.75" customHeight="1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</row>
    <row r="2385" ht="15.75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</row>
    <row r="2386" ht="15.75" customHeight="1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</row>
    <row r="2387" ht="15.75" customHeight="1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</row>
    <row r="2388" ht="15.75" customHeight="1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</row>
    <row r="2389" ht="15.75" customHeight="1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</row>
    <row r="2390" ht="15.75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</row>
    <row r="2391" ht="15.75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</row>
    <row r="2392" ht="15.75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</row>
    <row r="2393" ht="15.75" customHeight="1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</row>
    <row r="2394" ht="15.75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</row>
    <row r="2395" ht="15.75" customHeight="1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</row>
    <row r="2396" ht="15.75" customHeight="1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</row>
    <row r="2397" ht="15.75" customHeight="1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</row>
    <row r="2398" ht="15.75" customHeight="1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</row>
    <row r="2399" ht="15.75" customHeight="1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</row>
    <row r="2400" ht="15.75" customHeight="1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</row>
    <row r="2401" ht="15.75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</row>
    <row r="2402" ht="15.75" customHeight="1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</row>
    <row r="2403" ht="15.75" customHeight="1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</row>
    <row r="2404" ht="15.75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</row>
    <row r="2405" ht="15.75" customHeight="1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</row>
    <row r="2406" ht="15.75" customHeight="1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</row>
    <row r="2407" ht="15.75" customHeight="1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</row>
    <row r="2408" ht="15.75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</row>
    <row r="2409" ht="15.75" customHeight="1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</row>
    <row r="2410" ht="15.75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</row>
    <row r="2411" ht="15.75" customHeight="1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</row>
    <row r="2412" ht="15.75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</row>
    <row r="2413" ht="15.75" customHeight="1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</row>
    <row r="2414" ht="15.75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</row>
    <row r="2415" ht="15.75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</row>
    <row r="2416" ht="15.75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</row>
    <row r="2417" ht="15.75" customHeight="1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</row>
    <row r="2418" ht="15.75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</row>
    <row r="2419" ht="15.75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</row>
    <row r="2420" ht="15.75" customHeight="1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</row>
    <row r="2421" ht="15.75" customHeight="1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</row>
    <row r="2422" ht="15.75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</row>
    <row r="2423" ht="15.75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</row>
    <row r="2424" ht="15.75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</row>
    <row r="2425" ht="15.75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</row>
    <row r="2426" ht="15.75" customHeight="1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</row>
    <row r="2427" ht="15.75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</row>
    <row r="2428" ht="15.75" customHeight="1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</row>
    <row r="2429" ht="15.75" customHeight="1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</row>
    <row r="2430" ht="15.75" customHeight="1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</row>
    <row r="2431" ht="15.75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</row>
    <row r="2432" ht="15.75" customHeight="1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</row>
    <row r="2433" ht="15.75" customHeight="1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</row>
    <row r="2434" ht="15.75" customHeight="1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</row>
    <row r="2435" ht="15.75" customHeight="1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</row>
    <row r="2436" ht="15.75" customHeight="1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</row>
    <row r="2437" ht="15.75" customHeight="1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</row>
    <row r="2438" ht="15.75" customHeight="1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</row>
    <row r="2439" ht="15.75" customHeight="1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</row>
    <row r="2440" ht="15.75" customHeight="1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</row>
    <row r="2441" ht="15.75" customHeight="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</row>
    <row r="2442" ht="15.75" customHeight="1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</row>
    <row r="2443" ht="15.75" customHeight="1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</row>
    <row r="2444" ht="15.75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</row>
    <row r="2445" ht="15.75" customHeight="1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</row>
    <row r="2446" ht="15.75" customHeight="1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</row>
    <row r="2447" ht="15.75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</row>
    <row r="2448" ht="15.75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</row>
    <row r="2449" ht="15.75" customHeight="1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</row>
    <row r="2450" ht="15.75" customHeight="1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</row>
    <row r="2451" ht="15.75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</row>
    <row r="2452" ht="15.75" customHeight="1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</row>
    <row r="2453" ht="15.75" customHeight="1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</row>
    <row r="2454" ht="15.75" customHeight="1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</row>
    <row r="2455" ht="15.75" customHeight="1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</row>
    <row r="2456" ht="15.75" customHeight="1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</row>
    <row r="2457" ht="15.75" customHeight="1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</row>
    <row r="2458" ht="15.75" customHeight="1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</row>
    <row r="2459" ht="15.75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</row>
    <row r="2460" ht="15.75" customHeight="1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</row>
    <row r="2461" ht="15.75" customHeight="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</row>
    <row r="2462" ht="15.75" customHeight="1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</row>
    <row r="2463" ht="15.75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</row>
    <row r="2464" ht="15.75" customHeight="1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</row>
    <row r="2465" ht="15.75" customHeight="1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</row>
    <row r="2466" ht="15.75" customHeight="1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</row>
    <row r="2467" ht="15.75" customHeight="1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</row>
    <row r="2468" ht="15.75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</row>
    <row r="2469" ht="15.75" customHeight="1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</row>
    <row r="2470" ht="15.75" customHeight="1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</row>
    <row r="2471" ht="15.75" customHeight="1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</row>
    <row r="2472" ht="15.75" customHeight="1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</row>
    <row r="2473" ht="15.75" customHeight="1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</row>
    <row r="2474" ht="15.75" customHeight="1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</row>
    <row r="2475" ht="15.75" customHeight="1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</row>
    <row r="2476" ht="15.75" customHeight="1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</row>
    <row r="2477" ht="15.75" customHeight="1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</row>
    <row r="2478" ht="15.75" customHeight="1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</row>
    <row r="2479" ht="15.75" customHeight="1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</row>
    <row r="2480" ht="15.75" customHeight="1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</row>
    <row r="2481" ht="15.75" customHeight="1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</row>
    <row r="2482" ht="15.75" customHeight="1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</row>
    <row r="2483" ht="15.75" customHeight="1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</row>
    <row r="2484" ht="15.75" customHeight="1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</row>
    <row r="2485" ht="15.75" customHeight="1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</row>
    <row r="2486" ht="15.75" customHeight="1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</row>
    <row r="2487" ht="15.75" customHeight="1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</row>
    <row r="2488" ht="15.75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</row>
    <row r="2489" ht="15.75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</row>
    <row r="2490" ht="15.75" customHeight="1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</row>
    <row r="2491" ht="15.75" customHeight="1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</row>
    <row r="2492" ht="15.75" customHeight="1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</row>
    <row r="2493" ht="15.75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</row>
    <row r="2494" ht="15.75" customHeight="1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</row>
    <row r="2495" ht="15.75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</row>
    <row r="2496" ht="15.75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</row>
    <row r="2497" ht="15.75" customHeight="1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</row>
    <row r="2498" ht="15.75" customHeight="1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</row>
    <row r="2499" ht="15.75" customHeight="1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</row>
    <row r="2500" ht="15.75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</row>
    <row r="2501" ht="15.75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</row>
    <row r="2502" ht="15.75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</row>
    <row r="2503" ht="15.75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</row>
    <row r="2504" ht="15.75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</row>
    <row r="2505" ht="15.75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</row>
    <row r="2506" ht="15.75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</row>
    <row r="2507" ht="15.75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</row>
    <row r="2508" ht="15.75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</row>
    <row r="2509" ht="15.75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</row>
    <row r="2510" ht="15.75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</row>
    <row r="2511" ht="15.75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</row>
    <row r="2512" ht="15.75" customHeight="1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</row>
    <row r="2513" ht="15.75" customHeight="1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</row>
    <row r="2514" ht="15.75" customHeight="1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</row>
    <row r="2515" ht="15.75" customHeight="1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</row>
    <row r="2516" ht="15.75" customHeight="1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</row>
    <row r="2517" ht="15.75" customHeight="1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</row>
    <row r="2518" ht="15.75" customHeight="1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</row>
    <row r="2519" ht="15.75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</row>
    <row r="2520" ht="15.75" customHeight="1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</row>
    <row r="2521" ht="15.75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</row>
    <row r="2522" ht="15.75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</row>
    <row r="2523" ht="15.75" customHeight="1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</row>
    <row r="2524" ht="15.75" customHeight="1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</row>
    <row r="2525" ht="15.75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</row>
    <row r="2526" ht="15.75" customHeight="1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</row>
    <row r="2527" ht="15.75" customHeight="1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</row>
    <row r="2528" ht="15.75" customHeight="1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</row>
    <row r="2529" ht="15.75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</row>
    <row r="2530" ht="15.75" customHeight="1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</row>
    <row r="2531" ht="15.75" customHeight="1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</row>
    <row r="2532" ht="15.75" customHeight="1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</row>
    <row r="2533" ht="15.75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</row>
    <row r="2534" ht="15.75" customHeight="1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</row>
    <row r="2535" ht="15.75" customHeight="1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</row>
    <row r="2536" ht="15.75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</row>
    <row r="2537" ht="15.75" customHeight="1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</row>
    <row r="2538" ht="15.75" customHeight="1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</row>
    <row r="2539" ht="15.75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</row>
    <row r="2540" ht="15.75" customHeight="1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</row>
    <row r="2541" ht="15.75" customHeight="1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</row>
    <row r="2542" ht="15.75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</row>
    <row r="2543" ht="15.75" customHeight="1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</row>
    <row r="2544" ht="15.75" customHeight="1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</row>
    <row r="2545" ht="15.75" customHeight="1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</row>
    <row r="2546" ht="15.75" customHeight="1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</row>
    <row r="2547" ht="15.75" customHeight="1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</row>
    <row r="2548" ht="15.75" customHeight="1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</row>
    <row r="2549" ht="15.75" customHeight="1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</row>
    <row r="2550" ht="15.75" customHeight="1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</row>
    <row r="2551" ht="15.75" customHeight="1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</row>
    <row r="2552" ht="15.75" customHeight="1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</row>
    <row r="2553" ht="15.75" customHeight="1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</row>
    <row r="2554" ht="15.75" customHeight="1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</row>
    <row r="2555" ht="15.75" customHeight="1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</row>
    <row r="2556" ht="15.75" customHeight="1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</row>
    <row r="2557" ht="15.75" customHeight="1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</row>
    <row r="2558" ht="15.75" customHeight="1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</row>
    <row r="2559" ht="15.75" customHeight="1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</row>
    <row r="2560" ht="15.75" customHeight="1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</row>
    <row r="2561" ht="15.75" customHeight="1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</row>
    <row r="2562" ht="15.75" customHeight="1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</row>
    <row r="2563" ht="15.75" customHeight="1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</row>
    <row r="2564" ht="15.75" customHeight="1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</row>
    <row r="2565" ht="15.75" customHeight="1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</row>
    <row r="2566" ht="15.75" customHeight="1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</row>
    <row r="2567" ht="15.75" customHeight="1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</row>
    <row r="2568" ht="15.75" customHeight="1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</row>
    <row r="2569" ht="15.75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</row>
    <row r="2570" ht="15.75" customHeight="1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</row>
    <row r="2571" ht="15.75" customHeight="1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</row>
    <row r="2572" ht="15.75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</row>
    <row r="2573" ht="15.75" customHeight="1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</row>
    <row r="2574" ht="15.75" customHeight="1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</row>
    <row r="2575" ht="15.75" customHeight="1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</row>
    <row r="2576" ht="15.75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</row>
    <row r="2577" ht="15.75" customHeight="1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</row>
    <row r="2578" ht="15.75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</row>
    <row r="2579" ht="15.75" customHeight="1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</row>
    <row r="2580" ht="15.75" customHeight="1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</row>
    <row r="2581" ht="15.75" customHeight="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</row>
    <row r="2582" ht="15.75" customHeight="1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</row>
    <row r="2583" ht="15.75" customHeight="1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</row>
    <row r="2584" ht="15.75" customHeight="1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</row>
    <row r="2585" ht="15.75" customHeight="1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</row>
    <row r="2586" ht="15.75" customHeight="1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</row>
    <row r="2587" ht="15.75" customHeight="1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</row>
    <row r="2588" ht="15.75" customHeight="1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</row>
    <row r="2589" ht="15.75" customHeight="1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</row>
    <row r="2590" ht="15.75" customHeight="1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</row>
    <row r="2591" ht="15.75" customHeight="1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</row>
    <row r="2592" ht="15.75" customHeight="1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</row>
    <row r="2593" ht="15.75" customHeight="1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</row>
    <row r="2594" ht="15.75" customHeight="1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</row>
    <row r="2595" ht="15.75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</row>
    <row r="2596" ht="15.75" customHeight="1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</row>
    <row r="2597" ht="15.75" customHeight="1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</row>
    <row r="2598" ht="15.75" customHeight="1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</row>
    <row r="2599" ht="15.75" customHeight="1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</row>
    <row r="2600" ht="15.75" customHeight="1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</row>
    <row r="2601" ht="15.75" customHeight="1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</row>
    <row r="2602" ht="15.75" customHeight="1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</row>
    <row r="2603" ht="15.75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</row>
    <row r="2604" ht="15.75" customHeight="1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</row>
    <row r="2605" ht="15.75" customHeight="1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</row>
    <row r="2606" ht="15.75" customHeight="1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</row>
    <row r="2607" ht="15.75" customHeight="1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</row>
    <row r="2608" ht="15.75" customHeight="1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</row>
    <row r="2609" ht="15.75" customHeight="1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</row>
    <row r="2610" ht="15.75" customHeight="1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</row>
    <row r="2611" ht="15.75" customHeight="1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</row>
    <row r="2612" ht="15.75" customHeight="1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</row>
    <row r="2613" ht="15.75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</row>
    <row r="2614" ht="15.75" customHeight="1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</row>
    <row r="2615" ht="15.75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</row>
    <row r="2616" ht="15.75" customHeight="1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</row>
    <row r="2617" ht="15.75" customHeight="1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</row>
    <row r="2618" ht="15.75" customHeight="1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</row>
    <row r="2619" ht="15.75" customHeight="1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</row>
    <row r="2620" ht="15.75" customHeight="1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</row>
    <row r="2621" ht="15.75" customHeight="1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</row>
    <row r="2622" ht="15.75" customHeight="1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</row>
    <row r="2623" ht="15.75" customHeight="1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</row>
    <row r="2624" ht="15.75" customHeight="1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</row>
    <row r="2625" ht="15.75" customHeight="1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</row>
    <row r="2626" ht="15.75" customHeight="1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</row>
    <row r="2627" ht="15.75" customHeight="1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</row>
    <row r="2628" ht="15.75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</row>
    <row r="2629" ht="15.75" customHeight="1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</row>
    <row r="2630" ht="15.75" customHeight="1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</row>
    <row r="2631" ht="15.75" customHeight="1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</row>
    <row r="2632" ht="15.75" customHeight="1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</row>
    <row r="2633" ht="15.75" customHeight="1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</row>
    <row r="2634" ht="15.75" customHeight="1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</row>
    <row r="2635" ht="15.75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</row>
    <row r="2636" ht="15.75" customHeight="1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</row>
    <row r="2637" ht="15.75" customHeight="1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</row>
    <row r="2638" ht="15.75" customHeight="1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</row>
    <row r="2639" ht="15.75" customHeight="1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</row>
    <row r="2640" ht="15.75" customHeight="1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</row>
    <row r="2641" ht="15.75" customHeight="1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</row>
    <row r="2642" ht="15.75" customHeight="1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</row>
    <row r="2643" ht="15.75" customHeight="1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</row>
    <row r="2644" ht="15.75" customHeight="1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</row>
    <row r="2645" ht="15.75" customHeight="1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</row>
    <row r="2646" ht="15.75" customHeight="1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</row>
    <row r="2647" ht="15.75" customHeight="1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</row>
    <row r="2648" ht="15.75" customHeight="1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</row>
    <row r="2649" ht="15.75" customHeight="1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</row>
    <row r="2650" ht="15.75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</row>
    <row r="2651" ht="15.75" customHeight="1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</row>
    <row r="2652" ht="15.75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</row>
    <row r="2653" ht="15.75" customHeight="1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</row>
    <row r="2654" ht="15.75" customHeight="1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</row>
    <row r="2655" ht="15.75" customHeight="1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</row>
    <row r="2656" ht="15.75" customHeight="1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</row>
    <row r="2657" ht="15.75" customHeight="1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</row>
    <row r="2658" ht="15.75" customHeight="1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</row>
    <row r="2659" ht="15.75" customHeight="1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</row>
    <row r="2660" ht="15.75" customHeight="1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</row>
    <row r="2661" ht="15.75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</row>
    <row r="2662" ht="15.75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</row>
    <row r="2663" ht="15.75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</row>
    <row r="2664" ht="15.75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</row>
    <row r="2665" ht="15.75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</row>
    <row r="2666" ht="15.75" customHeight="1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</row>
    <row r="2667" ht="15.75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</row>
    <row r="2668" ht="15.75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</row>
    <row r="2669" ht="15.75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</row>
    <row r="2670" ht="15.75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</row>
    <row r="2671" ht="15.75" customHeight="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</row>
    <row r="2672" ht="15.75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</row>
    <row r="2673" ht="15.75" customHeight="1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</row>
    <row r="2674" ht="15.75" customHeight="1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</row>
    <row r="2675" ht="15.75" customHeight="1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</row>
    <row r="2676" ht="15.75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</row>
    <row r="2677" ht="15.75" customHeight="1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</row>
    <row r="2678" ht="15.75" customHeight="1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</row>
    <row r="2679" ht="15.75" customHeight="1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</row>
    <row r="2680" ht="15.75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</row>
    <row r="2681" ht="15.75" customHeight="1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</row>
    <row r="2682" ht="15.75" customHeight="1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</row>
    <row r="2683" ht="15.75" customHeight="1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</row>
    <row r="2684" ht="15.75" customHeight="1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</row>
    <row r="2685" ht="15.75" customHeight="1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</row>
    <row r="2686" ht="15.75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</row>
    <row r="2687" ht="15.75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</row>
    <row r="2688" ht="15.75" customHeight="1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</row>
    <row r="2689" ht="15.75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</row>
    <row r="2690" ht="15.75" customHeight="1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</row>
    <row r="2691" ht="15.75" customHeight="1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</row>
    <row r="2692" ht="15.75" customHeight="1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</row>
    <row r="2693" ht="15.75" customHeight="1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</row>
    <row r="2694" ht="15.75" customHeight="1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</row>
    <row r="2695" ht="15.75" customHeight="1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</row>
    <row r="2696" ht="15.75" customHeight="1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</row>
    <row r="2697" ht="15.75" customHeight="1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</row>
    <row r="2698" ht="15.75" customHeight="1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</row>
    <row r="2699" ht="15.75" customHeight="1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</row>
    <row r="2700" ht="15.75" customHeight="1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</row>
    <row r="2701" ht="15.75" customHeight="1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</row>
    <row r="2702" ht="15.75" customHeight="1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</row>
    <row r="2703" ht="15.75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</row>
    <row r="2704" ht="15.75" customHeight="1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</row>
    <row r="2705" ht="15.75" customHeight="1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</row>
    <row r="2706" ht="15.75" customHeight="1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</row>
    <row r="2707" ht="15.75" customHeight="1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</row>
    <row r="2708" ht="15.75" customHeight="1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</row>
    <row r="2709" ht="15.75" customHeight="1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</row>
    <row r="2710" ht="15.75" customHeight="1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</row>
    <row r="2711" ht="15.75" customHeight="1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</row>
    <row r="2712" ht="15.75" customHeight="1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</row>
    <row r="2713" ht="15.75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</row>
    <row r="2714" ht="15.75" customHeight="1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</row>
    <row r="2715" ht="15.75" customHeight="1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</row>
    <row r="2716" ht="15.75" customHeight="1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</row>
    <row r="2717" ht="15.75" customHeight="1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</row>
    <row r="2718" ht="15.75" customHeight="1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</row>
    <row r="2719" ht="15.75" customHeight="1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</row>
    <row r="2720" ht="15.75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</row>
    <row r="2721" ht="15.75" customHeight="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</row>
    <row r="2722" ht="15.75" customHeight="1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</row>
    <row r="2723" ht="15.75" customHeight="1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</row>
    <row r="2724" ht="15.75" customHeight="1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</row>
    <row r="2725" ht="15.75" customHeight="1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</row>
    <row r="2726" ht="15.75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</row>
    <row r="2727" ht="15.75" customHeight="1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</row>
    <row r="2728" ht="15.75" customHeight="1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</row>
    <row r="2729" ht="15.75" customHeight="1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</row>
    <row r="2730" ht="15.75" customHeight="1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</row>
    <row r="2731" ht="15.75" customHeight="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</row>
    <row r="2732" ht="15.75" customHeight="1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</row>
    <row r="2733" ht="15.75" customHeight="1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</row>
    <row r="2734" ht="15.75" customHeight="1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</row>
    <row r="2735" ht="15.75" customHeight="1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</row>
    <row r="2736" ht="15.75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</row>
    <row r="2737" ht="15.75" customHeight="1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</row>
    <row r="2738" ht="15.75" customHeight="1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</row>
    <row r="2739" ht="15.75" customHeight="1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</row>
    <row r="2740" ht="15.75" customHeight="1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</row>
    <row r="2741" ht="15.75" customHeight="1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</row>
    <row r="2742" ht="15.75" customHeight="1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</row>
    <row r="2743" ht="15.75" customHeight="1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</row>
    <row r="2744" ht="15.75" customHeight="1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</row>
    <row r="2745" ht="15.75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</row>
    <row r="2746" ht="15.75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</row>
    <row r="2747" ht="15.75" customHeight="1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</row>
    <row r="2748" ht="15.75" customHeight="1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</row>
    <row r="2749" ht="15.75" customHeight="1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</row>
    <row r="2750" ht="15.75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</row>
    <row r="2751" ht="15.75" customHeight="1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</row>
    <row r="2752" ht="15.75" customHeight="1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</row>
    <row r="2753" ht="15.75" customHeight="1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</row>
    <row r="2754" ht="15.75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</row>
    <row r="2755" ht="15.75" customHeight="1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</row>
    <row r="2756" ht="15.75" customHeight="1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</row>
    <row r="2757" ht="15.75" customHeight="1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</row>
    <row r="2758" ht="15.75" customHeight="1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</row>
    <row r="2759" ht="15.75" customHeight="1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</row>
    <row r="2760" ht="15.75" customHeight="1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</row>
    <row r="2761" ht="15.75" customHeight="1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</row>
    <row r="2762" ht="15.75" customHeight="1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</row>
    <row r="2763" ht="15.75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</row>
    <row r="2764" ht="15.75" customHeight="1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</row>
    <row r="2765" ht="15.75" customHeight="1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</row>
    <row r="2766" ht="15.75" customHeight="1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</row>
    <row r="2767" ht="15.75" customHeight="1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</row>
    <row r="2768" ht="15.75" customHeight="1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</row>
    <row r="2769" ht="15.75" customHeight="1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</row>
    <row r="2770" ht="15.75" customHeight="1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</row>
    <row r="2771" ht="15.75" customHeight="1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</row>
    <row r="2772" ht="15.75" customHeight="1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</row>
    <row r="2773" ht="15.75" customHeight="1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</row>
    <row r="2774" ht="15.75" customHeight="1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</row>
    <row r="2775" ht="15.75" customHeight="1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</row>
    <row r="2776" ht="15.75" customHeight="1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</row>
    <row r="2777" ht="15.75" customHeight="1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</row>
    <row r="2778" ht="15.75" customHeight="1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</row>
    <row r="2779" ht="15.75" customHeight="1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</row>
    <row r="2780" ht="15.75" customHeight="1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</row>
    <row r="2781" ht="15.75" customHeight="1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</row>
    <row r="2782" ht="15.75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</row>
    <row r="2783" ht="15.75" customHeight="1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</row>
    <row r="2784" ht="15.75" customHeight="1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</row>
    <row r="2785" ht="15.75" customHeight="1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</row>
    <row r="2786" ht="15.75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</row>
    <row r="2787" ht="15.75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</row>
    <row r="2788" ht="15.75" customHeight="1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</row>
    <row r="2789" ht="15.75" customHeight="1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</row>
    <row r="2790" ht="15.75" customHeight="1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</row>
    <row r="2791" ht="15.75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</row>
    <row r="2792" ht="15.75" customHeight="1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</row>
    <row r="2793" ht="15.75" customHeight="1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</row>
    <row r="2794" ht="15.75" customHeight="1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</row>
    <row r="2795" ht="15.75" customHeight="1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</row>
    <row r="2796" ht="15.75" customHeight="1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</row>
    <row r="2797" ht="15.75" customHeight="1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</row>
    <row r="2798" ht="15.75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</row>
    <row r="2799" ht="15.75" customHeight="1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</row>
    <row r="2800" ht="15.75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</row>
    <row r="2801" ht="15.75" customHeight="1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</row>
    <row r="2802" ht="15.75" customHeight="1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</row>
    <row r="2803" ht="15.75" customHeight="1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</row>
    <row r="2804" ht="15.75" customHeight="1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</row>
    <row r="2805" ht="15.75" customHeight="1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</row>
    <row r="2806" ht="15.75" customHeight="1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</row>
    <row r="2807" ht="15.75" customHeight="1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</row>
    <row r="2808" ht="15.75" customHeight="1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</row>
    <row r="2809" ht="15.75" customHeight="1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</row>
    <row r="2810" ht="15.75" customHeight="1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</row>
    <row r="2811" ht="15.75" customHeight="1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</row>
    <row r="2812" ht="15.75" customHeight="1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</row>
    <row r="2813" ht="15.75" customHeight="1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</row>
    <row r="2814" ht="15.75" customHeight="1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</row>
    <row r="2815" ht="15.75" customHeight="1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</row>
    <row r="2816" ht="15.75" customHeight="1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</row>
    <row r="2817" ht="15.75" customHeight="1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</row>
    <row r="2818" ht="15.75" customHeight="1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</row>
    <row r="2819" ht="15.75" customHeight="1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</row>
    <row r="2820" ht="15.75" customHeight="1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</row>
    <row r="2821" ht="15.75" customHeight="1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</row>
    <row r="2822" ht="15.75" customHeight="1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</row>
    <row r="2823" ht="15.75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</row>
    <row r="2824" ht="15.75" customHeight="1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</row>
    <row r="2825" ht="15.75" customHeight="1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</row>
    <row r="2826" ht="15.75" customHeight="1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</row>
    <row r="2827" ht="15.75" customHeight="1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</row>
    <row r="2828" ht="15.75" customHeight="1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</row>
    <row r="2829" ht="15.75" customHeight="1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</row>
    <row r="2830" ht="15.75" customHeight="1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</row>
    <row r="2831" ht="15.75" customHeight="1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</row>
    <row r="2832" ht="15.75" customHeight="1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</row>
    <row r="2833" ht="15.75" customHeight="1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</row>
    <row r="2834" ht="15.75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</row>
    <row r="2835" ht="15.75" customHeight="1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</row>
    <row r="2836" ht="15.75" customHeight="1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</row>
    <row r="2837" ht="15.75" customHeight="1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</row>
    <row r="2838" ht="15.75" customHeight="1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</row>
    <row r="2839" ht="15.75" customHeight="1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</row>
    <row r="2840" ht="15.75" customHeight="1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</row>
    <row r="2841" ht="15.75" customHeight="1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</row>
    <row r="2842" ht="15.75" customHeight="1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</row>
    <row r="2843" ht="15.75" customHeight="1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</row>
    <row r="2844" ht="15.75" customHeight="1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</row>
    <row r="2845" ht="15.75" customHeight="1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</row>
    <row r="2846" ht="15.75" customHeight="1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</row>
    <row r="2847" ht="15.75" customHeight="1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</row>
    <row r="2848" ht="15.75" customHeight="1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</row>
    <row r="2849" ht="15.75" customHeight="1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</row>
    <row r="2850" ht="15.75" customHeight="1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</row>
    <row r="2851" ht="15.75" customHeight="1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</row>
    <row r="2852" ht="15.75" customHeight="1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</row>
    <row r="2853" ht="15.75" customHeight="1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</row>
    <row r="2854" ht="15.75" customHeight="1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</row>
    <row r="2855" ht="15.75" customHeight="1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</row>
    <row r="2856" ht="15.75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</row>
    <row r="2857" ht="15.75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</row>
    <row r="2858" ht="15.75" customHeight="1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</row>
    <row r="2859" ht="15.75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</row>
    <row r="2860" ht="15.75" customHeight="1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</row>
    <row r="2861" ht="15.75" customHeight="1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</row>
    <row r="2862" ht="15.75" customHeight="1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</row>
    <row r="2863" ht="15.75" customHeight="1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</row>
    <row r="2864" ht="15.75" customHeight="1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</row>
    <row r="2865" ht="15.75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</row>
    <row r="2866" ht="15.75" customHeight="1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</row>
    <row r="2867" ht="15.75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</row>
    <row r="2868" ht="15.75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</row>
    <row r="2869" ht="15.75" customHeight="1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</row>
    <row r="2870" ht="15.75" customHeight="1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</row>
    <row r="2871" ht="15.75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</row>
    <row r="2872" ht="15.75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</row>
    <row r="2873" ht="15.75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</row>
    <row r="2874" ht="15.75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</row>
    <row r="2875" ht="15.75" customHeight="1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</row>
    <row r="2876" ht="15.75" customHeight="1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</row>
    <row r="2877" ht="15.75" customHeight="1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</row>
    <row r="2878" ht="15.75" customHeight="1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</row>
    <row r="2879" ht="15.75" customHeight="1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</row>
    <row r="2880" ht="15.75" customHeight="1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</row>
    <row r="2881" ht="15.75" customHeight="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</row>
    <row r="2882" ht="15.75" customHeight="1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</row>
    <row r="2883" ht="15.75" customHeight="1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</row>
    <row r="2884" ht="15.75" customHeight="1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</row>
    <row r="2885" ht="15.75" customHeight="1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</row>
    <row r="2886" ht="15.75" customHeight="1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</row>
    <row r="2887" ht="15.75" customHeight="1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</row>
    <row r="2888" ht="15.75" customHeight="1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</row>
    <row r="2889" ht="15.75" customHeight="1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</row>
    <row r="2890" ht="15.75" customHeight="1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</row>
    <row r="2891" ht="15.75" customHeight="1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</row>
    <row r="2892" ht="15.75" customHeight="1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</row>
    <row r="2893" ht="15.75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</row>
    <row r="2894" ht="15.75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</row>
    <row r="2895" ht="15.75" customHeight="1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</row>
    <row r="2896" ht="15.75" customHeight="1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</row>
    <row r="2897" ht="15.75" customHeight="1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</row>
    <row r="2898" ht="15.75" customHeight="1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</row>
    <row r="2899" ht="15.75" customHeight="1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</row>
    <row r="2900" ht="15.75" customHeight="1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</row>
    <row r="2901" ht="15.75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</row>
    <row r="2902" ht="15.75" customHeight="1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</row>
    <row r="2903" ht="15.75" customHeight="1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</row>
    <row r="2904" ht="15.75" customHeight="1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</row>
    <row r="2905" ht="15.75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</row>
    <row r="2906" ht="15.75" customHeight="1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</row>
    <row r="2907" ht="15.75" customHeight="1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</row>
    <row r="2908" ht="15.75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</row>
    <row r="2909" ht="15.75" customHeight="1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</row>
    <row r="2910" ht="15.75" customHeight="1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</row>
    <row r="2911" ht="15.75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</row>
    <row r="2912" ht="15.75" customHeight="1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</row>
    <row r="2913" ht="15.75" customHeight="1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</row>
    <row r="2914" ht="15.75" customHeight="1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</row>
    <row r="2915" ht="15.75" customHeight="1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</row>
    <row r="2916" ht="15.75" customHeight="1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</row>
    <row r="2917" ht="15.75" customHeight="1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</row>
    <row r="2918" ht="15.75" customHeight="1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</row>
    <row r="2919" ht="15.75" customHeight="1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</row>
    <row r="2920" ht="15.75" customHeight="1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</row>
    <row r="2921" ht="15.75" customHeight="1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</row>
    <row r="2922" ht="15.75" customHeight="1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</row>
    <row r="2923" ht="15.75" customHeight="1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</row>
    <row r="2924" ht="15.75" customHeight="1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</row>
    <row r="2925" ht="15.75" customHeight="1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</row>
    <row r="2926" ht="15.75" customHeight="1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</row>
    <row r="2927" ht="15.75" customHeight="1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</row>
    <row r="2928" ht="15.75" customHeight="1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</row>
    <row r="2929" ht="15.75" customHeight="1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</row>
    <row r="2930" ht="15.75" customHeight="1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</row>
    <row r="2931" ht="15.75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</row>
    <row r="2932" ht="15.75" customHeight="1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</row>
    <row r="2933" ht="15.75" customHeight="1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</row>
    <row r="2934" ht="15.75" customHeight="1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</row>
    <row r="2935" ht="15.75" customHeight="1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</row>
    <row r="2936" ht="15.75" customHeight="1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</row>
    <row r="2937" ht="15.75" customHeight="1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</row>
    <row r="2938" ht="15.75" customHeight="1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</row>
    <row r="2939" ht="15.75" customHeight="1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</row>
    <row r="2940" ht="15.75" customHeight="1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</row>
    <row r="2941" ht="15.75" customHeight="1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</row>
    <row r="2942" ht="15.75" customHeight="1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</row>
    <row r="2943" ht="15.75" customHeight="1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</row>
    <row r="2944" ht="15.75" customHeight="1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</row>
    <row r="2945" ht="15.75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</row>
    <row r="2946" ht="15.75" customHeight="1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</row>
    <row r="2947" ht="15.75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</row>
    <row r="2948" ht="15.75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</row>
    <row r="2949" ht="15.75" customHeight="1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</row>
    <row r="2950" ht="15.75" customHeight="1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</row>
    <row r="2951" ht="15.75" customHeight="1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</row>
    <row r="2952" ht="15.75" customHeight="1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</row>
    <row r="2953" ht="15.75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</row>
    <row r="2954" ht="15.75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</row>
    <row r="2955" ht="15.75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</row>
    <row r="2956" ht="15.75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</row>
    <row r="2957" ht="15.75" customHeight="1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</row>
    <row r="2958" ht="15.75" customHeight="1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</row>
    <row r="2959" ht="15.75" customHeight="1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</row>
    <row r="2960" ht="15.75" customHeight="1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</row>
    <row r="2961" ht="15.75" customHeight="1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</row>
    <row r="2962" ht="15.75" customHeight="1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</row>
    <row r="2963" ht="15.75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</row>
    <row r="2964" ht="15.75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</row>
    <row r="2965" ht="15.75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</row>
    <row r="2966" ht="15.75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</row>
    <row r="2967" ht="15.75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</row>
    <row r="2968" ht="15.75" customHeight="1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</row>
    <row r="2969" ht="15.75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</row>
    <row r="2970" ht="15.75" customHeight="1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</row>
    <row r="2971" ht="15.75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</row>
    <row r="2972" ht="15.75" customHeight="1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</row>
    <row r="2973" ht="15.75" customHeight="1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</row>
    <row r="2974" ht="15.75" customHeight="1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</row>
    <row r="2975" ht="15.75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</row>
    <row r="2976" ht="15.75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</row>
    <row r="2977" ht="15.75" customHeight="1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</row>
    <row r="2978" ht="15.75" customHeight="1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</row>
    <row r="2979" ht="15.75" customHeight="1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</row>
    <row r="2980" ht="15.75" customHeight="1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</row>
    <row r="2981" ht="15.75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</row>
    <row r="2982" ht="15.75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</row>
    <row r="2983" ht="15.75" customHeight="1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</row>
    <row r="2984" ht="15.75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</row>
    <row r="2985" ht="15.75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</row>
    <row r="2986" ht="15.75" customHeight="1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</row>
    <row r="2987" ht="15.75" customHeight="1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</row>
    <row r="2988" ht="15.75" customHeight="1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</row>
    <row r="2989" ht="15.75" customHeight="1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</row>
    <row r="2990" ht="15.75" customHeight="1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</row>
    <row r="2991" ht="15.75" customHeight="1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</row>
    <row r="2992" ht="15.75" customHeight="1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</row>
    <row r="2993" ht="15.75" customHeight="1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</row>
    <row r="2994" ht="15.75" customHeight="1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</row>
    <row r="2995" ht="15.75" customHeight="1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</row>
    <row r="2996" ht="15.75" customHeight="1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</row>
    <row r="2997" ht="15.75" customHeight="1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</row>
    <row r="2998" ht="15.75" customHeight="1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</row>
    <row r="2999" ht="15.75" customHeight="1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</row>
    <row r="3000" ht="15.75" customHeight="1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</row>
    <row r="3001" ht="15.75" customHeight="1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</row>
    <row r="3002" ht="15.75" customHeight="1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</row>
    <row r="3003" ht="15.75" customHeight="1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</row>
    <row r="3004" ht="15.75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</row>
    <row r="3005" ht="15.75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</row>
    <row r="3006" ht="15.75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</row>
    <row r="3007" ht="15.75" customHeight="1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</row>
    <row r="3008" ht="15.75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</row>
    <row r="3009" ht="15.75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</row>
    <row r="3010" ht="15.75" customHeight="1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</row>
    <row r="3011" ht="15.75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</row>
    <row r="3012" ht="15.75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</row>
    <row r="3013" ht="15.75" customHeight="1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</row>
    <row r="3014" ht="15.75" customHeight="1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</row>
    <row r="3015" ht="15.75" customHeight="1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</row>
    <row r="3016" ht="15.75" customHeight="1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</row>
    <row r="3017" ht="15.75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</row>
    <row r="3018" ht="15.75" customHeight="1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</row>
    <row r="3019" ht="15.75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</row>
    <row r="3020" ht="15.75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</row>
    <row r="3021" ht="15.75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</row>
    <row r="3022" ht="15.75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</row>
    <row r="3023" ht="15.75" customHeight="1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</row>
    <row r="3024" ht="15.75" customHeight="1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</row>
    <row r="3025" ht="15.75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</row>
    <row r="3026" ht="15.75" customHeight="1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</row>
    <row r="3027" ht="15.75" customHeight="1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</row>
    <row r="3028" ht="15.75" customHeight="1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</row>
    <row r="3029" ht="15.75" customHeight="1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</row>
    <row r="3030" ht="15.75" customHeight="1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</row>
    <row r="3031" ht="15.75" customHeight="1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</row>
    <row r="3032" ht="15.75" customHeight="1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</row>
    <row r="3033" ht="15.75" customHeight="1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</row>
    <row r="3034" ht="15.75" customHeight="1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</row>
    <row r="3035" ht="15.75" customHeight="1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</row>
    <row r="3036" ht="15.75" customHeight="1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</row>
    <row r="3037" ht="15.75" customHeight="1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</row>
    <row r="3038" ht="15.75" customHeight="1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</row>
    <row r="3039" ht="15.75" customHeight="1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</row>
    <row r="3040" ht="15.75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</row>
    <row r="3041" ht="15.75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</row>
    <row r="3042" ht="15.75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</row>
    <row r="3043" ht="15.75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</row>
    <row r="3044" ht="15.75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</row>
    <row r="3045" ht="15.75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</row>
    <row r="3046" ht="15.75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</row>
    <row r="3047" ht="15.75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</row>
    <row r="3048" ht="15.75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</row>
    <row r="3049" ht="15.75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</row>
    <row r="3050" ht="15.75" customHeight="1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</row>
    <row r="3051" ht="15.75" customHeight="1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</row>
    <row r="3052" ht="15.75" customHeight="1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</row>
    <row r="3053" ht="15.75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</row>
    <row r="3054" ht="15.75" customHeight="1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</row>
    <row r="3055" ht="15.75" customHeight="1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</row>
    <row r="3056" ht="15.75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</row>
    <row r="3057" ht="15.75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</row>
    <row r="3058" ht="15.75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</row>
    <row r="3059" ht="15.75" customHeight="1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</row>
    <row r="3060" ht="15.75" customHeight="1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</row>
    <row r="3061" ht="15.75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</row>
    <row r="3062" ht="15.75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</row>
    <row r="3063" ht="15.75" customHeight="1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</row>
    <row r="3064" ht="15.75" customHeight="1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</row>
    <row r="3065" ht="15.75" customHeight="1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</row>
    <row r="3066" ht="15.75" customHeight="1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</row>
    <row r="3067" ht="15.75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</row>
    <row r="3068" ht="15.75" customHeight="1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</row>
    <row r="3069" ht="15.75" customHeight="1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</row>
    <row r="3070" ht="15.75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</row>
    <row r="3071" ht="15.75" customHeight="1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</row>
    <row r="3072" ht="15.75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</row>
    <row r="3073" ht="15.75" customHeight="1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</row>
    <row r="3074" ht="15.75" customHeight="1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</row>
    <row r="3075" ht="15.75" customHeight="1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</row>
    <row r="3076" ht="15.75" customHeight="1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</row>
    <row r="3077" ht="15.75" customHeight="1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</row>
    <row r="3078" ht="15.75" customHeight="1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</row>
    <row r="3079" ht="15.75" customHeight="1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</row>
    <row r="3080" ht="15.75" customHeight="1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</row>
    <row r="3081" ht="15.75" customHeight="1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</row>
    <row r="3082" ht="15.75" customHeight="1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</row>
    <row r="3083" ht="15.75" customHeight="1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</row>
    <row r="3084" ht="15.75" customHeight="1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</row>
    <row r="3085" ht="15.75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</row>
    <row r="3086" ht="15.75" customHeight="1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</row>
    <row r="3087" ht="15.75" customHeight="1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</row>
    <row r="3088" ht="15.75" customHeight="1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</row>
    <row r="3089" ht="15.75" customHeight="1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</row>
    <row r="3090" ht="15.75" customHeight="1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</row>
    <row r="3091" ht="15.75" customHeight="1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</row>
    <row r="3092" ht="15.75" customHeight="1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</row>
    <row r="3093" ht="15.75" customHeight="1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</row>
    <row r="3094" ht="15.75" customHeight="1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</row>
    <row r="3095" ht="15.75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</row>
    <row r="3096" ht="15.75" customHeight="1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</row>
    <row r="3097" ht="15.75" customHeight="1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</row>
    <row r="3098" ht="15.75" customHeight="1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</row>
    <row r="3099" ht="15.75" customHeight="1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</row>
    <row r="3100" ht="15.75" customHeight="1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</row>
    <row r="3101" ht="15.75" customHeight="1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</row>
    <row r="3102" ht="15.75" customHeight="1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</row>
    <row r="3103" ht="15.75" customHeight="1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</row>
    <row r="3104" ht="15.75" customHeight="1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</row>
    <row r="3105" ht="15.75" customHeight="1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</row>
    <row r="3106" ht="15.75" customHeight="1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</row>
    <row r="3107" ht="15.75" customHeight="1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</row>
    <row r="3108" ht="15.75" customHeight="1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</row>
    <row r="3109" ht="15.75" customHeight="1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</row>
    <row r="3110" ht="15.75" customHeight="1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</row>
    <row r="3111" ht="15.75" customHeight="1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</row>
    <row r="3112" ht="15.75" customHeight="1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</row>
    <row r="3113" ht="15.75" customHeight="1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</row>
    <row r="3114" ht="15.75" customHeight="1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</row>
    <row r="3115" ht="15.75" customHeight="1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</row>
    <row r="3116" ht="15.75" customHeight="1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</row>
    <row r="3117" ht="15.75" customHeight="1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</row>
    <row r="3118" ht="15.75" customHeight="1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</row>
    <row r="3119" ht="15.75" customHeight="1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</row>
    <row r="3120" ht="15.75" customHeight="1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</row>
    <row r="3121" ht="15.75" customHeight="1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</row>
    <row r="3122" ht="15.75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</row>
    <row r="3123" ht="15.75" customHeight="1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</row>
    <row r="3124" ht="15.75" customHeight="1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</row>
    <row r="3125" ht="15.75" customHeight="1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</row>
    <row r="3126" ht="15.75" customHeight="1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</row>
    <row r="3127" ht="15.75" customHeight="1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</row>
    <row r="3128" ht="15.75" customHeight="1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</row>
    <row r="3129" ht="15.75" customHeight="1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</row>
    <row r="3130" ht="15.75" customHeight="1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</row>
    <row r="3131" ht="15.75" customHeight="1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</row>
    <row r="3132" ht="15.75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</row>
    <row r="3133" ht="15.75" customHeight="1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</row>
    <row r="3134" ht="15.75" customHeight="1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</row>
    <row r="3135" ht="15.75" customHeight="1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</row>
    <row r="3136" ht="15.75" customHeight="1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</row>
    <row r="3137" ht="15.75" customHeight="1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</row>
    <row r="3138" ht="15.75" customHeight="1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</row>
    <row r="3139" ht="15.75" customHeight="1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</row>
    <row r="3140" ht="15.75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</row>
    <row r="3141" ht="15.75" customHeight="1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</row>
    <row r="3142" ht="15.75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</row>
    <row r="3143" ht="15.75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</row>
    <row r="3144" ht="15.75" customHeight="1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</row>
    <row r="3145" ht="15.75" customHeight="1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</row>
    <row r="3146" ht="15.75" customHeight="1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</row>
    <row r="3147" ht="15.75" customHeight="1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</row>
    <row r="3148" ht="15.75" customHeight="1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</row>
    <row r="3149" ht="15.75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</row>
    <row r="3150" ht="15.75" customHeight="1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</row>
    <row r="3151" ht="15.75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</row>
    <row r="3152" ht="15.75" customHeight="1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</row>
    <row r="3153" ht="15.75" customHeight="1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</row>
    <row r="3154" ht="15.75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</row>
    <row r="3155" ht="15.75" customHeight="1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</row>
    <row r="3156" ht="15.75" customHeight="1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</row>
    <row r="3157" ht="15.75" customHeight="1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</row>
    <row r="3158" ht="15.75" customHeight="1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</row>
    <row r="3159" ht="15.75" customHeight="1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</row>
    <row r="3160" ht="15.75" customHeight="1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</row>
    <row r="3161" ht="15.75" customHeight="1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</row>
    <row r="3162" ht="15.75" customHeight="1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</row>
    <row r="3163" ht="15.75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</row>
    <row r="3164" ht="15.75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</row>
    <row r="3165" ht="15.75" customHeight="1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</row>
    <row r="3166" ht="15.75" customHeight="1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</row>
    <row r="3167" ht="15.75" customHeight="1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</row>
    <row r="3168" ht="15.75" customHeight="1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</row>
    <row r="3169" ht="15.75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</row>
    <row r="3170" ht="15.75" customHeight="1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</row>
    <row r="3171" ht="15.75" customHeight="1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</row>
    <row r="3172" ht="15.75" customHeight="1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</row>
    <row r="3173" ht="15.75" customHeight="1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</row>
    <row r="3174" ht="15.75" customHeight="1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</row>
    <row r="3175" ht="15.75" customHeight="1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</row>
    <row r="3176" ht="15.75" customHeight="1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</row>
    <row r="3177" ht="15.75" customHeight="1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</row>
    <row r="3178" ht="15.75" customHeight="1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</row>
    <row r="3179" ht="15.75" customHeight="1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</row>
    <row r="3180" ht="15.75" customHeight="1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</row>
    <row r="3181" ht="15.75" customHeight="1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</row>
    <row r="3182" ht="15.75" customHeight="1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</row>
    <row r="3183" ht="15.75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</row>
    <row r="3184" ht="15.75" customHeight="1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</row>
    <row r="3185" ht="15.75" customHeight="1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</row>
    <row r="3186" ht="15.75" customHeight="1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</row>
    <row r="3187" ht="15.75" customHeight="1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</row>
    <row r="3188" ht="15.75" customHeight="1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</row>
    <row r="3189" ht="15.75" customHeight="1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</row>
    <row r="3190" ht="15.75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</row>
    <row r="3191" ht="15.75" customHeight="1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</row>
    <row r="3192" ht="15.75" customHeight="1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</row>
    <row r="3193" ht="15.75" customHeight="1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</row>
    <row r="3194" ht="15.75" customHeight="1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</row>
    <row r="3195" ht="15.75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</row>
    <row r="3196" ht="15.75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</row>
    <row r="3197" ht="15.75" customHeight="1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</row>
    <row r="3198" ht="15.75" customHeight="1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</row>
    <row r="3199" ht="15.75" customHeight="1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</row>
    <row r="3200" ht="15.75" customHeight="1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</row>
    <row r="3201" ht="15.75" customHeight="1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</row>
    <row r="3202" ht="15.75" customHeight="1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</row>
    <row r="3203" ht="15.75" customHeight="1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</row>
    <row r="3204" ht="15.75" customHeight="1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</row>
    <row r="3205" ht="15.75" customHeight="1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</row>
    <row r="3206" ht="15.75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</row>
    <row r="3207" ht="15.75" customHeight="1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</row>
    <row r="3208" ht="15.75" customHeight="1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</row>
    <row r="3209" ht="15.75" customHeight="1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</row>
    <row r="3210" ht="15.75" customHeight="1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</row>
    <row r="3211" ht="15.75" customHeight="1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</row>
    <row r="3212" ht="15.75" customHeight="1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</row>
    <row r="3213" ht="15.75" customHeight="1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</row>
    <row r="3214" ht="15.75" customHeight="1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</row>
    <row r="3215" ht="15.75" customHeight="1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</row>
    <row r="3216" ht="15.75" customHeight="1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</row>
    <row r="3217" ht="15.75" customHeight="1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</row>
    <row r="3218" ht="15.75" customHeight="1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</row>
    <row r="3219" ht="15.75" customHeight="1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</row>
    <row r="3220" ht="15.75" customHeight="1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</row>
    <row r="3221" ht="15.75" customHeight="1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</row>
    <row r="3222" ht="15.75" customHeight="1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</row>
    <row r="3223" ht="15.75" customHeight="1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</row>
    <row r="3224" ht="15.75" customHeight="1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</row>
    <row r="3225" ht="15.75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</row>
    <row r="3226" ht="15.75" customHeight="1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</row>
    <row r="3227" ht="15.75" customHeight="1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</row>
    <row r="3228" ht="15.75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</row>
    <row r="3229" ht="15.75" customHeight="1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</row>
    <row r="3230" ht="15.75" customHeight="1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</row>
    <row r="3231" ht="15.75" customHeight="1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</row>
    <row r="3232" ht="15.75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</row>
    <row r="3233" ht="15.75" customHeight="1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</row>
    <row r="3234" ht="15.75" customHeight="1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</row>
    <row r="3235" ht="15.75" customHeight="1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</row>
    <row r="3236" ht="15.75" customHeight="1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</row>
    <row r="3237" ht="15.75" customHeight="1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</row>
    <row r="3238" ht="15.75" customHeight="1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</row>
    <row r="3239" ht="15.75" customHeight="1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</row>
    <row r="3240" ht="15.75" customHeight="1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</row>
    <row r="3241" ht="15.75" customHeight="1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</row>
    <row r="3242" ht="15.75" customHeight="1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</row>
    <row r="3243" ht="15.75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</row>
    <row r="3244" ht="15.75" customHeight="1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</row>
    <row r="3245" ht="15.75" customHeight="1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</row>
    <row r="3246" ht="15.75" customHeight="1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</row>
    <row r="3247" ht="15.75" customHeight="1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</row>
    <row r="3248" ht="15.75" customHeight="1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</row>
    <row r="3249" ht="15.75" customHeight="1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</row>
    <row r="3250" ht="15.75" customHeight="1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</row>
    <row r="3251" ht="15.75" customHeight="1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</row>
    <row r="3252" ht="15.75" customHeight="1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</row>
    <row r="3253" ht="15.75" customHeight="1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</row>
    <row r="3254" ht="15.75" customHeight="1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</row>
    <row r="3255" ht="15.75" customHeight="1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</row>
    <row r="3256" ht="15.75" customHeight="1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</row>
    <row r="3257" ht="15.75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</row>
    <row r="3258" ht="15.75" customHeight="1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</row>
    <row r="3259" ht="15.75" customHeight="1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</row>
    <row r="3260" ht="15.75" customHeight="1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</row>
    <row r="3261" ht="15.75" customHeight="1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</row>
    <row r="3262" ht="15.75" customHeight="1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</row>
    <row r="3263" ht="15.75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</row>
    <row r="3264" ht="15.75" customHeight="1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</row>
    <row r="3265" ht="15.75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</row>
    <row r="3266" ht="15.75" customHeight="1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</row>
    <row r="3267" ht="15.75" customHeight="1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</row>
    <row r="3268" ht="15.75" customHeight="1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</row>
    <row r="3269" ht="15.75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</row>
    <row r="3270" ht="15.75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</row>
    <row r="3271" ht="15.75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</row>
    <row r="3272" ht="15.75" customHeight="1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</row>
    <row r="3273" ht="15.75" customHeight="1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</row>
    <row r="3274" ht="15.75" customHeight="1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</row>
    <row r="3275" ht="15.75" customHeight="1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</row>
    <row r="3276" ht="15.75" customHeight="1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</row>
    <row r="3277" ht="15.75" customHeight="1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</row>
    <row r="3278" ht="15.75" customHeight="1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</row>
    <row r="3279" ht="15.75" customHeight="1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</row>
    <row r="3280" ht="15.75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</row>
    <row r="3281" ht="15.75" customHeight="1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</row>
    <row r="3282" ht="15.75" customHeight="1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</row>
    <row r="3283" ht="15.75" customHeight="1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</row>
    <row r="3284" ht="15.75" customHeight="1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</row>
    <row r="3285" ht="15.75" customHeight="1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</row>
    <row r="3286" ht="15.75" customHeight="1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</row>
    <row r="3287" ht="15.75" customHeight="1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</row>
    <row r="3288" ht="15.75" customHeight="1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</row>
    <row r="3289" ht="15.75" customHeight="1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</row>
    <row r="3290" ht="15.75" customHeight="1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</row>
    <row r="3291" ht="15.75" customHeight="1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</row>
    <row r="3292" ht="15.75" customHeight="1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</row>
    <row r="3293" ht="15.75" customHeight="1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</row>
    <row r="3294" ht="15.75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</row>
    <row r="3295" ht="15.75" customHeight="1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</row>
    <row r="3296" ht="15.75" customHeight="1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</row>
    <row r="3297" ht="15.75" customHeight="1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</row>
    <row r="3298" ht="15.75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</row>
    <row r="3299" ht="15.75" customHeight="1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</row>
    <row r="3300" ht="15.75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</row>
    <row r="3301" ht="15.75" customHeight="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</row>
    <row r="3302" ht="15.75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</row>
    <row r="3303" ht="15.75" customHeight="1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</row>
    <row r="3304" ht="15.75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</row>
    <row r="3305" ht="15.75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</row>
    <row r="3306" ht="15.75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</row>
    <row r="3307" ht="15.75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</row>
    <row r="3308" ht="15.75" customHeight="1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</row>
    <row r="3309" ht="15.75" customHeight="1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</row>
    <row r="3310" ht="15.75" customHeight="1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</row>
    <row r="3311" ht="15.75" customHeight="1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</row>
    <row r="3312" ht="15.75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</row>
    <row r="3313" ht="15.75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</row>
    <row r="3314" ht="15.75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</row>
    <row r="3315" ht="15.75" customHeight="1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r="3316" ht="15.75" customHeight="1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</row>
    <row r="3317" ht="15.75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</row>
    <row r="3318" ht="15.75" customHeight="1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</row>
    <row r="3319" ht="15.75" customHeight="1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</row>
    <row r="3320" ht="15.75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</row>
    <row r="3321" ht="15.75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</row>
    <row r="3322" ht="15.75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</row>
    <row r="3323" ht="15.75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</row>
    <row r="3324" ht="15.75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</row>
    <row r="3325" ht="15.75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</row>
    <row r="3326" ht="15.75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</row>
    <row r="3327" ht="15.75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</row>
    <row r="3328" ht="15.75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</row>
    <row r="3329" ht="15.75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</row>
    <row r="3330" ht="15.75" customHeight="1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</row>
    <row r="3331" ht="15.75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</row>
    <row r="3332" ht="15.75" customHeight="1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</row>
    <row r="3333" ht="15.75" customHeight="1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</row>
    <row r="3334" ht="15.75" customHeight="1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</row>
    <row r="3335" ht="15.75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</row>
    <row r="3336" ht="15.75" customHeight="1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</row>
    <row r="3337" ht="15.75" customHeight="1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</row>
    <row r="3338" ht="15.75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</row>
    <row r="3339" ht="15.75" customHeight="1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</row>
    <row r="3340" ht="15.75" customHeight="1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</row>
    <row r="3341" ht="15.75" customHeight="1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</row>
    <row r="3342" ht="15.75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</row>
    <row r="3343" ht="15.75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</row>
    <row r="3344" ht="15.75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</row>
    <row r="3345" ht="15.75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</row>
    <row r="3346" ht="15.75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</row>
    <row r="3347" ht="15.75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</row>
    <row r="3348" ht="15.75" customHeight="1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</row>
    <row r="3349" ht="15.75" customHeight="1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</row>
    <row r="3350" ht="15.75" customHeight="1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</row>
    <row r="3351" ht="15.75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</row>
    <row r="3352" ht="15.75" customHeight="1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</row>
    <row r="3353" ht="15.75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</row>
    <row r="3354" ht="15.75" customHeight="1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</row>
    <row r="3355" ht="15.75" customHeight="1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</row>
    <row r="3356" ht="15.75" customHeight="1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</row>
    <row r="3357" ht="15.75" customHeight="1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</row>
    <row r="3358" ht="15.75" customHeight="1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</row>
    <row r="3359" ht="15.75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</row>
    <row r="3360" ht="15.75" customHeight="1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</row>
    <row r="3361" ht="15.75" customHeight="1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</row>
    <row r="3362" ht="15.75" customHeight="1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</row>
    <row r="3363" ht="15.75" customHeight="1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</row>
    <row r="3364" ht="15.75" customHeight="1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</row>
    <row r="3365" ht="15.75" customHeight="1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</row>
    <row r="3366" ht="15.75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</row>
    <row r="3367" ht="15.75" customHeight="1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</row>
    <row r="3368" ht="15.75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</row>
    <row r="3369" ht="15.75" customHeight="1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</row>
    <row r="3370" ht="15.75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</row>
    <row r="3371" ht="15.75" customHeight="1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</row>
    <row r="3372" ht="15.75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</row>
    <row r="3373" ht="15.75" customHeight="1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</row>
    <row r="3374" ht="15.75" customHeight="1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</row>
    <row r="3375" ht="15.75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</row>
    <row r="3376" ht="15.75" customHeight="1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</row>
    <row r="3377" ht="15.75" customHeight="1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</row>
    <row r="3378" ht="15.75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</row>
    <row r="3379" ht="15.75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</row>
    <row r="3380" ht="15.75" customHeight="1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</row>
    <row r="3381" ht="15.75" customHeight="1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</row>
    <row r="3382" ht="15.75" customHeight="1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</row>
    <row r="3383" ht="15.75" customHeight="1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</row>
    <row r="3384" ht="15.75" customHeight="1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</row>
    <row r="3385" ht="15.75" customHeight="1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</row>
    <row r="3386" ht="15.75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</row>
    <row r="3387" ht="15.75" customHeight="1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</row>
    <row r="3388" ht="15.75" customHeight="1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</row>
    <row r="3389" ht="15.75" customHeight="1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</row>
    <row r="3390" ht="15.75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</row>
    <row r="3391" ht="15.75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</row>
    <row r="3392" ht="15.75" customHeight="1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</row>
    <row r="3393" ht="15.75" customHeight="1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</row>
    <row r="3394" ht="15.75" customHeight="1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</row>
    <row r="3395" ht="15.75" customHeight="1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</row>
    <row r="3396" ht="15.75" customHeight="1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</row>
    <row r="3397" ht="15.75" customHeight="1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</row>
    <row r="3398" ht="15.75" customHeight="1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</row>
    <row r="3399" ht="15.75" customHeight="1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</row>
    <row r="3400" ht="15.75" customHeight="1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</row>
    <row r="3401" ht="15.75" customHeight="1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</row>
    <row r="3402" ht="15.75" customHeight="1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</row>
    <row r="3403" ht="15.75" customHeight="1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</row>
    <row r="3404" ht="15.75" customHeight="1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</row>
    <row r="3405" ht="15.75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</row>
    <row r="3406" ht="15.75" customHeight="1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</row>
    <row r="3407" ht="15.75" customHeight="1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</row>
    <row r="3408" ht="15.75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</row>
    <row r="3409" ht="15.75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</row>
    <row r="3410" ht="15.75" customHeight="1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</row>
    <row r="3411" ht="15.75" customHeight="1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</row>
    <row r="3412" ht="15.75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</row>
    <row r="3413" ht="15.75" customHeight="1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</row>
    <row r="3414" ht="15.75" customHeight="1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</row>
    <row r="3415" ht="15.75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</row>
    <row r="3416" ht="15.75" customHeight="1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</row>
    <row r="3417" ht="15.75" customHeight="1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</row>
    <row r="3418" ht="15.75" customHeight="1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</row>
    <row r="3419" ht="15.75" customHeight="1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</row>
    <row r="3420" ht="15.75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</row>
    <row r="3421" ht="15.75" customHeight="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</row>
    <row r="3422" ht="15.75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</row>
    <row r="3423" ht="15.75" customHeight="1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</row>
    <row r="3424" ht="15.75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</row>
    <row r="3425" ht="15.75" customHeight="1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</row>
    <row r="3426" ht="15.75" customHeight="1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</row>
    <row r="3427" ht="15.75" customHeight="1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</row>
    <row r="3428" ht="15.75" customHeight="1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</row>
    <row r="3429" ht="15.75" customHeight="1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</row>
    <row r="3430" ht="15.75" customHeight="1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</row>
    <row r="3431" ht="15.75" customHeight="1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</row>
    <row r="3432" ht="15.75" customHeight="1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</row>
    <row r="3433" ht="15.75" customHeight="1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</row>
    <row r="3434" ht="15.75" customHeight="1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</row>
    <row r="3435" ht="15.75" customHeight="1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</row>
    <row r="3436" ht="15.75" customHeight="1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</row>
    <row r="3437" ht="15.75" customHeight="1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</row>
    <row r="3438" ht="15.75" customHeight="1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</row>
    <row r="3439" ht="15.75" customHeight="1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</row>
    <row r="3440" ht="15.75" customHeight="1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</row>
    <row r="3441" ht="15.75" customHeight="1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</row>
    <row r="3442" ht="15.75" customHeight="1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</row>
    <row r="3443" ht="15.75" customHeight="1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</row>
    <row r="3444" ht="15.75" customHeight="1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</row>
    <row r="3445" ht="15.75" customHeight="1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</row>
    <row r="3446" ht="15.75" customHeight="1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</row>
    <row r="3447" ht="15.75" customHeight="1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</row>
    <row r="3448" ht="15.75" customHeight="1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</row>
    <row r="3449" ht="15.75" customHeight="1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</row>
    <row r="3450" ht="15.75" customHeight="1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</row>
    <row r="3451" ht="15.75" customHeight="1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</row>
    <row r="3452" ht="15.75" customHeight="1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</row>
    <row r="3453" ht="15.75" customHeight="1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</row>
    <row r="3454" ht="15.75" customHeight="1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</row>
    <row r="3455" ht="15.75" customHeight="1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</row>
    <row r="3456" ht="15.75" customHeight="1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</row>
    <row r="3457" ht="15.75" customHeight="1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</row>
    <row r="3458" ht="15.75" customHeight="1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</row>
    <row r="3459" ht="15.75" customHeight="1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</row>
    <row r="3460" ht="15.75" customHeight="1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</row>
    <row r="3461" ht="15.75" customHeight="1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</row>
    <row r="3462" ht="15.75" customHeight="1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</row>
    <row r="3463" ht="15.75" customHeight="1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</row>
    <row r="3464" ht="15.75" customHeight="1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</row>
    <row r="3465" ht="15.75" customHeight="1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</row>
    <row r="3466" ht="15.75" customHeight="1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</row>
    <row r="3467" ht="15.75" customHeight="1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</row>
    <row r="3468" ht="15.75" customHeight="1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</row>
    <row r="3469" ht="15.75" customHeight="1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</row>
    <row r="3470" ht="15.75" customHeight="1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</row>
    <row r="3471" ht="15.75" customHeight="1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</row>
    <row r="3472" ht="15.75" customHeight="1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</row>
    <row r="3473" ht="15.75" customHeight="1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</row>
    <row r="3474" ht="15.75" customHeight="1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</row>
    <row r="3475" ht="15.75" customHeight="1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</row>
    <row r="3476" ht="15.75" customHeight="1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</row>
    <row r="3477" ht="15.75" customHeight="1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</row>
    <row r="3478" ht="15.75" customHeight="1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</row>
    <row r="3479" ht="15.75" customHeight="1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</row>
    <row r="3480" ht="15.75" customHeight="1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</row>
    <row r="3481" ht="15.75" customHeight="1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</row>
    <row r="3482" ht="15.75" customHeight="1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</row>
    <row r="3483" ht="15.75" customHeight="1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</row>
    <row r="3484" ht="15.75" customHeight="1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</row>
    <row r="3485" ht="15.75" customHeight="1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</row>
    <row r="3486" ht="15.75" customHeight="1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</row>
    <row r="3487" ht="15.75" customHeight="1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</row>
    <row r="3488" ht="15.75" customHeight="1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</row>
    <row r="3489" ht="15.75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</row>
    <row r="3490" ht="15.75" customHeight="1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</row>
    <row r="3491" ht="15.75" customHeight="1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</row>
    <row r="3492" ht="15.75" customHeight="1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</row>
    <row r="3493" ht="15.75" customHeight="1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</row>
    <row r="3494" ht="15.75" customHeight="1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</row>
    <row r="3495" ht="15.75" customHeight="1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</row>
    <row r="3496" ht="15.75" customHeight="1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</row>
    <row r="3497" ht="15.75" customHeight="1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</row>
    <row r="3498" ht="15.75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</row>
    <row r="3499" ht="15.75" customHeight="1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</row>
    <row r="3500" ht="15.75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</row>
    <row r="3501" ht="15.75" customHeight="1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</row>
    <row r="3502" ht="15.75" customHeight="1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</row>
    <row r="3503" ht="15.75" customHeight="1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</row>
    <row r="3504" ht="15.75" customHeight="1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</row>
    <row r="3505" ht="15.75" customHeight="1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</row>
    <row r="3506" ht="15.75" customHeight="1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</row>
    <row r="3507" ht="15.75" customHeight="1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</row>
    <row r="3508" ht="15.75" customHeight="1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</row>
    <row r="3509" ht="15.75" customHeight="1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</row>
    <row r="3510" ht="15.75" customHeight="1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</row>
    <row r="3511" ht="15.75" customHeight="1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</row>
    <row r="3512" ht="15.75" customHeight="1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</row>
    <row r="3513" ht="15.75" customHeight="1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</row>
    <row r="3514" ht="15.75" customHeight="1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</row>
    <row r="3515" ht="15.75" customHeight="1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</row>
    <row r="3516" ht="15.75" customHeight="1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</row>
    <row r="3517" ht="15.75" customHeight="1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</row>
    <row r="3518" ht="15.75" customHeight="1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</row>
    <row r="3519" ht="15.75" customHeight="1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</row>
    <row r="3520" ht="15.75" customHeight="1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</row>
    <row r="3521" ht="15.75" customHeight="1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</row>
    <row r="3522" ht="15.75" customHeight="1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</row>
    <row r="3523" ht="15.75" customHeight="1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</row>
    <row r="3524" ht="15.75" customHeight="1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</row>
    <row r="3525" ht="15.75" customHeight="1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</row>
    <row r="3526" ht="15.75" customHeight="1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</row>
    <row r="3527" ht="15.75" customHeight="1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</row>
    <row r="3528" ht="15.75" customHeight="1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</row>
    <row r="3529" ht="15.75" customHeight="1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</row>
    <row r="3530" ht="15.75" customHeight="1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</row>
    <row r="3531" ht="15.75" customHeight="1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</row>
    <row r="3532" ht="15.75" customHeight="1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</row>
    <row r="3533" ht="15.75" customHeight="1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</row>
    <row r="3534" ht="15.75" customHeight="1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</row>
    <row r="3535" ht="15.75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</row>
    <row r="3536" ht="15.75" customHeight="1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</row>
    <row r="3537" ht="15.75" customHeight="1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</row>
    <row r="3538" ht="15.75" customHeight="1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</row>
    <row r="3539" ht="15.75" customHeight="1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</row>
    <row r="3540" ht="15.75" customHeight="1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</row>
    <row r="3541" ht="15.75" customHeight="1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</row>
    <row r="3542" ht="15.75" customHeight="1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</row>
    <row r="3543" ht="15.75" customHeight="1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</row>
    <row r="3544" ht="15.75" customHeight="1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</row>
    <row r="3545" ht="15.75" customHeight="1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</row>
    <row r="3546" ht="15.75" customHeight="1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</row>
    <row r="3547" ht="15.75" customHeight="1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</row>
    <row r="3548" ht="15.75" customHeight="1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</row>
    <row r="3549" ht="15.75" customHeight="1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</row>
    <row r="3550" ht="15.75" customHeight="1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</row>
    <row r="3551" ht="15.75" customHeight="1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</row>
    <row r="3552" ht="15.75" customHeight="1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</row>
    <row r="3553" ht="15.75" customHeight="1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</row>
    <row r="3554" ht="15.75" customHeight="1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</row>
    <row r="3555" ht="15.75" customHeight="1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</row>
    <row r="3556" ht="15.75" customHeight="1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</row>
    <row r="3557" ht="15.75" customHeight="1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</row>
    <row r="3558" ht="15.75" customHeight="1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</row>
    <row r="3559" ht="15.75" customHeight="1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</row>
    <row r="3560" ht="15.75" customHeight="1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</row>
    <row r="3561" ht="15.75" customHeight="1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</row>
    <row r="3562" ht="15.75" customHeight="1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</row>
    <row r="3563" ht="15.75" customHeight="1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</row>
    <row r="3564" ht="15.75" customHeight="1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</row>
    <row r="3565" ht="15.75" customHeight="1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</row>
    <row r="3566" ht="15.75" customHeight="1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</row>
    <row r="3567" ht="15.75" customHeight="1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</row>
    <row r="3568" ht="15.75" customHeight="1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</row>
    <row r="3569" ht="15.75" customHeight="1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</row>
    <row r="3570" ht="15.75" customHeight="1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</row>
    <row r="3571" ht="15.75" customHeight="1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</row>
    <row r="3572" ht="15.75" customHeight="1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</row>
    <row r="3573" ht="15.75" customHeight="1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</row>
    <row r="3574" ht="15.75" customHeight="1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</row>
    <row r="3575" ht="15.75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</row>
    <row r="3576" ht="15.75" customHeight="1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</row>
    <row r="3577" ht="15.75" customHeight="1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</row>
    <row r="3578" ht="15.75" customHeight="1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</row>
    <row r="3579" ht="15.75" customHeight="1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</row>
    <row r="3580" ht="15.75" customHeight="1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</row>
    <row r="3581" ht="15.75" customHeight="1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</row>
    <row r="3582" ht="15.75" customHeight="1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</row>
    <row r="3583" ht="15.75" customHeight="1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</row>
    <row r="3584" ht="15.75" customHeight="1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</row>
    <row r="3585" ht="15.75" customHeight="1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</row>
    <row r="3586" ht="15.75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</row>
    <row r="3587" ht="15.75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</row>
    <row r="3588" ht="15.75" customHeight="1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</row>
    <row r="3589" ht="15.75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</row>
    <row r="3590" ht="15.75" customHeight="1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</row>
    <row r="3591" ht="15.75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</row>
    <row r="3592" ht="15.75" customHeight="1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</row>
    <row r="3593" ht="15.75" customHeight="1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</row>
    <row r="3594" ht="15.75" customHeight="1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</row>
    <row r="3595" ht="15.75" customHeight="1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</row>
    <row r="3596" ht="15.75" customHeight="1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</row>
    <row r="3597" ht="15.75" customHeight="1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</row>
    <row r="3598" ht="15.75" customHeight="1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</row>
    <row r="3599" ht="15.75" customHeight="1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</row>
    <row r="3600" ht="15.75" customHeight="1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</row>
    <row r="3601" ht="15.75" customHeight="1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</row>
    <row r="3602" ht="15.75" customHeight="1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</row>
    <row r="3603" ht="15.75" customHeight="1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</row>
    <row r="3604" ht="15.75" customHeight="1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</row>
    <row r="3605" ht="15.75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</row>
    <row r="3606" ht="15.75" customHeight="1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</row>
    <row r="3607" ht="15.75" customHeight="1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</row>
    <row r="3608" ht="15.75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</row>
    <row r="3609" ht="15.75" customHeight="1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</row>
    <row r="3610" ht="15.75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</row>
    <row r="3611" ht="15.75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</row>
    <row r="3612" ht="15.75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</row>
    <row r="3613" ht="15.75" customHeight="1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</row>
    <row r="3614" ht="15.75" customHeight="1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</row>
    <row r="3615" ht="15.75" customHeight="1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</row>
    <row r="3616" ht="15.75" customHeight="1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</row>
    <row r="3617" ht="15.75" customHeight="1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</row>
    <row r="3618" ht="15.75" customHeight="1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</row>
    <row r="3619" ht="15.75" customHeight="1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</row>
    <row r="3620" ht="15.75" customHeight="1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</row>
    <row r="3621" ht="15.75" customHeight="1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</row>
    <row r="3622" ht="15.75" customHeight="1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</row>
    <row r="3623" ht="15.75" customHeight="1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</row>
    <row r="3624" ht="15.75" customHeight="1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</row>
    <row r="3625" ht="15.75" customHeight="1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</row>
    <row r="3626" ht="15.75" customHeight="1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</row>
    <row r="3627" ht="15.75" customHeight="1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</row>
    <row r="3628" ht="15.75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</row>
    <row r="3629" ht="15.75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</row>
    <row r="3630" ht="15.75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</row>
    <row r="3631" ht="15.75" customHeight="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</row>
    <row r="3632" ht="15.75" customHeight="1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</row>
    <row r="3633" ht="15.75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</row>
    <row r="3634" ht="15.75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</row>
    <row r="3635" ht="15.75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</row>
    <row r="3636" ht="15.75" customHeight="1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</row>
    <row r="3637" ht="15.75" customHeight="1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</row>
    <row r="3638" ht="15.75" customHeight="1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</row>
    <row r="3639" ht="15.75" customHeight="1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</row>
    <row r="3640" ht="15.75" customHeight="1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</row>
    <row r="3641" ht="15.75" customHeight="1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</row>
    <row r="3642" ht="15.75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</row>
    <row r="3643" ht="15.75" customHeight="1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</row>
    <row r="3644" ht="15.75" customHeight="1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</row>
    <row r="3645" ht="15.75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</row>
    <row r="3646" ht="15.75" customHeight="1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</row>
    <row r="3647" ht="15.75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</row>
    <row r="3648" ht="15.75" customHeight="1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</row>
    <row r="3649" ht="15.75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</row>
    <row r="3650" ht="15.75" customHeight="1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</row>
    <row r="3651" ht="15.75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</row>
    <row r="3652" ht="15.75" customHeight="1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</row>
    <row r="3653" ht="15.75" customHeight="1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</row>
    <row r="3654" ht="15.75" customHeight="1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</row>
    <row r="3655" ht="15.75" customHeight="1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</row>
    <row r="3656" ht="15.75" customHeight="1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</row>
    <row r="3657" ht="15.75" customHeight="1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</row>
    <row r="3658" ht="15.75" customHeight="1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</row>
    <row r="3659" ht="15.75" customHeight="1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</row>
    <row r="3660" ht="15.75" customHeight="1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</row>
    <row r="3661" ht="15.75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</row>
    <row r="3662" ht="15.75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</row>
    <row r="3663" ht="15.75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</row>
    <row r="3664" ht="15.75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</row>
    <row r="3665" ht="15.75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</row>
    <row r="3666" ht="15.75" customHeight="1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</row>
    <row r="3667" ht="15.75" customHeight="1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</row>
    <row r="3668" ht="15.75" customHeight="1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</row>
    <row r="3669" ht="15.75" customHeight="1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</row>
    <row r="3670" ht="15.75" customHeight="1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</row>
    <row r="3671" ht="15.75" customHeight="1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</row>
    <row r="3672" ht="15.75" customHeight="1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</row>
    <row r="3673" ht="15.75" customHeight="1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</row>
    <row r="3674" ht="15.75" customHeight="1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</row>
    <row r="3675" ht="15.75" customHeight="1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</row>
    <row r="3676" ht="15.75" customHeight="1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</row>
    <row r="3677" ht="15.75" customHeight="1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</row>
    <row r="3678" ht="15.75" customHeight="1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</row>
    <row r="3679" ht="15.75" customHeight="1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</row>
    <row r="3680" ht="15.75" customHeight="1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</row>
    <row r="3681" ht="15.75" customHeight="1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</row>
    <row r="3682" ht="15.75" customHeight="1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</row>
    <row r="3683" ht="15.75" customHeight="1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</row>
    <row r="3684" ht="15.75" customHeight="1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</row>
    <row r="3685" ht="15.75" customHeight="1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</row>
    <row r="3686" ht="15.75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</row>
    <row r="3687" ht="15.75" customHeight="1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</row>
    <row r="3688" ht="15.75" customHeight="1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</row>
    <row r="3689" ht="15.75" customHeight="1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</row>
    <row r="3690" ht="15.75" customHeight="1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</row>
    <row r="3691" ht="15.75" customHeight="1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</row>
    <row r="3692" ht="15.75" customHeight="1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</row>
    <row r="3693" ht="15.75" customHeight="1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</row>
    <row r="3694" ht="15.75" customHeight="1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</row>
    <row r="3695" ht="15.75" customHeight="1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</row>
    <row r="3696" ht="15.75" customHeight="1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</row>
    <row r="3697" ht="15.75" customHeight="1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</row>
    <row r="3698" ht="15.75" customHeight="1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</row>
    <row r="3699" ht="15.75" customHeight="1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</row>
    <row r="3700" ht="15.75" customHeight="1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</row>
    <row r="3701" ht="15.75" customHeight="1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</row>
    <row r="3702" ht="15.75" customHeight="1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</row>
    <row r="3703" ht="15.75" customHeight="1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</row>
    <row r="3704" ht="15.75" customHeight="1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</row>
    <row r="3705" ht="15.75" customHeight="1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</row>
    <row r="3706" ht="15.75" customHeight="1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</row>
    <row r="3707" ht="15.75" customHeight="1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</row>
    <row r="3708" ht="15.75" customHeight="1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</row>
    <row r="3709" ht="15.75" customHeight="1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</row>
    <row r="3710" ht="15.75" customHeight="1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</row>
    <row r="3711" ht="15.75" customHeight="1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</row>
    <row r="3712" ht="15.75" customHeight="1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</row>
    <row r="3713" ht="15.75" customHeight="1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</row>
    <row r="3714" ht="15.75" customHeight="1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</row>
    <row r="3715" ht="15.75" customHeight="1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</row>
    <row r="3716" ht="15.75" customHeight="1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</row>
    <row r="3717" ht="15.75" customHeight="1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</row>
    <row r="3718" ht="15.75" customHeight="1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</row>
    <row r="3719" ht="15.75" customHeight="1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</row>
    <row r="3720" ht="15.75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</row>
    <row r="3721" ht="15.75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</row>
    <row r="3722" ht="15.75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</row>
    <row r="3723" ht="15.75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</row>
    <row r="3724" ht="15.75" customHeight="1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</row>
    <row r="3725" ht="15.75" customHeight="1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</row>
    <row r="3726" ht="15.75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</row>
    <row r="3727" ht="15.75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</row>
    <row r="3728" ht="15.75" customHeight="1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</row>
    <row r="3729" ht="15.75" customHeight="1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</row>
    <row r="3730" ht="15.75" customHeight="1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</row>
    <row r="3731" ht="15.75" customHeight="1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</row>
    <row r="3732" ht="15.75" customHeight="1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</row>
    <row r="3733" ht="15.75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</row>
    <row r="3734" ht="15.75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</row>
    <row r="3735" ht="15.75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</row>
    <row r="3736" ht="15.75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</row>
    <row r="3737" ht="15.75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</row>
    <row r="3738" ht="15.75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</row>
    <row r="3739" ht="15.75" customHeight="1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</row>
    <row r="3740" ht="15.75" customHeight="1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</row>
    <row r="3741" ht="15.75" customHeight="1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</row>
    <row r="3742" ht="15.75" customHeight="1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</row>
    <row r="3743" ht="15.75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</row>
    <row r="3744" ht="15.75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</row>
    <row r="3745" ht="15.75" customHeight="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</row>
    <row r="3746" ht="15.75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</row>
    <row r="3747" ht="15.75" customHeight="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</row>
    <row r="3748" ht="15.75" customHeight="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</row>
    <row r="3749" ht="15.75" customHeight="1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</row>
    <row r="3750" ht="15.75" customHeight="1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</row>
    <row r="3751" ht="15.75" customHeight="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</row>
    <row r="3752" ht="15.75" customHeight="1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</row>
    <row r="3753" ht="15.75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</row>
    <row r="3754" ht="15.75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</row>
    <row r="3755" ht="15.75" customHeight="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</row>
    <row r="3756" ht="15.75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</row>
    <row r="3757" ht="15.75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</row>
    <row r="3758" ht="15.75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</row>
    <row r="3759" ht="15.75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</row>
    <row r="3760" ht="15.75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</row>
    <row r="3761" ht="15.75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</row>
    <row r="3762" ht="15.75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</row>
    <row r="3763" ht="15.75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</row>
    <row r="3764" ht="15.75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</row>
    <row r="3765" ht="15.75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</row>
    <row r="3766" ht="15.75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</row>
    <row r="3767" ht="15.75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</row>
    <row r="3768" ht="15.75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</row>
    <row r="3769" ht="15.75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</row>
    <row r="3770" ht="15.75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</row>
    <row r="3771" ht="15.75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</row>
    <row r="3772" ht="15.75" customHeight="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</row>
    <row r="3773" ht="15.75" customHeight="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</row>
    <row r="3774" ht="15.75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</row>
    <row r="3775" ht="15.75" customHeight="1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</row>
    <row r="3776" ht="15.75" customHeight="1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</row>
    <row r="3777" ht="15.75" customHeight="1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</row>
    <row r="3778" ht="15.75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</row>
    <row r="3779" ht="15.75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</row>
    <row r="3780" ht="15.75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</row>
    <row r="3781" ht="15.75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</row>
    <row r="3782" ht="15.75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</row>
    <row r="3783" ht="15.75" customHeight="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</row>
    <row r="3784" ht="15.75" customHeight="1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</row>
    <row r="3785" ht="15.75" customHeight="1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</row>
    <row r="3786" ht="15.75" customHeight="1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</row>
    <row r="3787" ht="15.75" customHeight="1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</row>
    <row r="3788" ht="15.75" customHeight="1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</row>
    <row r="3789" ht="15.75" customHeight="1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</row>
    <row r="3790" ht="15.75" customHeight="1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</row>
    <row r="3791" ht="15.75" customHeight="1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</row>
    <row r="3792" ht="15.75" customHeight="1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</row>
    <row r="3793" ht="15.75" customHeight="1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</row>
    <row r="3794" ht="15.75" customHeight="1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</row>
    <row r="3795" ht="15.75" customHeight="1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</row>
    <row r="3796" ht="15.75" customHeight="1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</row>
    <row r="3797" ht="15.75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</row>
    <row r="3798" ht="15.75" customHeight="1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</row>
    <row r="3799" ht="15.75" customHeight="1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</row>
    <row r="3800" ht="15.75" customHeight="1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</row>
    <row r="3801" ht="15.75" customHeight="1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</row>
    <row r="3802" ht="15.75" customHeight="1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</row>
    <row r="3803" ht="15.75" customHeight="1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</row>
    <row r="3804" ht="15.75" customHeight="1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</row>
    <row r="3805" ht="15.75" customHeight="1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</row>
    <row r="3806" ht="15.75" customHeight="1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</row>
    <row r="3807" ht="15.75" customHeight="1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</row>
    <row r="3808" ht="15.75" customHeight="1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</row>
    <row r="3809" ht="15.75" customHeight="1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</row>
    <row r="3810" ht="15.75" customHeight="1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</row>
    <row r="3811" ht="15.75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</row>
    <row r="3812" ht="15.75" customHeight="1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</row>
    <row r="3813" ht="15.75" customHeight="1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</row>
    <row r="3814" ht="15.75" customHeight="1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</row>
    <row r="3815" ht="15.75" customHeight="1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</row>
    <row r="3816" ht="15.75" customHeight="1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</row>
    <row r="3817" ht="15.75" customHeight="1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</row>
    <row r="3818" ht="15.75" customHeight="1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</row>
    <row r="3819" ht="15.75" customHeight="1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</row>
    <row r="3820" ht="15.75" customHeight="1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</row>
    <row r="3821" ht="15.75" customHeight="1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</row>
    <row r="3822" ht="15.75" customHeight="1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</row>
    <row r="3823" ht="15.75" customHeight="1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</row>
    <row r="3824" ht="15.75" customHeight="1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</row>
    <row r="3825" ht="15.75" customHeight="1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</row>
    <row r="3826" ht="15.75" customHeight="1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</row>
    <row r="3827" ht="15.75" customHeight="1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</row>
    <row r="3828" ht="15.75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</row>
    <row r="3829" ht="15.75" customHeight="1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</row>
    <row r="3830" ht="15.75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</row>
    <row r="3831" ht="15.75" customHeight="1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</row>
    <row r="3832" ht="15.75" customHeight="1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</row>
    <row r="3833" ht="15.75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</row>
    <row r="3834" ht="15.75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</row>
    <row r="3835" ht="15.75" customHeight="1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</row>
    <row r="3836" ht="15.75" customHeight="1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</row>
    <row r="3837" ht="15.75" customHeight="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</row>
    <row r="3838" ht="15.75" customHeight="1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</row>
    <row r="3839" ht="15.75" customHeight="1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</row>
    <row r="3840" ht="15.75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</row>
    <row r="3841" ht="15.75" customHeight="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</row>
    <row r="3842" ht="15.75" customHeight="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</row>
    <row r="3843" ht="15.75" customHeight="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</row>
    <row r="3844" ht="15.75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</row>
    <row r="3845" ht="15.75" customHeight="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</row>
    <row r="3846" ht="15.75" customHeight="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</row>
    <row r="3847" ht="15.75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</row>
    <row r="3848" ht="15.75" customHeight="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</row>
    <row r="3849" ht="15.75" customHeight="1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</row>
    <row r="3850" ht="15.75" customHeight="1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</row>
    <row r="3851" ht="15.75" customHeight="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</row>
    <row r="3852" ht="15.75" customHeight="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</row>
    <row r="3853" ht="15.75" customHeight="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</row>
    <row r="3854" ht="15.75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</row>
    <row r="3855" ht="15.75" customHeight="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</row>
    <row r="3856" ht="15.75" customHeight="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</row>
    <row r="3857" ht="15.75" customHeight="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</row>
    <row r="3858" ht="15.75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</row>
    <row r="3859" ht="15.75" customHeight="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</row>
    <row r="3860" ht="15.75" customHeight="1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</row>
    <row r="3861" ht="15.75" customHeight="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</row>
    <row r="3862" ht="15.75" customHeight="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</row>
    <row r="3863" ht="15.75" customHeight="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</row>
    <row r="3864" ht="15.75" customHeight="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</row>
    <row r="3865" ht="15.75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</row>
    <row r="3866" ht="15.75" customHeight="1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</row>
    <row r="3867" ht="15.75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</row>
    <row r="3868" ht="15.75" customHeight="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</row>
    <row r="3869" ht="15.75" customHeight="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</row>
    <row r="3870" ht="15.75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</row>
    <row r="3871" ht="15.75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</row>
    <row r="3872" ht="15.75" customHeight="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</row>
    <row r="3873" ht="15.75" customHeight="1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</row>
    <row r="3874" ht="15.75" customHeight="1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</row>
    <row r="3875" ht="15.75" customHeight="1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</row>
    <row r="3876" ht="15.75" customHeight="1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</row>
    <row r="3877" ht="15.75" customHeight="1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</row>
    <row r="3878" ht="15.75" customHeight="1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</row>
    <row r="3879" ht="15.75" customHeight="1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</row>
    <row r="3880" ht="15.75" customHeight="1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</row>
    <row r="3881" ht="15.75" customHeight="1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</row>
    <row r="3882" ht="15.75" customHeight="1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</row>
    <row r="3883" ht="15.75" customHeight="1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</row>
    <row r="3884" ht="15.75" customHeight="1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</row>
    <row r="3885" ht="15.75" customHeight="1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</row>
    <row r="3886" ht="15.75" customHeight="1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</row>
    <row r="3887" ht="15.75" customHeight="1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</row>
    <row r="3888" ht="15.75" customHeight="1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</row>
    <row r="3889" ht="15.75" customHeight="1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</row>
    <row r="3890" ht="15.75" customHeight="1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</row>
    <row r="3891" ht="15.75" customHeight="1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</row>
    <row r="3892" ht="15.75" customHeight="1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</row>
    <row r="3893" ht="15.75" customHeight="1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</row>
    <row r="3894" ht="15.75" customHeight="1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</row>
    <row r="3895" ht="15.75" customHeight="1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</row>
    <row r="3896" ht="15.75" customHeight="1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</row>
    <row r="3897" ht="15.75" customHeight="1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</row>
    <row r="3898" ht="15.75" customHeight="1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</row>
    <row r="3899" ht="15.75" customHeight="1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</row>
    <row r="3900" ht="15.75" customHeight="1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</row>
    <row r="3901" ht="15.75" customHeight="1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</row>
    <row r="3902" ht="15.75" customHeight="1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</row>
    <row r="3903" ht="15.75" customHeight="1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</row>
    <row r="3904" ht="15.75" customHeight="1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</row>
    <row r="3905" ht="15.75" customHeight="1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</row>
    <row r="3906" ht="15.75" customHeight="1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</row>
    <row r="3907" ht="15.75" customHeight="1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</row>
    <row r="3908" ht="15.75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</row>
    <row r="3909" ht="15.75" customHeight="1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</row>
    <row r="3910" ht="15.75" customHeight="1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</row>
    <row r="3911" ht="15.75" customHeight="1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</row>
    <row r="3912" ht="15.75" customHeight="1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</row>
    <row r="3913" ht="15.75" customHeight="1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</row>
    <row r="3914" ht="15.75" customHeight="1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</row>
    <row r="3915" ht="15.75" customHeight="1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</row>
    <row r="3916" ht="15.75" customHeight="1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</row>
    <row r="3917" ht="15.75" customHeight="1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</row>
    <row r="3918" ht="15.75" customHeight="1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</row>
    <row r="3919" ht="15.75" customHeight="1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</row>
    <row r="3920" ht="15.75" customHeight="1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</row>
    <row r="3921" ht="15.75" customHeight="1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</row>
    <row r="3922" ht="15.75" customHeight="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</row>
    <row r="3923" ht="15.75" customHeight="1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</row>
    <row r="3924" ht="15.75" customHeight="1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</row>
    <row r="3925" ht="15.75" customHeight="1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</row>
    <row r="3926" ht="15.75" customHeight="1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</row>
    <row r="3927" ht="15.75" customHeight="1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</row>
    <row r="3928" ht="15.75" customHeight="1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</row>
    <row r="3929" ht="15.75" customHeight="1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</row>
    <row r="3930" ht="15.75" customHeight="1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</row>
    <row r="3931" ht="15.75" customHeight="1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</row>
    <row r="3932" ht="15.75" customHeight="1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</row>
    <row r="3933" ht="15.75" customHeight="1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</row>
    <row r="3934" ht="15.75" customHeight="1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</row>
    <row r="3935" ht="15.75" customHeight="1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</row>
    <row r="3936" ht="15.75" customHeight="1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</row>
    <row r="3937" ht="15.75" customHeight="1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</row>
    <row r="3938" ht="15.75" customHeight="1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</row>
    <row r="3939" ht="15.75" customHeight="1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</row>
    <row r="3940" ht="15.75" customHeight="1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</row>
    <row r="3941" ht="15.75" customHeight="1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</row>
    <row r="3942" ht="15.75" customHeight="1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</row>
    <row r="3943" ht="15.75" customHeight="1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</row>
    <row r="3944" ht="15.75" customHeight="1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</row>
    <row r="3945" ht="15.75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</row>
    <row r="3946" ht="15.75" customHeight="1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</row>
    <row r="3947" ht="15.75" customHeight="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</row>
    <row r="3948" ht="15.75" customHeight="1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</row>
    <row r="3949" ht="15.75" customHeight="1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</row>
    <row r="3950" ht="15.75" customHeight="1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</row>
    <row r="3951" ht="15.75" customHeight="1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</row>
    <row r="3952" ht="15.75" customHeight="1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</row>
    <row r="3953" ht="15.75" customHeight="1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</row>
    <row r="3954" ht="15.75" customHeight="1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</row>
    <row r="3955" ht="15.75" customHeight="1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</row>
    <row r="3956" ht="15.75" customHeight="1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</row>
    <row r="3957" ht="15.75" customHeight="1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</row>
    <row r="3958" ht="15.75" customHeight="1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</row>
    <row r="3959" ht="15.75" customHeight="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</row>
    <row r="3960" ht="15.75" customHeight="1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</row>
    <row r="3961" ht="15.75" customHeight="1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</row>
    <row r="3962" ht="15.75" customHeight="1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</row>
    <row r="3963" ht="15.75" customHeight="1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</row>
    <row r="3964" ht="15.75" customHeight="1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</row>
    <row r="3965" ht="15.75" customHeight="1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</row>
    <row r="3966" ht="15.75" customHeight="1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</row>
    <row r="3967" ht="15.75" customHeight="1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</row>
    <row r="3968" ht="15.75" customHeight="1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</row>
    <row r="3969" ht="15.75" customHeight="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</row>
    <row r="3970" ht="15.75" customHeight="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</row>
    <row r="3971" ht="15.75" customHeight="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</row>
    <row r="3972" ht="15.75" customHeight="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</row>
    <row r="3973" ht="15.75" customHeight="1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</row>
    <row r="3974" ht="15.75" customHeight="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</row>
    <row r="3975" ht="15.75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</row>
    <row r="3976" ht="15.75" customHeight="1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</row>
    <row r="3977" ht="15.75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</row>
    <row r="3978" ht="15.75" customHeight="1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</row>
    <row r="3979" ht="15.75" customHeight="1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</row>
    <row r="3980" ht="15.75" customHeight="1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</row>
    <row r="3981" ht="15.75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</row>
    <row r="3982" ht="15.75" customHeight="1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</row>
    <row r="3983" ht="15.75" customHeight="1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</row>
    <row r="3984" ht="15.75" customHeight="1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</row>
    <row r="3985" ht="15.75" customHeight="1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</row>
    <row r="3986" ht="15.75" customHeight="1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</row>
    <row r="3987" ht="15.75" customHeight="1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</row>
    <row r="3988" ht="15.75" customHeight="1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</row>
    <row r="3989" ht="15.75" customHeight="1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</row>
    <row r="3990" ht="15.75" customHeight="1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</row>
    <row r="3991" ht="15.75" customHeight="1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</row>
    <row r="3992" ht="15.75" customHeight="1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</row>
    <row r="3993" ht="15.75" customHeight="1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</row>
    <row r="3994" ht="15.75" customHeight="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</row>
    <row r="3995" ht="15.75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</row>
    <row r="3996" ht="15.75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</row>
    <row r="3997" ht="15.75" customHeight="1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</row>
    <row r="3998" ht="15.75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</row>
    <row r="3999" ht="15.75" customHeight="1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</row>
    <row r="4000" ht="15.75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</row>
    <row r="4001" ht="15.75" customHeight="1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</row>
    <row r="4002" ht="15.75" customHeight="1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</row>
    <row r="4003" ht="15.75" customHeight="1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</row>
    <row r="4004" ht="15.75" customHeight="1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</row>
    <row r="4005" ht="15.75" customHeight="1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</row>
    <row r="4006" ht="15.75" customHeight="1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</row>
    <row r="4007" ht="15.75" customHeight="1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</row>
    <row r="4008" ht="15.75" customHeight="1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</row>
    <row r="4009" ht="15.75" customHeight="1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</row>
    <row r="4010" ht="15.75" customHeight="1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</row>
    <row r="4011" ht="15.75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</row>
    <row r="4012" ht="15.75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</row>
    <row r="4013" ht="15.75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</row>
    <row r="4014" ht="15.75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</row>
    <row r="4015" ht="15.75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</row>
    <row r="4016" ht="15.75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</row>
    <row r="4017" ht="15.75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</row>
    <row r="4018" ht="15.75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</row>
    <row r="4019" ht="15.75" customHeight="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</row>
    <row r="4020" ht="15.75" customHeight="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</row>
    <row r="4021" ht="15.75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</row>
    <row r="4022" ht="15.75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</row>
    <row r="4023" ht="15.75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</row>
    <row r="4024" ht="15.75" customHeight="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</row>
    <row r="4025" ht="15.75" customHeight="1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</row>
    <row r="4026" ht="15.75" customHeight="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</row>
    <row r="4027" ht="15.75" customHeight="1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</row>
    <row r="4028" ht="15.75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</row>
    <row r="4029" ht="15.75" customHeight="1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</row>
    <row r="4030" ht="15.75" customHeight="1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</row>
    <row r="4031" ht="15.75" customHeight="1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</row>
    <row r="4032" ht="15.75" customHeight="1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</row>
    <row r="4033" ht="15.75" customHeight="1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</row>
    <row r="4034" ht="15.75" customHeight="1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</row>
    <row r="4035" ht="15.75" customHeight="1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</row>
    <row r="4036" ht="15.75" customHeight="1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</row>
    <row r="4037" ht="15.75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</row>
    <row r="4038" ht="15.75" customHeight="1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</row>
    <row r="4039" ht="15.75" customHeight="1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</row>
    <row r="4040" ht="15.75" customHeight="1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</row>
    <row r="4041" ht="15.75" customHeight="1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</row>
    <row r="4042" ht="15.75" customHeight="1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</row>
    <row r="4043" ht="15.75" customHeight="1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</row>
    <row r="4044" ht="15.75" customHeight="1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</row>
    <row r="4045" ht="15.75" customHeight="1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</row>
    <row r="4046" ht="15.75" customHeight="1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</row>
    <row r="4047" ht="15.75" customHeight="1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</row>
    <row r="4048" ht="15.75" customHeight="1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</row>
    <row r="4049" ht="15.75" customHeight="1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</row>
    <row r="4050" ht="15.75" customHeight="1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</row>
    <row r="4051" ht="15.75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</row>
    <row r="4052" ht="15.75" customHeight="1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</row>
    <row r="4053" ht="15.75" customHeight="1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</row>
    <row r="4054" ht="15.75" customHeight="1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</row>
    <row r="4055" ht="15.75" customHeight="1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</row>
    <row r="4056" ht="15.75" customHeight="1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</row>
    <row r="4057" ht="15.75" customHeight="1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</row>
    <row r="4058" ht="15.75" customHeight="1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</row>
    <row r="4059" ht="15.75" customHeight="1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</row>
    <row r="4060" ht="15.75" customHeight="1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</row>
    <row r="4061" ht="15.75" customHeight="1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</row>
    <row r="4062" ht="15.75" customHeight="1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</row>
    <row r="4063" ht="15.75" customHeight="1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</row>
    <row r="4064" ht="15.75" customHeight="1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</row>
    <row r="4065" ht="15.75" customHeight="1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</row>
    <row r="4066" ht="15.75" customHeight="1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</row>
    <row r="4067" ht="15.75" customHeight="1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</row>
    <row r="4068" ht="15.75" customHeight="1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</row>
    <row r="4069" ht="15.75" customHeight="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</row>
    <row r="4070" ht="15.75" customHeight="1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</row>
    <row r="4071" ht="15.75" customHeight="1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</row>
    <row r="4072" ht="15.75" customHeight="1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</row>
    <row r="4073" ht="15.75" customHeight="1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</row>
    <row r="4074" ht="15.75" customHeight="1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</row>
    <row r="4075" ht="15.75" customHeight="1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</row>
    <row r="4076" ht="15.75" customHeight="1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</row>
    <row r="4077" ht="15.75" customHeight="1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</row>
    <row r="4078" ht="15.75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</row>
    <row r="4079" ht="15.75" customHeight="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</row>
    <row r="4080" ht="15.75" customHeight="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</row>
    <row r="4081" ht="15.75" customHeight="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</row>
    <row r="4082" ht="15.75" customHeight="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</row>
    <row r="4083" ht="15.75" customHeight="1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</row>
    <row r="4084" ht="15.75" customHeight="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</row>
    <row r="4085" ht="15.75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</row>
    <row r="4086" ht="15.75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</row>
    <row r="4087" ht="15.75" customHeight="1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</row>
    <row r="4088" ht="15.75" customHeight="1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</row>
    <row r="4089" ht="15.75" customHeight="1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</row>
    <row r="4090" ht="15.75" customHeight="1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</row>
    <row r="4091" ht="15.75" customHeight="1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</row>
    <row r="4092" ht="15.75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</row>
    <row r="4093" ht="15.75" customHeight="1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</row>
    <row r="4094" ht="15.75" customHeight="1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</row>
    <row r="4095" ht="15.75" customHeight="1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</row>
    <row r="4096" ht="15.75" customHeight="1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</row>
    <row r="4097" ht="15.75" customHeight="1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</row>
    <row r="4098" ht="15.75" customHeight="1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</row>
    <row r="4099" ht="15.75" customHeight="1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</row>
    <row r="4100" ht="15.75" customHeight="1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</row>
    <row r="4101" ht="15.75" customHeight="1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</row>
    <row r="4102" ht="15.75" customHeight="1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</row>
    <row r="4103" ht="15.75" customHeight="1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</row>
    <row r="4104" ht="15.75" customHeight="1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</row>
    <row r="4105" ht="15.75" customHeight="1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</row>
    <row r="4106" ht="15.75" customHeight="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</row>
    <row r="4107" ht="15.75" customHeight="1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</row>
    <row r="4108" ht="15.75" customHeight="1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</row>
    <row r="4109" ht="15.75" customHeight="1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</row>
    <row r="4110" ht="15.75" customHeight="1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</row>
    <row r="4111" ht="15.75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</row>
    <row r="4112" ht="15.75" customHeight="1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</row>
    <row r="4113" ht="15.75" customHeight="1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</row>
    <row r="4114" ht="15.75" customHeight="1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</row>
    <row r="4115" ht="15.75" customHeight="1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</row>
    <row r="4116" ht="15.75" customHeight="1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</row>
    <row r="4117" ht="15.75" customHeight="1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</row>
    <row r="4118" ht="15.75" customHeight="1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</row>
    <row r="4119" ht="15.75" customHeight="1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</row>
    <row r="4120" ht="15.75" customHeight="1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</row>
    <row r="4121" ht="15.75" customHeight="1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</row>
    <row r="4122" ht="15.75" customHeight="1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</row>
    <row r="4123" ht="15.75" customHeight="1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</row>
    <row r="4124" ht="15.75" customHeight="1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</row>
    <row r="4125" ht="15.75" customHeight="1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</row>
    <row r="4126" ht="15.75" customHeight="1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</row>
    <row r="4127" ht="15.75" customHeight="1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</row>
    <row r="4128" ht="15.75" customHeight="1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</row>
    <row r="4129" ht="15.75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</row>
    <row r="4130" ht="15.75" customHeight="1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</row>
    <row r="4131" ht="15.75" customHeight="1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</row>
    <row r="4132" ht="15.75" customHeight="1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</row>
    <row r="4133" ht="15.75" customHeight="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</row>
    <row r="4134" ht="15.75" customHeight="1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</row>
    <row r="4135" ht="15.75" customHeight="1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</row>
    <row r="4136" ht="15.75" customHeight="1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</row>
    <row r="4137" ht="15.75" customHeight="1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</row>
    <row r="4138" ht="15.75" customHeight="1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</row>
    <row r="4139" ht="15.75" customHeight="1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</row>
    <row r="4140" ht="15.75" customHeight="1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</row>
    <row r="4141" ht="15.75" customHeight="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</row>
    <row r="4142" ht="15.75" customHeight="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</row>
    <row r="4143" ht="15.75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</row>
    <row r="4144" ht="15.75" customHeight="1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</row>
    <row r="4145" ht="15.75" customHeight="1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</row>
    <row r="4146" ht="15.75" customHeight="1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</row>
    <row r="4147" ht="15.75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</row>
    <row r="4148" ht="15.75" customHeight="1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</row>
    <row r="4149" ht="15.75" customHeight="1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</row>
    <row r="4150" ht="15.75" customHeight="1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</row>
    <row r="4151" ht="15.75" customHeight="1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</row>
    <row r="4152" ht="15.75" customHeight="1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</row>
    <row r="4153" ht="15.75" customHeight="1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</row>
    <row r="4154" ht="15.75" customHeight="1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</row>
    <row r="4155" ht="15.75" customHeight="1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</row>
    <row r="4156" ht="15.75" customHeight="1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</row>
    <row r="4157" ht="15.75" customHeight="1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</row>
    <row r="4158" ht="15.75" customHeight="1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</row>
    <row r="4159" ht="15.75" customHeight="1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</row>
    <row r="4160" ht="15.75" customHeight="1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</row>
    <row r="4161" ht="15.75" customHeight="1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</row>
    <row r="4162" ht="15.75" customHeight="1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</row>
    <row r="4163" ht="15.75" customHeight="1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</row>
    <row r="4164" ht="15.75" customHeight="1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</row>
    <row r="4165" ht="15.75" customHeight="1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</row>
    <row r="4166" ht="15.75" customHeight="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</row>
    <row r="4167" ht="15.75" customHeight="1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</row>
    <row r="4168" ht="15.75" customHeight="1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</row>
    <row r="4169" ht="15.75" customHeight="1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</row>
    <row r="4170" ht="15.75" customHeight="1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</row>
    <row r="4171" ht="15.75" customHeight="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</row>
    <row r="4172" ht="15.75" customHeight="1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</row>
    <row r="4173" ht="15.75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</row>
    <row r="4174" ht="15.75" customHeight="1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</row>
    <row r="4175" ht="15.75" customHeight="1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</row>
    <row r="4176" ht="15.75" customHeight="1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</row>
    <row r="4177" ht="15.75" customHeight="1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</row>
    <row r="4178" ht="15.75" customHeight="1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</row>
    <row r="4179" ht="15.75" customHeight="1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</row>
    <row r="4180" ht="15.75" customHeight="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</row>
    <row r="4181" ht="15.75" customHeight="1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</row>
    <row r="4182" ht="15.75" customHeight="1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</row>
    <row r="4183" ht="15.75" customHeight="1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</row>
    <row r="4184" ht="15.75" customHeight="1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</row>
    <row r="4185" ht="15.75" customHeight="1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</row>
    <row r="4186" ht="15.75" customHeight="1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</row>
    <row r="4187" ht="15.75" customHeight="1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</row>
    <row r="4188" ht="15.75" customHeight="1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</row>
    <row r="4189" ht="15.75" customHeight="1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</row>
    <row r="4190" ht="15.75" customHeight="1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</row>
    <row r="4191" ht="15.75" customHeight="1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</row>
    <row r="4192" ht="15.75" customHeight="1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</row>
    <row r="4193" ht="15.75" customHeight="1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</row>
    <row r="4194" ht="15.75" customHeight="1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</row>
    <row r="4195" ht="15.75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</row>
    <row r="4196" ht="15.75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</row>
    <row r="4197" ht="15.75" customHeight="1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</row>
    <row r="4198" ht="15.75" customHeight="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</row>
    <row r="4199" ht="15.75" customHeight="1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</row>
    <row r="4200" ht="15.75" customHeight="1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</row>
    <row r="4201" ht="15.75" customHeight="1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</row>
    <row r="4202" ht="15.75" customHeight="1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</row>
    <row r="4203" ht="15.75" customHeight="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</row>
    <row r="4204" ht="15.75" customHeight="1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</row>
    <row r="4205" ht="15.75" customHeight="1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</row>
    <row r="4206" ht="15.75" customHeight="1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</row>
    <row r="4207" ht="15.75" customHeight="1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</row>
    <row r="4208" ht="15.75" customHeight="1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</row>
    <row r="4209" ht="15.75" customHeight="1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</row>
    <row r="4210" ht="15.75" customHeight="1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</row>
    <row r="4211" ht="15.75" customHeight="1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</row>
    <row r="4212" ht="15.75" customHeight="1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</row>
    <row r="4213" ht="15.75" customHeight="1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</row>
    <row r="4214" ht="15.75" customHeight="1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</row>
    <row r="4215" ht="15.75" customHeight="1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</row>
    <row r="4216" ht="15.75" customHeight="1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</row>
    <row r="4217" ht="15.75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</row>
    <row r="4218" ht="15.75" customHeight="1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</row>
    <row r="4219" ht="15.75" customHeight="1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</row>
    <row r="4220" ht="15.75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</row>
    <row r="4221" ht="15.75" customHeight="1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</row>
    <row r="4222" ht="15.75" customHeight="1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</row>
    <row r="4223" ht="15.75" customHeight="1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</row>
    <row r="4224" ht="15.75" customHeight="1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</row>
    <row r="4225" ht="15.75" customHeight="1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</row>
    <row r="4226" ht="15.75" customHeight="1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</row>
    <row r="4227" ht="15.75" customHeight="1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</row>
    <row r="4228" ht="15.75" customHeight="1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</row>
    <row r="4229" ht="15.75" customHeight="1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</row>
    <row r="4230" ht="15.75" customHeight="1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</row>
    <row r="4231" ht="15.75" customHeight="1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</row>
    <row r="4232" ht="15.75" customHeight="1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</row>
    <row r="4233" ht="15.75" customHeight="1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</row>
    <row r="4234" ht="15.75" customHeight="1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</row>
    <row r="4235" ht="15.75" customHeight="1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</row>
    <row r="4236" ht="15.75" customHeight="1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</row>
    <row r="4237" ht="15.75" customHeight="1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</row>
    <row r="4238" ht="15.75" customHeight="1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</row>
    <row r="4239" ht="15.75" customHeight="1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</row>
    <row r="4240" ht="15.75" customHeight="1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</row>
    <row r="4241" ht="15.75" customHeight="1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</row>
    <row r="4242" ht="15.75" customHeight="1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</row>
    <row r="4243" ht="15.75" customHeight="1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</row>
    <row r="4244" ht="15.75" customHeight="1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</row>
    <row r="4245" ht="15.75" customHeight="1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</row>
    <row r="4246" ht="15.75" customHeight="1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</row>
    <row r="4247" ht="15.75" customHeight="1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</row>
    <row r="4248" ht="15.75" customHeight="1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</row>
    <row r="4249" ht="15.75" customHeight="1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</row>
    <row r="4250" ht="15.75" customHeight="1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</row>
    <row r="4251" ht="15.75" customHeight="1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</row>
    <row r="4252" ht="15.75" customHeight="1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</row>
    <row r="4253" ht="15.75" customHeight="1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</row>
    <row r="4254" ht="15.75" customHeight="1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</row>
    <row r="4255" ht="15.75" customHeight="1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</row>
    <row r="4256" ht="15.75" customHeight="1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</row>
    <row r="4257" ht="15.75" customHeight="1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</row>
    <row r="4258" ht="15.75" customHeight="1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</row>
    <row r="4259" ht="15.75" customHeight="1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</row>
    <row r="4260" ht="15.75" customHeight="1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</row>
    <row r="4261" ht="15.75" customHeight="1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</row>
    <row r="4262" ht="15.75" customHeight="1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</row>
    <row r="4263" ht="15.75" customHeight="1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</row>
    <row r="4264" ht="15.75" customHeight="1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</row>
    <row r="4265" ht="15.75" customHeight="1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</row>
    <row r="4266" ht="15.75" customHeight="1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</row>
    <row r="4267" ht="15.75" customHeight="1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</row>
    <row r="4268" ht="15.75" customHeight="1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</row>
    <row r="4269" ht="15.75" customHeight="1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</row>
    <row r="4270" ht="15.75" customHeight="1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</row>
    <row r="4271" ht="15.75" customHeight="1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</row>
    <row r="4272" ht="15.75" customHeight="1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</row>
    <row r="4273" ht="15.75" customHeight="1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</row>
    <row r="4274" ht="15.75" customHeight="1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</row>
    <row r="4275" ht="15.75" customHeight="1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</row>
    <row r="4276" ht="15.75" customHeight="1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</row>
    <row r="4277" ht="15.75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</row>
    <row r="4278" ht="15.75" customHeight="1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</row>
    <row r="4279" ht="15.75" customHeight="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</row>
    <row r="4280" ht="15.75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</row>
    <row r="4281" ht="15.75" customHeight="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</row>
    <row r="4282" ht="15.75" customHeight="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</row>
    <row r="4283" ht="15.75" customHeight="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</row>
    <row r="4284" ht="15.75" customHeight="1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</row>
    <row r="4285" ht="15.75" customHeight="1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</row>
    <row r="4286" ht="15.75" customHeight="1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</row>
    <row r="4287" ht="15.75" customHeight="1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</row>
    <row r="4288" ht="15.75" customHeight="1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</row>
    <row r="4289" ht="15.75" customHeight="1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</row>
    <row r="4290" ht="15.75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</row>
    <row r="4291" ht="15.75" customHeight="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</row>
    <row r="4292" ht="15.75" customHeight="1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</row>
    <row r="4293" ht="15.75" customHeight="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</row>
    <row r="4294" ht="15.75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</row>
    <row r="4295" ht="15.75" customHeight="1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</row>
    <row r="4296" ht="15.75" customHeight="1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</row>
    <row r="4297" ht="15.75" customHeight="1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</row>
    <row r="4298" ht="15.75" customHeight="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</row>
    <row r="4299" ht="15.75" customHeight="1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</row>
    <row r="4300" ht="15.75" customHeight="1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</row>
    <row r="4301" ht="15.75" customHeight="1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</row>
    <row r="4302" ht="15.75" customHeight="1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</row>
    <row r="4303" ht="15.75" customHeight="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</row>
    <row r="4304" ht="15.75" customHeight="1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</row>
    <row r="4305" ht="15.75" customHeight="1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</row>
    <row r="4306" ht="15.75" customHeight="1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</row>
    <row r="4307" ht="15.75" customHeight="1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</row>
    <row r="4308" ht="15.75" customHeight="1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</row>
    <row r="4309" ht="15.75" customHeight="1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</row>
    <row r="4310" ht="15.75" customHeight="1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</row>
    <row r="4311" ht="15.75" customHeight="1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</row>
    <row r="4312" ht="15.75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</row>
    <row r="4313" ht="15.75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</row>
    <row r="4314" ht="15.75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</row>
    <row r="4315" ht="15.75" customHeight="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</row>
    <row r="4316" ht="15.75" customHeight="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</row>
    <row r="4317" ht="15.75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</row>
    <row r="4318" ht="15.75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</row>
    <row r="4319" ht="15.75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</row>
    <row r="4320" ht="15.75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</row>
    <row r="4321" ht="15.75" customHeight="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</row>
    <row r="4322" ht="15.75" customHeight="1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</row>
    <row r="4323" ht="15.75" customHeight="1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</row>
    <row r="4324" ht="15.75" customHeight="1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</row>
    <row r="4325" ht="15.75" customHeight="1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</row>
    <row r="4326" ht="15.75" customHeight="1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</row>
    <row r="4327" ht="15.75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</row>
    <row r="4328" ht="15.75" customHeight="1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</row>
    <row r="4329" ht="15.75" customHeight="1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</row>
    <row r="4330" ht="15.75" customHeight="1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</row>
    <row r="4331" ht="15.75" customHeight="1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</row>
    <row r="4332" ht="15.75" customHeight="1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</row>
    <row r="4333" ht="15.75" customHeight="1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</row>
    <row r="4334" ht="15.75" customHeight="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</row>
    <row r="4335" ht="15.75" customHeight="1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</row>
    <row r="4336" ht="15.75" customHeight="1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</row>
    <row r="4337" ht="15.75" customHeight="1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</row>
    <row r="4338" ht="15.75" customHeight="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</row>
    <row r="4339" ht="15.75" customHeight="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</row>
    <row r="4340" ht="15.75" customHeight="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</row>
    <row r="4341" ht="15.75" customHeight="1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</row>
    <row r="4342" ht="15.75" customHeight="1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</row>
    <row r="4343" ht="15.75" customHeight="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</row>
    <row r="4344" ht="15.75" customHeight="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</row>
    <row r="4345" ht="15.75" customHeight="1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</row>
    <row r="4346" ht="15.75" customHeight="1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</row>
    <row r="4347" ht="15.75" customHeight="1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</row>
    <row r="4348" ht="15.75" customHeight="1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</row>
    <row r="4349" ht="15.75" customHeight="1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</row>
    <row r="4350" ht="15.75" customHeight="1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</row>
    <row r="4351" ht="15.75" customHeight="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</row>
    <row r="4352" ht="15.75" customHeight="1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</row>
    <row r="4353" ht="15.75" customHeight="1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</row>
    <row r="4354" ht="15.75" customHeight="1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</row>
    <row r="4355" ht="15.75" customHeight="1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</row>
    <row r="4356" ht="15.75" customHeight="1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</row>
    <row r="4357" ht="15.75" customHeight="1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</row>
    <row r="4358" ht="15.75" customHeight="1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</row>
    <row r="4359" ht="15.75" customHeight="1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</row>
    <row r="4360" ht="15.75" customHeight="1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</row>
    <row r="4361" ht="15.75" customHeight="1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</row>
    <row r="4362" ht="15.75" customHeight="1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</row>
    <row r="4363" ht="15.75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</row>
    <row r="4364" ht="15.75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</row>
    <row r="4365" ht="15.75" customHeight="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</row>
    <row r="4366" ht="15.75" customHeight="1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</row>
    <row r="4367" ht="15.75" customHeight="1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</row>
    <row r="4368" ht="15.75" customHeight="1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</row>
    <row r="4369" ht="15.75" customHeight="1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</row>
    <row r="4370" ht="15.75" customHeight="1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</row>
    <row r="4371" ht="15.75" customHeight="1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</row>
    <row r="4372" ht="15.75" customHeight="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</row>
    <row r="4373" ht="15.75" customHeight="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</row>
    <row r="4374" ht="15.75" customHeight="1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</row>
    <row r="4375" ht="15.75" customHeight="1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</row>
    <row r="4376" ht="15.75" customHeight="1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</row>
    <row r="4377" ht="15.75" customHeight="1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</row>
    <row r="4378" ht="15.75" customHeight="1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</row>
    <row r="4379" ht="15.75" customHeight="1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</row>
    <row r="4380" ht="15.75" customHeight="1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</row>
    <row r="4381" ht="15.75" customHeight="1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</row>
    <row r="4382" ht="15.75" customHeight="1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</row>
    <row r="4383" ht="15.75" customHeight="1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</row>
    <row r="4384" ht="15.75" customHeight="1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</row>
    <row r="4385" ht="15.75" customHeight="1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</row>
    <row r="4386" ht="15.75" customHeight="1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</row>
    <row r="4387" ht="15.75" customHeight="1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</row>
    <row r="4388" ht="15.75" customHeight="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</row>
    <row r="4389" ht="15.75" customHeight="1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</row>
    <row r="4390" ht="15.75" customHeight="1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</row>
    <row r="4391" ht="15.75" customHeight="1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</row>
    <row r="4392" ht="15.75" customHeight="1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</row>
    <row r="4393" ht="15.75" customHeight="1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</row>
    <row r="4394" ht="15.75" customHeight="1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</row>
    <row r="4395" ht="15.75" customHeight="1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</row>
    <row r="4396" ht="15.75" customHeight="1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</row>
    <row r="4397" ht="15.75" customHeight="1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</row>
    <row r="4398" ht="15.75" customHeight="1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</row>
    <row r="4399" ht="15.75" customHeight="1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</row>
    <row r="4400" ht="15.75" customHeight="1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</row>
    <row r="4401" ht="15.75" customHeight="1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</row>
    <row r="4402" ht="15.75" customHeight="1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</row>
    <row r="4403" ht="15.75" customHeight="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</row>
    <row r="4404" ht="15.75" customHeight="1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</row>
    <row r="4405" ht="15.75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</row>
    <row r="4406" ht="15.75" customHeight="1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</row>
    <row r="4407" ht="15.75" customHeight="1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</row>
    <row r="4408" ht="15.75" customHeight="1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</row>
    <row r="4409" ht="15.75" customHeight="1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</row>
    <row r="4410" ht="15.75" customHeight="1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</row>
    <row r="4411" ht="15.75" customHeight="1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</row>
    <row r="4412" ht="15.75" customHeight="1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</row>
    <row r="4413" ht="15.75" customHeight="1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</row>
    <row r="4414" ht="15.75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</row>
    <row r="4415" ht="15.75" customHeight="1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</row>
    <row r="4416" ht="15.75" customHeight="1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</row>
    <row r="4417" ht="15.75" customHeight="1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</row>
    <row r="4418" ht="15.75" customHeight="1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</row>
    <row r="4419" ht="15.75" customHeight="1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</row>
    <row r="4420" ht="15.75" customHeight="1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</row>
    <row r="4421" ht="15.75" customHeight="1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</row>
    <row r="4422" ht="15.75" customHeight="1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</row>
    <row r="4423" ht="15.75" customHeight="1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</row>
    <row r="4424" ht="15.75" customHeight="1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</row>
    <row r="4425" ht="15.75" customHeight="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</row>
    <row r="4426" ht="15.75" customHeight="1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</row>
    <row r="4427" ht="15.75" customHeight="1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</row>
    <row r="4428" ht="15.75" customHeight="1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</row>
    <row r="4429" ht="15.75" customHeight="1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</row>
    <row r="4430" ht="15.75" customHeight="1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</row>
    <row r="4431" ht="15.75" customHeight="1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</row>
    <row r="4432" ht="15.75" customHeight="1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</row>
    <row r="4433" ht="15.75" customHeight="1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</row>
    <row r="4434" ht="15.75" customHeight="1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</row>
    <row r="4435" ht="15.75" customHeight="1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</row>
    <row r="4436" ht="15.75" customHeight="1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</row>
    <row r="4437" ht="15.75" customHeight="1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</row>
    <row r="4438" ht="15.75" customHeight="1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</row>
    <row r="4439" ht="15.75" customHeight="1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</row>
    <row r="4440" ht="15.75" customHeight="1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</row>
    <row r="4441" ht="15.75" customHeight="1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</row>
    <row r="4442" ht="15.75" customHeight="1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</row>
    <row r="4443" ht="15.75" customHeight="1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</row>
    <row r="4444" ht="15.75" customHeight="1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</row>
    <row r="4445" ht="15.75" customHeight="1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</row>
    <row r="4446" ht="15.75" customHeight="1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</row>
    <row r="4447" ht="15.75" customHeight="1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</row>
    <row r="4448" ht="15.75" customHeight="1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</row>
    <row r="4449" ht="15.75" customHeight="1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</row>
    <row r="4450" ht="15.75" customHeight="1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</row>
    <row r="4451" ht="15.75" customHeight="1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</row>
    <row r="4452" ht="15.75" customHeight="1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</row>
    <row r="4453" ht="15.75" customHeight="1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</row>
    <row r="4454" ht="15.75" customHeight="1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</row>
    <row r="4455" ht="15.75" customHeight="1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</row>
    <row r="4456" ht="15.75" customHeight="1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</row>
    <row r="4457" ht="15.75" customHeight="1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</row>
    <row r="4458" ht="15.75" customHeight="1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</row>
    <row r="4459" ht="15.75" customHeight="1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</row>
    <row r="4460" ht="15.75" customHeight="1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</row>
    <row r="4461" ht="15.75" customHeight="1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</row>
    <row r="4462" ht="15.75" customHeight="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</row>
    <row r="4463" ht="15.75" customHeight="1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</row>
    <row r="4464" ht="15.75" customHeight="1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</row>
    <row r="4465" ht="15.75" customHeight="1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</row>
    <row r="4466" ht="15.75" customHeight="1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</row>
    <row r="4467" ht="15.75" customHeight="1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</row>
    <row r="4468" ht="15.75" customHeight="1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</row>
    <row r="4469" ht="15.75" customHeight="1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</row>
    <row r="4470" ht="15.75" customHeight="1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</row>
    <row r="4471" ht="15.75" customHeight="1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</row>
    <row r="4472" ht="15.75" customHeight="1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</row>
    <row r="4473" ht="15.75" customHeight="1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</row>
    <row r="4474" ht="15.75" customHeight="1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</row>
    <row r="4475" ht="15.75" customHeight="1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</row>
    <row r="4476" ht="15.75" customHeight="1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</row>
    <row r="4477" ht="15.75" customHeight="1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</row>
    <row r="4478" ht="15.75" customHeight="1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</row>
    <row r="4479" ht="15.75" customHeight="1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</row>
    <row r="4480" ht="15.75" customHeight="1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</row>
    <row r="4481" ht="15.75" customHeight="1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</row>
    <row r="4482" ht="15.75" customHeight="1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</row>
    <row r="4483" ht="15.75" customHeight="1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</row>
    <row r="4484" ht="15.75" customHeight="1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</row>
    <row r="4485" ht="15.75" customHeight="1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</row>
    <row r="4486" ht="15.75" customHeight="1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</row>
    <row r="4487" ht="15.75" customHeight="1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</row>
    <row r="4488" ht="15.75" customHeight="1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</row>
    <row r="4489" ht="15.75" customHeight="1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</row>
    <row r="4490" ht="15.75" customHeight="1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</row>
    <row r="4491" ht="15.75" customHeight="1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</row>
    <row r="4492" ht="15.75" customHeight="1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</row>
    <row r="4493" ht="15.75" customHeight="1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</row>
    <row r="4494" ht="15.75" customHeight="1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</row>
    <row r="4495" ht="15.75" customHeight="1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</row>
    <row r="4496" ht="15.75" customHeight="1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</row>
    <row r="4497" ht="15.75" customHeight="1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</row>
    <row r="4498" ht="15.75" customHeight="1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</row>
    <row r="4499" ht="15.75" customHeight="1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</row>
    <row r="4500" ht="15.75" customHeight="1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</row>
    <row r="4501" ht="15.75" customHeight="1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</row>
    <row r="4502" ht="15.75" customHeight="1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</row>
    <row r="4503" ht="15.75" customHeight="1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</row>
    <row r="4504" ht="15.75" customHeight="1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</row>
    <row r="4505" ht="15.75" customHeight="1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</row>
    <row r="4506" ht="15.75" customHeight="1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</row>
    <row r="4507" ht="15.75" customHeight="1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</row>
    <row r="4508" ht="15.75" customHeight="1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</row>
    <row r="4509" ht="15.75" customHeight="1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</row>
    <row r="4510" ht="15.75" customHeight="1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</row>
    <row r="4511" ht="15.75" customHeight="1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</row>
    <row r="4512" ht="15.75" customHeight="1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</row>
    <row r="4513" ht="15.75" customHeight="1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</row>
    <row r="4514" ht="15.75" customHeight="1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</row>
    <row r="4515" ht="15.75" customHeight="1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</row>
    <row r="4516" ht="15.75" customHeight="1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</row>
    <row r="4517" ht="15.75" customHeight="1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</row>
    <row r="4518" ht="15.75" customHeight="1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</row>
    <row r="4519" ht="15.75" customHeight="1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</row>
    <row r="4520" ht="15.75" customHeight="1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</row>
    <row r="4521" ht="15.75" customHeight="1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</row>
    <row r="4522" ht="15.75" customHeight="1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</row>
    <row r="4523" ht="15.75" customHeight="1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</row>
    <row r="4524" ht="15.75" customHeight="1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</row>
    <row r="4525" ht="15.75" customHeight="1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</row>
    <row r="4526" ht="15.75" customHeight="1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</row>
    <row r="4527" ht="15.75" customHeight="1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</row>
    <row r="4528" ht="15.75" customHeight="1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</row>
    <row r="4529" ht="15.75" customHeight="1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</row>
    <row r="4530" ht="15.75" customHeight="1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</row>
    <row r="4531" ht="15.75" customHeight="1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</row>
    <row r="4532" ht="15.75" customHeight="1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</row>
    <row r="4533" ht="15.75" customHeight="1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</row>
    <row r="4534" ht="15.75" customHeight="1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</row>
    <row r="4535" ht="15.75" customHeight="1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</row>
    <row r="4536" ht="15.75" customHeight="1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</row>
    <row r="4537" ht="15.75" customHeight="1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</row>
    <row r="4538" ht="15.75" customHeight="1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</row>
    <row r="4539" ht="15.75" customHeight="1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</row>
    <row r="4540" ht="15.75" customHeight="1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</row>
    <row r="4541" ht="15.75" customHeight="1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</row>
    <row r="4542" ht="15.75" customHeight="1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</row>
    <row r="4543" ht="15.75" customHeight="1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</row>
    <row r="4544" ht="15.75" customHeight="1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</row>
    <row r="4545" ht="15.75" customHeight="1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</row>
    <row r="4546" ht="15.75" customHeight="1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</row>
    <row r="4547" ht="15.75" customHeight="1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</row>
    <row r="4548" ht="15.75" customHeight="1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</row>
    <row r="4549" ht="15.75" customHeight="1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</row>
    <row r="4550" ht="15.75" customHeight="1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</row>
    <row r="4551" ht="15.75" customHeight="1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</row>
    <row r="4552" ht="15.75" customHeight="1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</row>
    <row r="4553" ht="15.75" customHeight="1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</row>
    <row r="4554" ht="15.75" customHeight="1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</row>
    <row r="4555" ht="15.75" customHeight="1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</row>
    <row r="4556" ht="15.75" customHeight="1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</row>
    <row r="4557" ht="15.75" customHeight="1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</row>
    <row r="4558" ht="15.75" customHeight="1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</row>
    <row r="4559" ht="15.75" customHeight="1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</row>
    <row r="4560" ht="15.75" customHeight="1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</row>
    <row r="4561" ht="15.75" customHeight="1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</row>
    <row r="4562" ht="15.75" customHeight="1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</row>
    <row r="4563" ht="15.75" customHeight="1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</row>
    <row r="4564" ht="15.75" customHeight="1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</row>
    <row r="4565" ht="15.75" customHeight="1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</row>
    <row r="4566" ht="15.75" customHeight="1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</row>
    <row r="4567" ht="15.75" customHeight="1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</row>
    <row r="4568" ht="15.75" customHeight="1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</row>
    <row r="4569" ht="15.75" customHeight="1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</row>
    <row r="4570" ht="15.75" customHeight="1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</row>
    <row r="4571" ht="15.75" customHeight="1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</row>
    <row r="4572" ht="15.75" customHeight="1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</row>
    <row r="4573" ht="15.75" customHeight="1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</row>
    <row r="4574" ht="15.75" customHeight="1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</row>
    <row r="4575" ht="15.75" customHeight="1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</row>
    <row r="4576" ht="15.75" customHeight="1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</row>
    <row r="4577" ht="15.75" customHeight="1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</row>
    <row r="4578" ht="15.75" customHeight="1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</row>
    <row r="4579" ht="15.75" customHeight="1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</row>
    <row r="4580" ht="15.75" customHeight="1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</row>
    <row r="4581" ht="15.75" customHeight="1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</row>
    <row r="4582" ht="15.75" customHeight="1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</row>
    <row r="4583" ht="15.75" customHeight="1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</row>
    <row r="4584" ht="15.75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</row>
    <row r="4585" ht="15.75" customHeight="1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</row>
    <row r="4586" ht="15.75" customHeight="1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</row>
    <row r="4587" ht="15.75" customHeight="1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</row>
    <row r="4588" ht="15.75" customHeight="1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</row>
    <row r="4589" ht="15.75" customHeight="1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</row>
    <row r="4590" ht="15.75" customHeight="1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</row>
    <row r="4591" ht="15.75" customHeight="1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</row>
    <row r="4592" ht="15.75" customHeight="1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</row>
    <row r="4593" ht="15.75" customHeight="1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</row>
    <row r="4594" ht="15.75" customHeight="1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</row>
    <row r="4595" ht="15.75" customHeight="1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</row>
    <row r="4596" ht="15.75" customHeight="1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</row>
    <row r="4597" ht="15.75" customHeight="1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</row>
    <row r="4598" ht="15.75" customHeight="1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</row>
    <row r="4599" ht="15.75" customHeight="1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</row>
    <row r="4600" ht="15.75" customHeight="1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</row>
    <row r="4601" ht="15.75" customHeight="1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</row>
    <row r="4602" ht="15.75" customHeight="1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</row>
    <row r="4603" ht="15.75" customHeight="1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</row>
    <row r="4604" ht="15.75" customHeight="1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</row>
    <row r="4605" ht="15.75" customHeight="1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</row>
    <row r="4606" ht="15.75" customHeight="1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</row>
    <row r="4607" ht="15.75" customHeight="1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</row>
    <row r="4608" ht="15.75" customHeight="1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</row>
    <row r="4609" ht="15.75" customHeight="1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</row>
    <row r="4610" ht="15.75" customHeight="1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</row>
    <row r="4611" ht="15.75" customHeight="1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</row>
    <row r="4612" ht="15.75" customHeight="1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</row>
    <row r="4613" ht="15.75" customHeight="1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</row>
    <row r="4614" ht="15.75" customHeight="1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</row>
    <row r="4615" ht="15.75" customHeight="1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</row>
    <row r="4616" ht="15.75" customHeight="1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</row>
    <row r="4617" ht="15.75" customHeight="1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</row>
    <row r="4618" ht="15.75" customHeight="1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</row>
    <row r="4619" ht="15.75" customHeight="1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</row>
    <row r="4620" ht="15.75" customHeight="1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</row>
    <row r="4621" ht="15.75" customHeight="1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</row>
    <row r="4622" ht="15.75" customHeight="1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</row>
    <row r="4623" ht="15.75" customHeight="1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</row>
    <row r="4624" ht="15.75" customHeight="1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</row>
    <row r="4625" ht="15.75" customHeight="1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</row>
    <row r="4626" ht="15.75" customHeight="1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</row>
    <row r="4627" ht="15.75" customHeight="1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</row>
    <row r="4628" ht="15.75" customHeight="1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</row>
    <row r="4629" ht="15.75" customHeight="1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</row>
    <row r="4630" ht="15.75" customHeight="1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</row>
    <row r="4631" ht="15.75" customHeight="1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</row>
    <row r="4632" ht="15.75" customHeight="1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</row>
    <row r="4633" ht="15.75" customHeight="1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</row>
    <row r="4634" ht="15.75" customHeight="1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</row>
    <row r="4635" ht="15.75" customHeight="1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</row>
    <row r="4636" ht="15.75" customHeight="1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</row>
    <row r="4637" ht="15.75" customHeight="1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</row>
    <row r="4638" ht="15.75" customHeight="1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</row>
    <row r="4639" ht="15.75" customHeight="1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</row>
    <row r="4640" ht="15.75" customHeight="1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</row>
    <row r="4641" ht="15.75" customHeight="1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</row>
    <row r="4642" ht="15.75" customHeight="1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</row>
    <row r="4643" ht="15.75" customHeight="1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</row>
    <row r="4644" ht="15.75" customHeight="1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</row>
    <row r="4645" ht="15.75" customHeight="1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</row>
    <row r="4646" ht="15.75" customHeight="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</row>
    <row r="4647" ht="15.75" customHeight="1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</row>
    <row r="4648" ht="15.75" customHeight="1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</row>
    <row r="4649" ht="15.75" customHeight="1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</row>
    <row r="4650" ht="15.75" customHeight="1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</row>
    <row r="4651" ht="15.75" customHeight="1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</row>
    <row r="4652" ht="15.75" customHeight="1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</row>
    <row r="4653" ht="15.75" customHeight="1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</row>
    <row r="4654" ht="15.75" customHeight="1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</row>
    <row r="4655" ht="15.75" customHeight="1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</row>
    <row r="4656" ht="15.75" customHeight="1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</row>
    <row r="4657" ht="15.75" customHeight="1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</row>
    <row r="4658" ht="15.75" customHeight="1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</row>
    <row r="4659" ht="15.75" customHeight="1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</row>
    <row r="4660" ht="15.75" customHeight="1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</row>
    <row r="4661" ht="15.75" customHeight="1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</row>
    <row r="4662" ht="15.75" customHeight="1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</row>
    <row r="4663" ht="15.75" customHeight="1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</row>
    <row r="4664" ht="15.75" customHeight="1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</row>
    <row r="4665" ht="15.75" customHeight="1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</row>
    <row r="4666" ht="15.75" customHeight="1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</row>
    <row r="4667" ht="15.75" customHeight="1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</row>
    <row r="4668" ht="15.75" customHeight="1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</row>
    <row r="4669" ht="15.75" customHeight="1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</row>
    <row r="4670" ht="15.75" customHeight="1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</row>
    <row r="4671" ht="15.75" customHeight="1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</row>
    <row r="4672" ht="15.75" customHeight="1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</row>
    <row r="4673" ht="15.75" customHeight="1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</row>
    <row r="4674" ht="15.75" customHeight="1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</row>
    <row r="4675" ht="15.75" customHeight="1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</row>
    <row r="4676" ht="15.75" customHeight="1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</row>
    <row r="4677" ht="15.75" customHeight="1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</row>
    <row r="4678" ht="15.75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</row>
    <row r="4679" ht="15.75" customHeight="1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</row>
    <row r="4680" ht="15.75" customHeight="1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</row>
    <row r="4681" ht="15.75" customHeight="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</row>
    <row r="4682" ht="15.75" customHeight="1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</row>
    <row r="4683" ht="15.75" customHeight="1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</row>
    <row r="4684" ht="15.75" customHeight="1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</row>
    <row r="4685" ht="15.75" customHeight="1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</row>
    <row r="4686" ht="15.75" customHeight="1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</row>
    <row r="4687" ht="15.75" customHeight="1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</row>
    <row r="4688" ht="15.75" customHeight="1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</row>
    <row r="4689" ht="15.75" customHeight="1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</row>
    <row r="4690" ht="15.75" customHeight="1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</row>
    <row r="4691" ht="15.75" customHeight="1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</row>
    <row r="4692" ht="15.75" customHeight="1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</row>
    <row r="4693" ht="15.75" customHeight="1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</row>
    <row r="4694" ht="15.75" customHeight="1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</row>
    <row r="4695" ht="15.75" customHeight="1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</row>
    <row r="4696" ht="15.75" customHeight="1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</row>
    <row r="4697" ht="15.75" customHeight="1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</row>
    <row r="4698" ht="15.75" customHeight="1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</row>
    <row r="4699" ht="15.75" customHeight="1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</row>
    <row r="4700" ht="15.75" customHeight="1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</row>
    <row r="4701" ht="15.75" customHeight="1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</row>
    <row r="4702" ht="15.75" customHeight="1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</row>
    <row r="4703" ht="15.75" customHeight="1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</row>
    <row r="4704" ht="15.75" customHeight="1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</row>
    <row r="4705" ht="15.75" customHeight="1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</row>
    <row r="4706" ht="15.75" customHeight="1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</row>
    <row r="4707" ht="15.75" customHeight="1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</row>
    <row r="4708" ht="15.75" customHeight="1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</row>
    <row r="4709" ht="15.75" customHeight="1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</row>
    <row r="4710" ht="15.75" customHeight="1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</row>
    <row r="4711" ht="15.75" customHeight="1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</row>
    <row r="4712" ht="15.75" customHeight="1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</row>
    <row r="4713" ht="15.75" customHeight="1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</row>
    <row r="4714" ht="15.75" customHeight="1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</row>
    <row r="4715" ht="15.75" customHeight="1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</row>
    <row r="4716" ht="15.75" customHeight="1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</row>
    <row r="4717" ht="15.75" customHeight="1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</row>
    <row r="4718" ht="15.75" customHeight="1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</row>
    <row r="4719" ht="15.75" customHeight="1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</row>
    <row r="4720" ht="15.75" customHeight="1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</row>
    <row r="4721" ht="15.75" customHeight="1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</row>
    <row r="4722" ht="15.75" customHeight="1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</row>
    <row r="4723" ht="15.75" customHeight="1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</row>
    <row r="4724" ht="15.75" customHeight="1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</row>
    <row r="4725" ht="15.75" customHeight="1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</row>
    <row r="4726" ht="15.75" customHeight="1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</row>
    <row r="4727" ht="15.75" customHeight="1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</row>
    <row r="4728" ht="15.75" customHeight="1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</row>
    <row r="4729" ht="15.75" customHeight="1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</row>
    <row r="4730" ht="15.75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</row>
    <row r="4731" ht="15.75" customHeight="1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</row>
    <row r="4732" ht="15.75" customHeight="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</row>
    <row r="4733" ht="15.75" customHeight="1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</row>
    <row r="4734" ht="15.75" customHeight="1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</row>
    <row r="4735" ht="15.75" customHeight="1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</row>
    <row r="4736" ht="15.75" customHeight="1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</row>
    <row r="4737" ht="15.75" customHeight="1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</row>
    <row r="4738" ht="15.75" customHeight="1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</row>
    <row r="4739" ht="15.75" customHeight="1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</row>
    <row r="4740" ht="15.75" customHeight="1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</row>
    <row r="4741" ht="15.75" customHeight="1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</row>
    <row r="4742" ht="15.75" customHeight="1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</row>
    <row r="4743" ht="15.75" customHeight="1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</row>
    <row r="4744" ht="15.75" customHeight="1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</row>
    <row r="4745" ht="15.75" customHeight="1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</row>
    <row r="4746" ht="15.75" customHeight="1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</row>
    <row r="4747" ht="15.75" customHeight="1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</row>
    <row r="4748" ht="15.75" customHeight="1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</row>
    <row r="4749" ht="15.75" customHeight="1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</row>
    <row r="4750" ht="15.75" customHeight="1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</row>
    <row r="4751" ht="15.75" customHeight="1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</row>
    <row r="4752" ht="15.75" customHeight="1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</row>
    <row r="4753" ht="15.75" customHeight="1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</row>
    <row r="4754" ht="15.75" customHeight="1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</row>
    <row r="4755" ht="15.75" customHeight="1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</row>
    <row r="4756" ht="15.75" customHeight="1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</row>
    <row r="4757" ht="15.75" customHeight="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</row>
    <row r="4758" ht="15.75" customHeight="1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</row>
    <row r="4759" ht="15.75" customHeight="1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</row>
    <row r="4760" ht="15.75" customHeight="1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</row>
    <row r="4761" ht="15.75" customHeight="1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</row>
    <row r="4762" ht="15.75" customHeight="1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</row>
    <row r="4763" ht="15.75" customHeight="1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</row>
    <row r="4764" ht="15.75" customHeight="1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</row>
    <row r="4765" ht="15.75" customHeight="1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</row>
    <row r="4766" ht="15.75" customHeight="1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</row>
    <row r="4767" ht="15.75" customHeight="1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</row>
    <row r="4768" ht="15.75" customHeight="1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</row>
    <row r="4769" ht="15.75" customHeight="1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</row>
    <row r="4770" ht="15.75" customHeight="1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</row>
    <row r="4771" ht="15.75" customHeight="1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</row>
    <row r="4772" ht="15.75" customHeight="1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</row>
    <row r="4773" ht="15.75" customHeight="1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</row>
    <row r="4774" ht="15.75" customHeight="1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</row>
    <row r="4775" ht="15.75" customHeight="1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</row>
    <row r="4776" ht="15.75" customHeight="1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</row>
    <row r="4777" ht="15.75" customHeight="1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</row>
    <row r="4778" ht="15.75" customHeight="1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</row>
    <row r="4779" ht="15.75" customHeight="1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</row>
    <row r="4780" ht="15.75" customHeight="1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</row>
    <row r="4781" ht="15.75" customHeight="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</row>
    <row r="4782" ht="15.75" customHeight="1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</row>
    <row r="4783" ht="15.75" customHeight="1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</row>
    <row r="4784" ht="15.75" customHeight="1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</row>
    <row r="4785" ht="15.75" customHeight="1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</row>
    <row r="4786" ht="15.75" customHeight="1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</row>
    <row r="4787" ht="15.75" customHeight="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</row>
    <row r="4788" ht="15.75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</row>
    <row r="4789" ht="15.75" customHeight="1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</row>
    <row r="4790" ht="15.75" customHeight="1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</row>
    <row r="4791" ht="15.75" customHeight="1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</row>
    <row r="4792" ht="15.75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</row>
    <row r="4793" ht="15.75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</row>
    <row r="4794" ht="15.75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</row>
    <row r="4795" ht="15.75" customHeight="1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</row>
    <row r="4796" ht="15.75" customHeight="1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</row>
    <row r="4797" ht="15.75" customHeight="1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</row>
    <row r="4798" ht="15.75" customHeight="1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</row>
    <row r="4799" ht="15.75" customHeight="1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</row>
    <row r="4800" ht="15.75" customHeight="1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</row>
    <row r="4801" ht="15.75" customHeight="1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</row>
    <row r="4802" ht="15.75" customHeight="1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</row>
    <row r="4803" ht="15.75" customHeight="1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</row>
    <row r="4804" ht="15.75" customHeight="1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</row>
    <row r="4805" ht="15.75" customHeight="1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</row>
    <row r="4806" ht="15.75" customHeight="1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</row>
    <row r="4807" ht="15.75" customHeight="1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</row>
    <row r="4808" ht="15.75" customHeight="1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</row>
    <row r="4809" ht="15.75" customHeight="1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</row>
    <row r="4810" ht="15.75" customHeight="1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</row>
    <row r="4811" ht="15.75" customHeight="1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</row>
    <row r="4812" ht="15.75" customHeight="1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</row>
    <row r="4813" ht="15.75" customHeight="1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</row>
    <row r="4814" ht="15.75" customHeight="1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</row>
    <row r="4815" ht="15.75" customHeight="1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</row>
    <row r="4816" ht="15.75" customHeight="1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</row>
    <row r="4817" ht="15.75" customHeight="1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</row>
    <row r="4818" ht="15.75" customHeight="1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</row>
    <row r="4819" ht="15.75" customHeight="1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</row>
    <row r="4820" ht="15.75" customHeight="1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</row>
    <row r="4821" ht="15.75" customHeight="1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</row>
    <row r="4822" ht="15.75" customHeight="1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</row>
    <row r="4823" ht="15.75" customHeight="1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</row>
    <row r="4824" ht="15.75" customHeight="1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</row>
    <row r="4825" ht="15.75" customHeight="1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</row>
    <row r="4826" ht="15.75" customHeight="1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</row>
    <row r="4827" ht="15.75" customHeight="1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</row>
    <row r="4828" ht="15.75" customHeight="1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</row>
    <row r="4829" ht="15.75" customHeight="1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</row>
    <row r="4830" ht="15.75" customHeight="1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</row>
    <row r="4831" ht="15.75" customHeight="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</row>
    <row r="4832" ht="15.75" customHeight="1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</row>
    <row r="4833" ht="15.75" customHeight="1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</row>
    <row r="4834" ht="15.75" customHeight="1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</row>
    <row r="4835" ht="15.75" customHeight="1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</row>
    <row r="4836" ht="15.75" customHeight="1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</row>
    <row r="4837" ht="15.75" customHeight="1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</row>
    <row r="4838" ht="15.75" customHeight="1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</row>
    <row r="4839" ht="15.75" customHeight="1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</row>
    <row r="4840" ht="15.75" customHeight="1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</row>
    <row r="4841" ht="15.75" customHeight="1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</row>
    <row r="4842" ht="15.75" customHeight="1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</row>
    <row r="4843" ht="15.75" customHeight="1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</row>
    <row r="4844" ht="15.75" customHeight="1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</row>
    <row r="4845" ht="15.75" customHeight="1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</row>
    <row r="4846" ht="15.75" customHeight="1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</row>
    <row r="4847" ht="15.75" customHeight="1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</row>
    <row r="4848" ht="15.75" customHeight="1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</row>
    <row r="4849" ht="15.75" customHeight="1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</row>
    <row r="4850" ht="15.75" customHeight="1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</row>
    <row r="4851" ht="15.75" customHeight="1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</row>
    <row r="4852" ht="15.75" customHeight="1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</row>
    <row r="4853" ht="15.75" customHeight="1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</row>
    <row r="4854" ht="15.75" customHeight="1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</row>
    <row r="4855" ht="15.75" customHeight="1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</row>
    <row r="4856" ht="15.75" customHeight="1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</row>
    <row r="4857" ht="15.75" customHeight="1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</row>
    <row r="4858" ht="15.75" customHeight="1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</row>
    <row r="4859" ht="15.75" customHeight="1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</row>
    <row r="4860" ht="15.75" customHeight="1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</row>
    <row r="4861" ht="15.75" customHeight="1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</row>
    <row r="4862" ht="15.75" customHeight="1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</row>
    <row r="4863" ht="15.75" customHeight="1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</row>
    <row r="4864" ht="15.75" customHeight="1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</row>
    <row r="4865" ht="15.75" customHeight="1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</row>
    <row r="4866" ht="15.75" customHeight="1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</row>
    <row r="4867" ht="15.75" customHeight="1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</row>
    <row r="4868" ht="15.75" customHeight="1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</row>
    <row r="4869" ht="15.75" customHeight="1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</row>
    <row r="4870" ht="15.75" customHeight="1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</row>
    <row r="4871" ht="15.75" customHeight="1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</row>
    <row r="4872" ht="15.75" customHeight="1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</row>
    <row r="4873" ht="15.75" customHeight="1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</row>
    <row r="4874" ht="15.75" customHeight="1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</row>
    <row r="4875" ht="15.75" customHeight="1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</row>
    <row r="4876" ht="15.75" customHeight="1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</row>
    <row r="4877" ht="15.75" customHeight="1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</row>
    <row r="4878" ht="15.75" customHeight="1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</row>
    <row r="4879" ht="15.75" customHeight="1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</row>
    <row r="4880" ht="15.75" customHeight="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</row>
    <row r="4881" ht="15.75" customHeight="1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</row>
    <row r="4882" ht="15.75" customHeight="1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</row>
    <row r="4883" ht="15.75" customHeight="1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</row>
    <row r="4884" ht="15.75" customHeight="1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</row>
    <row r="4885" ht="15.75" customHeight="1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</row>
    <row r="4886" ht="15.75" customHeight="1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</row>
    <row r="4887" ht="15.75" customHeight="1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</row>
    <row r="4888" ht="15.75" customHeight="1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</row>
    <row r="4889" ht="15.75" customHeight="1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</row>
    <row r="4890" ht="15.75" customHeight="1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</row>
    <row r="4891" ht="15.75" customHeight="1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</row>
    <row r="4892" ht="15.75" customHeight="1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</row>
    <row r="4893" ht="15.75" customHeight="1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</row>
    <row r="4894" ht="15.75" customHeight="1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</row>
    <row r="4895" ht="15.75" customHeight="1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</row>
    <row r="4896" ht="15.75" customHeight="1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</row>
    <row r="4897" ht="15.75" customHeight="1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</row>
    <row r="4898" ht="15.75" customHeight="1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</row>
    <row r="4899" ht="15.75" customHeight="1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</row>
    <row r="4900" ht="15.75" customHeight="1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</row>
    <row r="4901" ht="15.75" customHeight="1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</row>
    <row r="4902" ht="15.75" customHeight="1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</row>
    <row r="4903" ht="15.75" customHeight="1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</row>
    <row r="4904" ht="15.75" customHeight="1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</row>
    <row r="4905" ht="15.75" customHeight="1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</row>
    <row r="4906" ht="15.75" customHeight="1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</row>
    <row r="4907" ht="15.75" customHeight="1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</row>
    <row r="4908" ht="15.75" customHeight="1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</row>
    <row r="4909" ht="15.75" customHeight="1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</row>
    <row r="4910" ht="15.75" customHeight="1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</row>
    <row r="4911" ht="15.75" customHeight="1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</row>
    <row r="4912" ht="15.75" customHeight="1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</row>
    <row r="4913" ht="15.75" customHeight="1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</row>
    <row r="4914" ht="15.75" customHeight="1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</row>
    <row r="4915" ht="15.75" customHeight="1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</row>
    <row r="4916" ht="15.75" customHeight="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</row>
    <row r="4917" ht="15.75" customHeight="1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</row>
    <row r="4918" ht="15.75" customHeight="1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</row>
    <row r="4919" ht="15.75" customHeight="1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</row>
    <row r="4920" ht="15.75" customHeight="1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</row>
    <row r="4921" ht="15.75" customHeight="1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</row>
    <row r="4922" ht="15.75" customHeight="1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</row>
    <row r="4923" ht="15.75" customHeight="1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</row>
    <row r="4924" ht="15.75" customHeight="1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</row>
    <row r="4925" ht="15.75" customHeight="1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</row>
    <row r="4926" ht="15.75" customHeight="1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</row>
    <row r="4927" ht="15.75" customHeight="1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</row>
    <row r="4928" ht="15.75" customHeight="1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</row>
    <row r="4929" ht="15.75" customHeight="1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</row>
    <row r="4930" ht="15.75" customHeight="1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</row>
    <row r="4931" ht="15.75" customHeight="1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</row>
    <row r="4932" ht="15.75" customHeight="1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</row>
    <row r="4933" ht="15.75" customHeight="1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</row>
    <row r="4934" ht="15.75" customHeight="1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</row>
    <row r="4935" ht="15.75" customHeight="1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</row>
    <row r="4936" ht="15.75" customHeight="1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</row>
    <row r="4937" ht="15.75" customHeight="1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</row>
    <row r="4938" ht="15.75" customHeight="1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</row>
    <row r="4939" ht="15.75" customHeight="1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</row>
    <row r="4940" ht="15.75" customHeight="1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</row>
    <row r="4941" ht="15.75" customHeight="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</row>
    <row r="4942" ht="15.75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</row>
    <row r="4943" ht="15.75" customHeight="1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</row>
    <row r="4944" ht="15.75" customHeight="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</row>
    <row r="4945" ht="15.75" customHeight="1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</row>
    <row r="4946" ht="15.75" customHeight="1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</row>
    <row r="4947" ht="15.75" customHeight="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</row>
    <row r="4948" ht="15.75" customHeight="1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</row>
    <row r="4949" ht="15.75" customHeight="1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</row>
    <row r="4950" ht="15.75" customHeight="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</row>
    <row r="4951" ht="15.75" customHeight="1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</row>
    <row r="4952" ht="15.75" customHeight="1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</row>
    <row r="4953" ht="15.75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</row>
    <row r="4954" ht="15.75" customHeight="1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</row>
    <row r="4955" ht="15.75" customHeight="1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</row>
    <row r="4956" ht="15.75" customHeight="1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</row>
    <row r="4957" ht="15.75" customHeight="1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</row>
    <row r="4958" ht="15.75" customHeight="1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</row>
    <row r="4959" ht="15.75" customHeight="1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</row>
    <row r="4960" ht="15.75" customHeight="1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</row>
    <row r="4961" ht="15.75" customHeight="1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</row>
    <row r="4962" ht="15.75" customHeight="1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</row>
    <row r="4963" ht="15.75" customHeight="1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</row>
    <row r="4964" ht="15.75" customHeight="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</row>
    <row r="4965" ht="15.75" customHeight="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</row>
    <row r="4966" ht="15.75" customHeight="1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</row>
    <row r="4967" ht="15.75" customHeight="1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</row>
    <row r="4968" ht="15.75" customHeight="1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</row>
    <row r="4969" ht="15.75" customHeight="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</row>
    <row r="4970" ht="15.75" customHeight="1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</row>
    <row r="4971" ht="15.75" customHeight="1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</row>
    <row r="4972" ht="15.75" customHeight="1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</row>
    <row r="4973" ht="15.75" customHeight="1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</row>
    <row r="4974" ht="15.75" customHeight="1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</row>
    <row r="4975" ht="15.75" customHeight="1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</row>
    <row r="4976" ht="15.75" customHeight="1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</row>
    <row r="4977" ht="15.75" customHeight="1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</row>
    <row r="4978" ht="15.75" customHeight="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</row>
    <row r="4979" ht="15.75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</row>
    <row r="4980" ht="15.75" customHeight="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</row>
    <row r="4981" ht="15.75" customHeight="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</row>
    <row r="4982" ht="15.75" customHeight="1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</row>
    <row r="4983" ht="15.75" customHeight="1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</row>
    <row r="4984" ht="15.75" customHeight="1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</row>
    <row r="4985" ht="15.75" customHeight="1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</row>
    <row r="4986" ht="15.75" customHeight="1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</row>
    <row r="4987" ht="15.75" customHeight="1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</row>
    <row r="4988" ht="15.75" customHeight="1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</row>
    <row r="4989" ht="15.75" customHeight="1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</row>
    <row r="4990" ht="15.75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</row>
    <row r="4991" ht="15.75" customHeight="1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</row>
    <row r="4992" ht="15.75" customHeight="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</row>
    <row r="4993" ht="15.75" customHeight="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</row>
    <row r="4994" ht="15.75" customHeight="1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</row>
    <row r="4995" ht="15.75" customHeight="1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</row>
    <row r="4996" ht="15.75" customHeight="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</row>
    <row r="4997" ht="15.75" customHeight="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</row>
    <row r="4998" ht="15.75" customHeight="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</row>
    <row r="4999" ht="15.75" customHeight="1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</row>
    <row r="5000" ht="15.75" customHeight="1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</row>
    <row r="5001" ht="15.75" customHeight="1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</row>
    <row r="5002" ht="15.75" customHeight="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</row>
    <row r="5003" ht="15.75" customHeight="1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</row>
    <row r="5004" ht="15.75" customHeight="1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</row>
    <row r="5005" ht="15.75" customHeight="1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</row>
    <row r="5006" ht="15.75" customHeight="1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</row>
    <row r="5007" ht="15.75" customHeight="1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</row>
    <row r="5008" ht="15.75" customHeight="1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</row>
    <row r="5009" ht="15.75" customHeight="1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</row>
    <row r="5010" ht="15.75" customHeight="1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</row>
    <row r="5011" ht="15.75" customHeight="1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</row>
    <row r="5012" ht="15.75" customHeight="1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</row>
    <row r="5013" ht="15.75" customHeight="1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</row>
    <row r="5014" ht="15.75" customHeight="1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</row>
    <row r="5015" ht="15.75" customHeight="1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</row>
    <row r="5016" ht="15.75" customHeight="1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</row>
    <row r="5017" ht="15.75" customHeight="1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</row>
    <row r="5018" ht="15.75" customHeight="1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</row>
    <row r="5019" ht="15.75" customHeight="1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</row>
    <row r="5020" ht="15.75" customHeight="1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</row>
    <row r="5021" ht="15.75" customHeight="1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</row>
    <row r="5022" ht="15.75" customHeight="1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</row>
    <row r="5023" ht="15.75" customHeight="1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</row>
    <row r="5024" ht="15.75" customHeight="1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</row>
    <row r="5025" ht="15.75" customHeight="1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</row>
    <row r="5026" ht="15.75" customHeight="1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</row>
    <row r="5027" ht="15.75" customHeight="1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</row>
    <row r="5028" ht="15.75" customHeight="1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</row>
    <row r="5029" ht="15.75" customHeight="1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</row>
    <row r="5030" ht="15.75" customHeight="1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</row>
    <row r="5031" ht="15.75" customHeight="1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</row>
    <row r="5032" ht="15.75" customHeight="1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</row>
    <row r="5033" ht="15.75" customHeight="1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</row>
    <row r="5034" ht="15.75" customHeight="1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</row>
    <row r="5035" ht="15.75" customHeight="1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</row>
    <row r="5036" ht="15.75" customHeight="1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</row>
    <row r="5037" ht="15.75" customHeight="1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</row>
    <row r="5038" ht="15.75" customHeight="1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</row>
    <row r="5039" ht="15.75" customHeight="1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</row>
    <row r="5040" ht="15.75" customHeight="1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</row>
    <row r="5041" ht="15.75" customHeight="1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</row>
    <row r="5042" ht="15.75" customHeight="1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</row>
    <row r="5043" ht="15.75" customHeight="1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</row>
    <row r="5044" ht="15.75" customHeight="1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</row>
    <row r="5045" ht="15.75" customHeight="1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</row>
    <row r="5046" ht="15.75" customHeight="1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</row>
    <row r="5047" ht="15.75" customHeight="1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</row>
    <row r="5048" ht="15.75" customHeight="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</row>
    <row r="5049" ht="15.75" customHeight="1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</row>
    <row r="5050" ht="15.75" customHeight="1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</row>
    <row r="5051" ht="15.75" customHeight="1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</row>
    <row r="5052" ht="15.75" customHeight="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</row>
    <row r="5053" ht="15.75" customHeight="1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</row>
    <row r="5054" ht="15.75" customHeight="1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</row>
    <row r="5055" ht="15.75" customHeight="1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</row>
    <row r="5056" ht="15.75" customHeight="1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</row>
    <row r="5057" ht="15.75" customHeight="1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</row>
    <row r="5058" ht="15.75" customHeight="1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</row>
    <row r="5059" ht="15.75" customHeight="1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</row>
    <row r="5060" ht="15.75" customHeight="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</row>
    <row r="5061" ht="15.75" customHeight="1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</row>
    <row r="5062" ht="15.75" customHeight="1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</row>
    <row r="5063" ht="15.75" customHeight="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</row>
    <row r="5064" ht="15.75" customHeight="1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</row>
    <row r="5065" ht="15.75" customHeight="1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</row>
    <row r="5066" ht="15.75" customHeight="1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</row>
    <row r="5067" ht="15.75" customHeight="1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</row>
    <row r="5068" ht="15.75" customHeight="1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</row>
    <row r="5069" ht="15.75" customHeight="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</row>
    <row r="5070" ht="15.75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</row>
    <row r="5071" ht="15.75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</row>
    <row r="5072" ht="15.75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</row>
    <row r="5073" ht="15.75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</row>
    <row r="5074" ht="15.75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</row>
    <row r="5075" ht="15.75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</row>
    <row r="5076" ht="15.75" customHeight="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</row>
    <row r="5077" ht="15.75" customHeight="1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</row>
    <row r="5078" ht="15.75" customHeight="1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</row>
    <row r="5079" ht="15.75" customHeight="1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</row>
    <row r="5080" ht="15.75" customHeight="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</row>
    <row r="5081" ht="15.75" customHeight="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</row>
    <row r="5082" ht="15.75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</row>
    <row r="5083" ht="15.75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</row>
    <row r="5084" ht="15.75" customHeight="1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</row>
    <row r="5085" ht="15.75" customHeight="1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</row>
    <row r="5086" ht="15.75" customHeight="1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</row>
    <row r="5087" ht="15.75" customHeight="1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</row>
    <row r="5088" ht="15.75" customHeight="1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</row>
    <row r="5089" ht="15.75" customHeight="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</row>
    <row r="5090" ht="15.75" customHeight="1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</row>
    <row r="5091" ht="15.75" customHeight="1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</row>
    <row r="5092" ht="15.75" customHeight="1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</row>
    <row r="5093" ht="15.75" customHeight="1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</row>
    <row r="5094" ht="15.75" customHeight="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</row>
    <row r="5095" ht="15.75" customHeight="1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</row>
    <row r="5096" ht="15.75" customHeight="1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</row>
    <row r="5097" ht="15.75" customHeight="1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</row>
    <row r="5098" ht="15.75" customHeight="1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</row>
    <row r="5099" ht="15.75" customHeight="1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</row>
    <row r="5100" ht="15.75" customHeight="1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</row>
    <row r="5101" ht="15.75" customHeight="1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</row>
    <row r="5102" ht="15.75" customHeight="1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</row>
    <row r="5103" ht="15.75" customHeight="1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</row>
    <row r="5104" ht="15.75" customHeight="1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</row>
    <row r="5105" ht="15.75" customHeight="1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</row>
    <row r="5106" ht="15.75" customHeight="1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</row>
    <row r="5107" ht="15.75" customHeight="1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</row>
    <row r="5108" ht="15.75" customHeight="1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</row>
    <row r="5109" ht="15.75" customHeight="1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</row>
    <row r="5110" ht="15.75" customHeight="1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</row>
    <row r="5111" ht="15.75" customHeight="1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</row>
    <row r="5112" ht="15.75" customHeight="1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</row>
    <row r="5113" ht="15.75" customHeight="1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</row>
    <row r="5114" ht="15.75" customHeight="1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</row>
    <row r="5115" ht="15.75" customHeight="1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</row>
    <row r="5116" ht="15.75" customHeight="1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</row>
    <row r="5117" ht="15.75" customHeight="1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</row>
    <row r="5118" ht="15.75" customHeight="1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</row>
    <row r="5119" ht="15.75" customHeight="1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</row>
    <row r="5120" ht="15.75" customHeight="1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</row>
    <row r="5121" ht="15.75" customHeight="1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</row>
    <row r="5122" ht="15.75" customHeight="1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</row>
    <row r="5123" ht="15.75" customHeight="1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</row>
    <row r="5124" ht="15.75" customHeight="1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</row>
    <row r="5125" ht="15.75" customHeight="1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</row>
    <row r="5126" ht="15.75" customHeight="1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</row>
    <row r="5127" ht="15.75" customHeight="1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</row>
    <row r="5128" ht="15.75" customHeight="1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</row>
    <row r="5129" ht="15.75" customHeight="1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</row>
    <row r="5130" ht="15.75" customHeight="1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</row>
    <row r="5131" ht="15.75" customHeight="1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</row>
    <row r="5132" ht="15.75" customHeight="1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</row>
    <row r="5133" ht="15.75" customHeight="1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</row>
    <row r="5134" ht="15.75" customHeight="1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</row>
    <row r="5135" ht="15.75" customHeight="1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</row>
    <row r="5136" ht="15.75" customHeight="1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</row>
    <row r="5137" ht="15.75" customHeight="1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</row>
    <row r="5138" ht="15.75" customHeight="1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</row>
    <row r="5139" ht="15.75" customHeight="1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</row>
    <row r="5140" ht="15.75" customHeight="1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</row>
    <row r="5141" ht="15.75" customHeight="1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</row>
    <row r="5142" ht="15.75" customHeight="1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</row>
    <row r="5143" ht="15.75" customHeight="1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</row>
    <row r="5144" ht="15.75" customHeight="1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</row>
    <row r="5145" ht="15.75" customHeight="1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</row>
    <row r="5146" ht="15.75" customHeight="1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</row>
    <row r="5147" ht="15.75" customHeight="1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</row>
    <row r="5148" ht="15.75" customHeight="1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</row>
    <row r="5149" ht="15.75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</row>
    <row r="5150" ht="15.75" customHeight="1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</row>
    <row r="5151" ht="15.75" customHeight="1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</row>
    <row r="5152" ht="15.75" customHeight="1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</row>
    <row r="5153" ht="15.75" customHeight="1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</row>
    <row r="5154" ht="15.75" customHeight="1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</row>
    <row r="5155" ht="15.75" customHeight="1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</row>
    <row r="5156" ht="15.75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</row>
    <row r="5157" ht="15.75" customHeight="1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</row>
    <row r="5158" ht="15.75" customHeight="1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</row>
    <row r="5159" ht="15.75" customHeight="1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</row>
    <row r="5160" ht="15.75" customHeight="1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</row>
    <row r="5161" ht="15.75" customHeight="1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</row>
    <row r="5162" ht="15.75" customHeight="1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</row>
    <row r="5163" ht="15.75" customHeight="1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</row>
    <row r="5164" ht="15.75" customHeight="1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</row>
    <row r="5165" ht="15.75" customHeight="1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</row>
    <row r="5166" ht="15.75" customHeight="1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</row>
    <row r="5167" ht="15.75" customHeight="1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</row>
    <row r="5168" ht="15.75" customHeight="1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</row>
    <row r="5169" ht="15.75" customHeight="1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</row>
    <row r="5170" ht="15.75" customHeight="1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</row>
    <row r="5171" ht="15.75" customHeight="1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</row>
    <row r="5172" ht="15.75" customHeight="1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</row>
    <row r="5173" ht="15.75" customHeight="1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</row>
    <row r="5174" ht="15.75" customHeight="1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</row>
    <row r="5175" ht="15.75" customHeight="1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</row>
    <row r="5176" ht="15.75" customHeight="1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</row>
    <row r="5177" ht="15.75" customHeight="1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</row>
    <row r="5178" ht="15.75" customHeight="1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</row>
    <row r="5179" ht="15.75" customHeight="1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</row>
    <row r="5180" ht="15.75" customHeight="1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</row>
    <row r="5181" ht="15.75" customHeight="1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</row>
    <row r="5182" ht="15.75" customHeight="1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</row>
    <row r="5183" ht="15.75" customHeight="1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</row>
    <row r="5184" ht="15.75" customHeight="1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</row>
    <row r="5185" ht="15.75" customHeight="1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</row>
    <row r="5186" ht="15.75" customHeight="1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</row>
    <row r="5187" ht="15.75" customHeight="1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</row>
    <row r="5188" ht="15.75" customHeight="1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</row>
    <row r="5189" ht="15.75" customHeight="1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</row>
    <row r="5190" ht="15.75" customHeight="1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</row>
    <row r="5191" ht="15.75" customHeight="1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</row>
    <row r="5192" ht="15.75" customHeight="1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</row>
    <row r="5193" ht="15.75" customHeight="1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</row>
    <row r="5194" ht="15.75" customHeight="1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</row>
    <row r="5195" ht="15.75" customHeight="1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</row>
    <row r="5196" ht="15.75" customHeight="1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</row>
    <row r="5197" ht="15.75" customHeight="1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</row>
    <row r="5198" ht="15.75" customHeight="1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</row>
    <row r="5199" ht="15.75" customHeight="1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</row>
    <row r="5200" ht="15.75" customHeight="1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</row>
    <row r="5201" ht="15.75" customHeight="1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</row>
    <row r="5202" ht="15.75" customHeight="1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</row>
    <row r="5203" ht="15.75" customHeight="1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</row>
    <row r="5204" ht="15.75" customHeight="1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</row>
    <row r="5205" ht="15.75" customHeight="1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</row>
    <row r="5206" ht="15.75" customHeight="1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</row>
    <row r="5207" ht="15.75" customHeight="1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</row>
    <row r="5208" ht="15.75" customHeight="1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</row>
    <row r="5209" ht="15.75" customHeight="1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</row>
    <row r="5210" ht="15.75" customHeight="1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</row>
    <row r="5211" ht="15.75" customHeight="1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</row>
    <row r="5212" ht="15.75" customHeight="1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</row>
    <row r="5213" ht="15.75" customHeight="1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</row>
    <row r="5214" ht="15.75" customHeight="1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</row>
    <row r="5215" ht="15.75" customHeight="1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</row>
    <row r="5216" ht="15.75" customHeight="1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</row>
    <row r="5217" ht="15.75" customHeight="1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</row>
    <row r="5218" ht="15.75" customHeight="1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</row>
    <row r="5219" ht="15.75" customHeight="1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</row>
    <row r="5220" ht="15.75" customHeight="1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</row>
    <row r="5221" ht="15.75" customHeight="1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</row>
    <row r="5222" ht="15.75" customHeight="1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</row>
    <row r="5223" ht="15.75" customHeight="1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</row>
    <row r="5224" ht="15.75" customHeight="1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</row>
    <row r="5225" ht="15.75" customHeight="1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</row>
    <row r="5226" ht="15.75" customHeight="1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</row>
    <row r="5227" ht="15.75" customHeight="1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</row>
    <row r="5228" ht="15.75" customHeight="1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</row>
    <row r="5229" ht="15.75" customHeight="1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</row>
    <row r="5230" ht="15.75" customHeight="1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</row>
    <row r="5231" ht="15.75" customHeight="1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</row>
    <row r="5232" ht="15.75" customHeight="1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</row>
    <row r="5233" ht="15.75" customHeight="1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</row>
    <row r="5234" ht="15.75" customHeight="1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</row>
    <row r="5235" ht="15.75" customHeight="1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</row>
    <row r="5236" ht="15.75" customHeight="1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</row>
    <row r="5237" ht="15.75" customHeight="1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</row>
    <row r="5238" ht="15.75" customHeight="1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</row>
    <row r="5239" ht="15.75" customHeight="1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</row>
    <row r="5240" ht="15.75" customHeight="1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</row>
    <row r="5241" ht="15.75" customHeight="1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</row>
    <row r="5242" ht="15.75" customHeight="1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</row>
    <row r="5243" ht="15.75" customHeight="1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</row>
    <row r="5244" ht="15.75" customHeight="1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</row>
    <row r="5245" ht="15.75" customHeight="1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</row>
    <row r="5246" ht="15.75" customHeight="1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</row>
    <row r="5247" ht="15.75" customHeight="1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</row>
    <row r="5248" ht="15.75" customHeight="1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</row>
    <row r="5249" ht="15.75" customHeight="1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</row>
    <row r="5250" ht="15.75" customHeight="1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</row>
    <row r="5251" ht="15.75" customHeight="1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</row>
    <row r="5252" ht="15.75" customHeight="1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</row>
    <row r="5253" ht="15.75" customHeight="1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</row>
    <row r="5254" ht="15.75" customHeight="1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</row>
    <row r="5255" ht="15.75" customHeight="1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</row>
    <row r="5256" ht="15.75" customHeight="1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</row>
    <row r="5257" ht="15.75" customHeight="1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</row>
    <row r="5258" ht="15.75" customHeight="1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</row>
    <row r="5259" ht="15.75" customHeight="1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</row>
    <row r="5260" ht="15.75" customHeight="1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</row>
    <row r="5261" ht="15.75" customHeight="1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</row>
    <row r="5262" ht="15.75" customHeight="1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</row>
    <row r="5263" ht="15.75" customHeight="1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</row>
    <row r="5264" ht="15.75" customHeight="1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</row>
    <row r="5265" ht="15.75" customHeight="1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</row>
    <row r="5266" ht="15.75" customHeight="1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</row>
    <row r="5267" ht="15.75" customHeight="1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</row>
    <row r="5268" ht="15.75" customHeight="1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</row>
    <row r="5269" ht="15.75" customHeight="1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</row>
    <row r="5270" ht="15.75" customHeight="1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</row>
    <row r="5271" ht="15.75" customHeight="1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</row>
    <row r="5272" ht="15.75" customHeight="1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</row>
    <row r="5273" ht="15.75" customHeight="1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</row>
    <row r="5274" ht="15.75" customHeight="1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</row>
    <row r="5275" ht="15.75" customHeight="1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</row>
    <row r="5276" ht="15.75" customHeight="1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</row>
    <row r="5277" ht="15.75" customHeight="1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</row>
    <row r="5278" ht="15.75" customHeight="1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</row>
    <row r="5279" ht="15.75" customHeight="1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</row>
    <row r="5280" ht="15.75" customHeight="1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</row>
    <row r="5281" ht="15.75" customHeight="1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</row>
    <row r="5282" ht="15.75" customHeight="1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</row>
    <row r="5283" ht="15.75" customHeight="1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</row>
    <row r="5284" ht="15.75" customHeight="1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</row>
    <row r="5285" ht="15.75" customHeight="1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</row>
    <row r="5286" ht="15.75" customHeight="1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</row>
    <row r="5287" ht="15.75" customHeight="1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</row>
    <row r="5288" ht="15.75" customHeight="1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</row>
    <row r="5289" ht="15.75" customHeight="1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</row>
    <row r="5290" ht="15.75" customHeight="1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</row>
    <row r="5291" ht="15.75" customHeight="1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</row>
    <row r="5292" ht="15.75" customHeight="1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</row>
    <row r="5293" ht="15.75" customHeight="1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</row>
    <row r="5294" ht="15.75" customHeight="1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</row>
    <row r="5295" ht="15.75" customHeight="1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</row>
    <row r="5296" ht="15.75" customHeight="1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</row>
    <row r="5297" ht="15.75" customHeight="1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</row>
    <row r="5298" ht="15.75" customHeight="1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</row>
    <row r="5299" ht="15.75" customHeight="1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</row>
    <row r="5300" ht="15.75" customHeight="1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</row>
    <row r="5301" ht="15.75" customHeight="1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</row>
    <row r="5302" ht="15.75" customHeight="1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</row>
    <row r="5303" ht="15.75" customHeight="1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</row>
    <row r="5304" ht="15.75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</row>
    <row r="5305" ht="15.75" customHeight="1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</row>
    <row r="5306" ht="15.75" customHeight="1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</row>
    <row r="5307" ht="15.75" customHeight="1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</row>
    <row r="5308" ht="15.75" customHeight="1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</row>
    <row r="5309" ht="15.75" customHeight="1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</row>
    <row r="5310" ht="15.75" customHeight="1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</row>
    <row r="5311" ht="15.75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</row>
    <row r="5312" ht="15.75" customHeight="1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</row>
    <row r="5313" ht="15.75" customHeight="1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</row>
    <row r="5314" ht="15.75" customHeight="1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</row>
    <row r="5315" ht="15.75" customHeight="1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</row>
    <row r="5316" ht="15.75" customHeight="1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</row>
    <row r="5317" ht="15.75" customHeight="1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</row>
    <row r="5318" ht="15.75" customHeight="1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</row>
    <row r="5319" ht="15.75" customHeight="1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</row>
    <row r="5320" ht="15.75" customHeight="1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</row>
    <row r="5321" ht="15.75" customHeight="1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</row>
    <row r="5322" ht="15.75" customHeight="1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</row>
    <row r="5323" ht="15.75" customHeight="1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</row>
    <row r="5324" ht="15.75" customHeight="1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</row>
    <row r="5325" ht="15.75" customHeight="1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</row>
    <row r="5326" ht="15.75" customHeight="1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</row>
    <row r="5327" ht="15.75" customHeight="1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</row>
    <row r="5328" ht="15.75" customHeight="1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</row>
    <row r="5329" ht="15.75" customHeight="1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</row>
    <row r="5330" ht="15.75" customHeight="1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</row>
    <row r="5331" ht="15.75" customHeight="1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</row>
    <row r="5332" ht="15.75" customHeight="1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</row>
    <row r="5333" ht="15.75" customHeight="1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</row>
    <row r="5334" ht="15.75" customHeight="1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</row>
    <row r="5335" ht="15.75" customHeight="1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</row>
    <row r="5336" ht="15.75" customHeight="1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</row>
    <row r="5337" ht="15.75" customHeight="1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</row>
    <row r="5338" ht="15.75" customHeight="1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</row>
    <row r="5339" ht="15.75" customHeight="1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</row>
    <row r="5340" ht="15.75" customHeight="1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</row>
    <row r="5341" ht="15.75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</row>
    <row r="5342" ht="15.75" customHeight="1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</row>
    <row r="5343" ht="15.75" customHeight="1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</row>
    <row r="5344" ht="15.75" customHeight="1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</row>
    <row r="5345" ht="15.75" customHeight="1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</row>
    <row r="5346" ht="15.75" customHeight="1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</row>
    <row r="5347" ht="15.75" customHeight="1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</row>
    <row r="5348" ht="15.75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</row>
    <row r="5349" ht="15.75" customHeight="1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</row>
    <row r="5350" ht="15.75" customHeight="1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</row>
    <row r="5351" ht="15.75" customHeight="1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</row>
    <row r="5352" ht="15.75" customHeight="1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</row>
    <row r="5353" ht="15.75" customHeight="1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</row>
    <row r="5354" ht="15.75" customHeight="1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</row>
    <row r="5355" ht="15.75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</row>
    <row r="5356" ht="15.75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</row>
    <row r="5357" ht="15.75" customHeight="1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</row>
    <row r="5358" ht="15.75" customHeight="1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</row>
    <row r="5359" ht="15.75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</row>
    <row r="5360" ht="15.75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</row>
    <row r="5361" ht="15.75" customHeight="1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</row>
    <row r="5362" ht="15.75" customHeight="1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</row>
    <row r="5363" ht="15.75" customHeight="1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</row>
    <row r="5364" ht="15.75" customHeight="1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</row>
    <row r="5365" ht="15.75" customHeight="1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</row>
    <row r="5366" ht="15.75" customHeight="1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</row>
    <row r="5367" ht="15.75" customHeight="1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</row>
    <row r="5368" ht="15.75" customHeight="1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</row>
    <row r="5369" ht="15.75" customHeight="1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</row>
    <row r="5370" ht="15.75" customHeight="1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</row>
    <row r="5371" ht="15.75" customHeight="1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</row>
    <row r="5372" ht="15.75" customHeight="1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</row>
    <row r="5373" ht="15.75" customHeight="1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</row>
    <row r="5374" ht="15.75" customHeight="1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</row>
    <row r="5375" ht="15.75" customHeight="1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</row>
    <row r="5376" ht="15.75" customHeight="1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</row>
    <row r="5377" ht="15.75" customHeight="1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</row>
    <row r="5378" ht="15.75" customHeight="1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</row>
    <row r="5379" ht="15.75" customHeight="1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</row>
    <row r="5380" ht="15.75" customHeight="1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</row>
    <row r="5381" ht="15.75" customHeight="1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</row>
    <row r="5382" ht="15.75" customHeight="1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</row>
    <row r="5383" ht="15.75" customHeight="1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</row>
    <row r="5384" ht="15.75" customHeight="1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</row>
    <row r="5385" ht="15.75" customHeight="1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</row>
    <row r="5386" ht="15.75" customHeight="1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</row>
    <row r="5387" ht="15.75" customHeight="1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</row>
    <row r="5388" ht="15.75" customHeight="1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</row>
    <row r="5389" ht="15.75" customHeight="1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</row>
    <row r="5390" ht="15.75" customHeight="1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</row>
    <row r="5391" ht="15.75" customHeight="1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</row>
    <row r="5392" ht="15.75" customHeight="1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</row>
    <row r="5393" ht="15.75" customHeight="1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</row>
    <row r="5394" ht="15.75" customHeight="1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</row>
    <row r="5395" ht="15.75" customHeight="1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</row>
    <row r="5396" ht="15.75" customHeight="1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</row>
    <row r="5397" ht="15.75" customHeight="1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</row>
    <row r="5398" ht="15.75" customHeight="1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</row>
    <row r="5399" ht="15.75" customHeight="1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</row>
    <row r="5400" ht="15.75" customHeight="1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</row>
    <row r="5401" ht="15.75" customHeight="1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</row>
    <row r="5402" ht="15.75" customHeight="1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</row>
    <row r="5403" ht="15.75" customHeight="1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</row>
    <row r="5404" ht="15.75" customHeight="1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</row>
    <row r="5405" ht="15.75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</row>
    <row r="5406" ht="15.75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</row>
    <row r="5407" ht="15.75" customHeight="1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</row>
    <row r="5408" ht="15.75" customHeight="1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</row>
    <row r="5409" ht="15.75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</row>
    <row r="5410" ht="15.75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</row>
    <row r="5411" ht="15.75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</row>
    <row r="5412" ht="15.75" customHeight="1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</row>
    <row r="5413" ht="15.75" customHeight="1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</row>
    <row r="5414" ht="15.75" customHeight="1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</row>
    <row r="5415" ht="15.75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</row>
    <row r="5416" ht="15.75" customHeight="1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</row>
    <row r="5417" ht="15.75" customHeight="1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</row>
    <row r="5418" ht="15.75" customHeight="1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</row>
    <row r="5419" ht="15.75" customHeight="1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</row>
    <row r="5420" ht="15.75" customHeight="1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</row>
    <row r="5421" ht="15.75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</row>
    <row r="5422" ht="15.75" customHeight="1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</row>
    <row r="5423" ht="15.75" customHeight="1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</row>
    <row r="5424" ht="15.75" customHeight="1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</row>
    <row r="5425" ht="15.75" customHeight="1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</row>
    <row r="5426" ht="15.75" customHeight="1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</row>
    <row r="5427" ht="15.75" customHeight="1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</row>
    <row r="5428" ht="15.75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</row>
    <row r="5429" ht="15.75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</row>
    <row r="5430" ht="15.75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</row>
    <row r="5431" ht="15.75" customHeight="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</row>
    <row r="5432" ht="15.75" customHeight="1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</row>
    <row r="5433" ht="15.75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</row>
    <row r="5434" ht="15.75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</row>
    <row r="5435" ht="15.75" customHeight="1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</row>
    <row r="5436" ht="15.75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</row>
    <row r="5437" ht="15.75" customHeight="1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</row>
    <row r="5438" ht="15.75" customHeight="1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</row>
    <row r="5439" ht="15.75" customHeight="1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</row>
    <row r="5440" ht="15.75" customHeight="1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</row>
    <row r="5441" ht="15.75" customHeight="1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</row>
    <row r="5442" ht="15.75" customHeight="1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</row>
    <row r="5443" ht="15.75" customHeight="1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</row>
    <row r="5444" ht="15.75" customHeight="1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</row>
    <row r="5445" ht="15.75" customHeight="1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</row>
    <row r="5446" ht="15.75" customHeight="1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</row>
    <row r="5447" ht="15.75" customHeight="1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</row>
    <row r="5448" ht="15.75" customHeight="1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</row>
    <row r="5449" ht="15.75" customHeight="1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</row>
    <row r="5450" ht="15.75" customHeight="1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</row>
    <row r="5451" ht="15.75" customHeight="1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</row>
    <row r="5452" ht="15.75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</row>
    <row r="5453" ht="15.75" customHeight="1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</row>
    <row r="5454" ht="15.75" customHeight="1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</row>
    <row r="5455" ht="15.75" customHeight="1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</row>
    <row r="5456" ht="15.75" customHeight="1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</row>
    <row r="5457" ht="15.75" customHeight="1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</row>
    <row r="5458" ht="15.75" customHeight="1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</row>
    <row r="5459" ht="15.75" customHeight="1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</row>
    <row r="5460" ht="15.75" customHeight="1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</row>
    <row r="5461" ht="15.75" customHeight="1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</row>
    <row r="5462" ht="15.75" customHeight="1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</row>
    <row r="5463" ht="15.75" customHeight="1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</row>
    <row r="5464" ht="15.75" customHeight="1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</row>
    <row r="5465" ht="15.75" customHeight="1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</row>
    <row r="5466" ht="15.75" customHeight="1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</row>
    <row r="5467" ht="15.75" customHeight="1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</row>
    <row r="5468" ht="15.75" customHeight="1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</row>
    <row r="5469" ht="15.75" customHeight="1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</row>
    <row r="5470" ht="15.75" customHeight="1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</row>
    <row r="5471" ht="15.75" customHeight="1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</row>
    <row r="5472" ht="15.75" customHeight="1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</row>
    <row r="5473" ht="15.75" customHeight="1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</row>
    <row r="5474" ht="15.75" customHeight="1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</row>
    <row r="5475" ht="15.75" customHeight="1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</row>
    <row r="5476" ht="15.75" customHeight="1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</row>
    <row r="5477" ht="15.75" customHeight="1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</row>
    <row r="5478" ht="15.75" customHeight="1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</row>
    <row r="5479" ht="15.75" customHeight="1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</row>
    <row r="5480" ht="15.75" customHeight="1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</row>
    <row r="5481" ht="15.75" customHeight="1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</row>
    <row r="5482" ht="15.75" customHeight="1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</row>
    <row r="5483" ht="15.75" customHeight="1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</row>
    <row r="5484" ht="15.75" customHeight="1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</row>
    <row r="5485" ht="15.75" customHeight="1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</row>
    <row r="5486" ht="15.75" customHeight="1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</row>
    <row r="5487" ht="15.75" customHeight="1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</row>
    <row r="5488" ht="15.75" customHeight="1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</row>
    <row r="5489" ht="15.75" customHeight="1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</row>
    <row r="5490" ht="15.75" customHeight="1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</row>
    <row r="5491" ht="15.75" customHeight="1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</row>
    <row r="5492" ht="15.75" customHeight="1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</row>
    <row r="5493" ht="15.75" customHeight="1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</row>
    <row r="5494" ht="15.75" customHeight="1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</row>
    <row r="5495" ht="15.75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</row>
    <row r="5496" ht="15.75" customHeight="1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</row>
    <row r="5497" ht="15.75" customHeight="1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</row>
    <row r="5498" ht="15.75" customHeight="1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</row>
    <row r="5499" ht="15.75" customHeight="1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</row>
    <row r="5500" ht="15.75" customHeight="1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</row>
    <row r="5501" ht="15.75" customHeight="1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</row>
    <row r="5502" ht="15.75" customHeight="1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</row>
    <row r="5503" ht="15.75" customHeight="1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</row>
    <row r="5504" ht="15.75" customHeight="1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</row>
    <row r="5505" ht="15.75" customHeight="1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</row>
    <row r="5506" ht="15.75" customHeight="1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</row>
    <row r="5507" ht="15.75" customHeight="1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</row>
    <row r="5508" ht="15.75" customHeight="1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</row>
    <row r="5509" ht="15.75" customHeight="1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</row>
    <row r="5510" ht="15.75" customHeight="1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</row>
    <row r="5511" ht="15.75" customHeight="1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</row>
    <row r="5512" ht="15.75" customHeight="1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</row>
    <row r="5513" ht="15.75" customHeight="1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</row>
    <row r="5514" ht="15.75" customHeight="1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</row>
    <row r="5515" ht="15.75" customHeight="1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</row>
    <row r="5516" ht="15.75" customHeight="1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</row>
    <row r="5517" ht="15.75" customHeight="1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</row>
    <row r="5518" ht="15.75" customHeight="1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</row>
    <row r="5519" ht="15.75" customHeight="1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</row>
    <row r="5520" ht="15.75" customHeight="1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</row>
    <row r="5521" ht="15.75" customHeight="1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</row>
    <row r="5522" ht="15.75" customHeight="1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</row>
    <row r="5523" ht="15.75" customHeight="1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</row>
    <row r="5524" ht="15.75" customHeight="1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</row>
    <row r="5525" ht="15.75" customHeight="1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</row>
    <row r="5526" ht="15.75" customHeight="1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</row>
    <row r="5527" ht="15.75" customHeight="1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</row>
    <row r="5528" ht="15.75" customHeight="1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</row>
    <row r="5529" ht="15.75" customHeight="1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</row>
    <row r="5530" ht="15.75" customHeight="1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</row>
    <row r="5531" ht="15.75" customHeight="1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</row>
    <row r="5532" ht="15.75" customHeight="1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</row>
    <row r="5533" ht="15.75" customHeight="1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</row>
    <row r="5534" ht="15.75" customHeight="1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</row>
    <row r="5535" ht="15.75" customHeight="1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</row>
    <row r="5536" ht="15.75" customHeight="1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</row>
    <row r="5537" ht="15.75" customHeight="1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</row>
    <row r="5538" ht="15.75" customHeight="1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</row>
    <row r="5539" ht="15.75" customHeight="1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</row>
    <row r="5540" ht="15.75" customHeight="1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</row>
    <row r="5541" ht="15.75" customHeight="1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</row>
    <row r="5542" ht="15.75" customHeight="1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</row>
    <row r="5543" ht="15.75" customHeight="1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</row>
    <row r="5544" ht="15.75" customHeight="1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</row>
    <row r="5545" ht="15.75" customHeight="1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</row>
    <row r="5546" ht="15.75" customHeight="1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</row>
    <row r="5547" ht="15.75" customHeight="1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</row>
    <row r="5548" ht="15.75" customHeight="1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</row>
    <row r="5549" ht="15.75" customHeight="1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</row>
    <row r="5550" ht="15.75" customHeight="1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</row>
    <row r="5551" ht="15.75" customHeight="1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</row>
    <row r="5552" ht="15.75" customHeight="1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</row>
    <row r="5553" ht="15.75" customHeight="1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</row>
    <row r="5554" ht="15.75" customHeight="1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</row>
    <row r="5555" ht="15.75" customHeight="1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</row>
    <row r="5556" ht="15.75" customHeight="1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</row>
    <row r="5557" ht="15.75" customHeight="1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</row>
    <row r="5558" ht="15.75" customHeight="1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</row>
    <row r="5559" ht="15.75" customHeight="1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</row>
    <row r="5560" ht="15.75" customHeight="1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</row>
    <row r="5561" ht="15.75" customHeight="1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</row>
    <row r="5562" ht="15.75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</row>
    <row r="5563" ht="15.75" customHeight="1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</row>
    <row r="5564" ht="15.75" customHeight="1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</row>
    <row r="5565" ht="15.75" customHeight="1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</row>
    <row r="5566" ht="15.75" customHeight="1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</row>
    <row r="5567" ht="15.75" customHeight="1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</row>
    <row r="5568" ht="15.75" customHeight="1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</row>
    <row r="5569" ht="15.75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</row>
    <row r="5570" ht="15.75" customHeight="1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</row>
    <row r="5571" ht="15.75" customHeight="1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</row>
    <row r="5572" ht="15.75" customHeight="1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</row>
    <row r="5573" ht="15.75" customHeight="1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</row>
    <row r="5574" ht="15.75" customHeight="1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</row>
    <row r="5575" ht="15.75" customHeight="1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</row>
    <row r="5576" ht="15.75" customHeight="1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</row>
    <row r="5577" ht="15.75" customHeight="1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</row>
    <row r="5578" ht="15.75" customHeight="1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</row>
    <row r="5579" ht="15.75" customHeight="1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</row>
    <row r="5580" ht="15.75" customHeight="1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</row>
    <row r="5581" ht="15.75" customHeight="1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</row>
    <row r="5582" ht="15.75" customHeight="1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</row>
    <row r="5583" ht="15.75" customHeight="1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</row>
    <row r="5584" ht="15.75" customHeight="1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</row>
    <row r="5585" ht="15.75" customHeight="1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</row>
    <row r="5586" ht="15.75" customHeight="1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</row>
    <row r="5587" ht="15.75" customHeight="1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</row>
    <row r="5588" ht="15.75" customHeight="1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</row>
    <row r="5589" ht="15.75" customHeight="1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</row>
    <row r="5590" ht="15.75" customHeight="1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</row>
    <row r="5591" ht="15.75" customHeight="1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</row>
    <row r="5592" ht="15.75" customHeight="1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</row>
    <row r="5593" ht="15.75" customHeight="1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</row>
    <row r="5594" ht="15.75" customHeight="1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</row>
    <row r="5595" ht="15.75" customHeight="1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</row>
    <row r="5596" ht="15.75" customHeight="1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</row>
    <row r="5597" ht="15.75" customHeight="1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</row>
    <row r="5598" ht="15.75" customHeight="1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</row>
    <row r="5599" ht="15.75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</row>
    <row r="5600" ht="15.75" customHeight="1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</row>
    <row r="5601" ht="15.75" customHeight="1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</row>
    <row r="5602" ht="15.75" customHeight="1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</row>
    <row r="5603" ht="15.75" customHeight="1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</row>
    <row r="5604" ht="15.75" customHeight="1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</row>
    <row r="5605" ht="15.75" customHeight="1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</row>
    <row r="5606" ht="15.75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</row>
    <row r="5607" ht="15.75" customHeight="1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</row>
    <row r="5608" ht="15.75" customHeight="1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</row>
    <row r="5609" ht="15.75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</row>
    <row r="5610" ht="15.75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</row>
    <row r="5611" ht="15.75" customHeight="1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</row>
    <row r="5612" ht="15.75" customHeight="1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</row>
    <row r="5613" ht="15.75" customHeight="1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</row>
    <row r="5614" ht="15.75" customHeight="1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</row>
    <row r="5615" ht="15.75" customHeight="1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</row>
    <row r="5616" ht="15.75" customHeight="1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</row>
    <row r="5617" ht="15.75" customHeight="1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</row>
    <row r="5618" ht="15.75" customHeight="1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</row>
    <row r="5619" ht="15.75" customHeight="1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</row>
    <row r="5620" ht="15.75" customHeight="1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</row>
    <row r="5621" ht="15.75" customHeight="1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</row>
    <row r="5622" ht="15.75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</row>
    <row r="5623" ht="15.75" customHeight="1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</row>
    <row r="5624" ht="15.75" customHeight="1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</row>
    <row r="5625" ht="15.75" customHeight="1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</row>
    <row r="5626" ht="15.75" customHeight="1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</row>
    <row r="5627" ht="15.75" customHeight="1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</row>
    <row r="5628" ht="15.75" customHeight="1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</row>
    <row r="5629" ht="15.75" customHeight="1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</row>
    <row r="5630" ht="15.75" customHeight="1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</row>
    <row r="5631" ht="15.75" customHeight="1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</row>
    <row r="6632" ht="15.75" customHeight="1">
      <c r="A6632" s="5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</row>
    <row r="6633" ht="15.75" customHeight="1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</row>
    <row r="6634" ht="15.75" customHeight="1">
      <c r="A6634" s="5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</row>
    <row r="6635" ht="15.75" customHeight="1">
      <c r="A6635" s="5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</row>
    <row r="6636" ht="15.75" customHeight="1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</row>
    <row r="6637" ht="15.75" customHeight="1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</row>
    <row r="6638" ht="15.75" customHeight="1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</row>
    <row r="6639" ht="15.75" customHeight="1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</row>
    <row r="6640" ht="15.75" customHeight="1">
      <c r="A6640" s="5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</row>
    <row r="6641" ht="15.75" customHeight="1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</row>
    <row r="6642" ht="15.75" customHeight="1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</row>
    <row r="6643" ht="15.75" customHeight="1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</row>
    <row r="6644" ht="15.75" customHeight="1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</row>
    <row r="6645" ht="15.75" customHeight="1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</row>
    <row r="6646" ht="15.75" customHeight="1">
      <c r="A6646" s="5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</row>
    <row r="6647" ht="15.75" customHeight="1">
      <c r="A6647" s="5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</row>
    <row r="6648" ht="15.75" customHeight="1">
      <c r="A6648" s="5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</row>
    <row r="6649" ht="15.75" customHeight="1">
      <c r="A6649" s="5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</row>
    <row r="6650" ht="15.75" customHeight="1">
      <c r="A6650" s="5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</row>
    <row r="6651" ht="15.75" customHeight="1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</row>
    <row r="6652" ht="15.75" customHeight="1">
      <c r="A6652" s="5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</row>
    <row r="6653" ht="15.75" customHeight="1">
      <c r="A6653" s="5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</row>
    <row r="6654" ht="15.75" customHeight="1">
      <c r="A6654" s="5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</row>
    <row r="6655" ht="15.75" customHeight="1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</row>
    <row r="6656" ht="15.75" customHeight="1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</row>
    <row r="6657" ht="15.75" customHeight="1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</row>
    <row r="6658" ht="15.75" customHeight="1">
      <c r="A6658" s="5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</row>
    <row r="6659" ht="15.75" customHeight="1">
      <c r="A6659" s="5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</row>
    <row r="6660" ht="15.75" customHeight="1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</row>
    <row r="6661" ht="15.75" customHeight="1">
      <c r="A6661" s="5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</row>
    <row r="6662" ht="15.75" customHeight="1">
      <c r="A6662" s="5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</row>
    <row r="6663" ht="15.75" customHeight="1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</row>
    <row r="6664" ht="15.75" customHeight="1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</row>
    <row r="6665" ht="15.75" customHeight="1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</row>
    <row r="6666" ht="15.75" customHeight="1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</row>
    <row r="6667" ht="15.75" customHeight="1">
      <c r="A6667" s="5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</row>
    <row r="6668" ht="15.75" customHeight="1">
      <c r="A6668" s="5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</row>
    <row r="6669" ht="15.75" customHeight="1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</row>
    <row r="6670" ht="15.75" customHeight="1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</row>
    <row r="6671" ht="15.75" customHeight="1">
      <c r="A6671" s="5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</row>
    <row r="6672" ht="15.75" customHeight="1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</row>
    <row r="6673" ht="15.75" customHeight="1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</row>
    <row r="6674" ht="15.75" customHeight="1">
      <c r="A6674" s="5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</row>
    <row r="6675" ht="15.75" customHeight="1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</row>
    <row r="6676" ht="15.75" customHeight="1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</row>
    <row r="6677" ht="15.75" customHeight="1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</row>
    <row r="6678" ht="15.75" customHeight="1">
      <c r="A6678" s="5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</row>
    <row r="6679" ht="15.75" customHeight="1">
      <c r="A6679" s="5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</row>
    <row r="6680" ht="15.75" customHeight="1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</row>
    <row r="6681" ht="15.75" customHeight="1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</row>
    <row r="6682" ht="15.75" customHeight="1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</row>
    <row r="6683" ht="15.75" customHeight="1">
      <c r="A6683" s="5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</row>
    <row r="6684" ht="15.75" customHeight="1">
      <c r="A6684" s="5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</row>
    <row r="6685" ht="15.75" customHeight="1">
      <c r="A6685" s="5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</row>
    <row r="6686" ht="15.75" customHeight="1">
      <c r="A6686" s="5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</row>
    <row r="6687" ht="15.75" customHeight="1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</row>
    <row r="6688" ht="15.75" customHeight="1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</row>
    <row r="6689" ht="15.75" customHeight="1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</row>
    <row r="6690" ht="15.75" customHeight="1">
      <c r="A6690" s="5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</row>
    <row r="6691" ht="15.75" customHeight="1">
      <c r="A6691" s="5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</row>
    <row r="6692" ht="15.75" customHeight="1">
      <c r="A6692" s="5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</row>
    <row r="6693" ht="15.75" customHeight="1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</row>
    <row r="6694" ht="15.75" customHeight="1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</row>
    <row r="6695" ht="15.75" customHeight="1">
      <c r="A6695" s="5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</row>
    <row r="6696" ht="15.75" customHeight="1">
      <c r="A6696" s="5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</row>
    <row r="6697" ht="15.75" customHeight="1">
      <c r="A6697" s="5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</row>
    <row r="6698" ht="15.75" customHeight="1">
      <c r="A6698" s="5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</row>
    <row r="6699" ht="15.75" customHeight="1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</row>
    <row r="6700" ht="15.75" customHeight="1">
      <c r="A6700" s="5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</row>
    <row r="6701" ht="15.75" customHeight="1">
      <c r="A6701" s="5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</row>
    <row r="6702" ht="15.75" customHeight="1">
      <c r="A6702" s="5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</row>
    <row r="6703" ht="15.75" customHeight="1">
      <c r="A6703" s="5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</row>
    <row r="6704" ht="15.75" customHeight="1">
      <c r="A6704" s="5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</row>
    <row r="6705" ht="15.75" customHeight="1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</row>
    <row r="6706" ht="15.75" customHeight="1">
      <c r="A6706" s="5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</row>
    <row r="6707" ht="15.75" customHeight="1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</row>
    <row r="6708" ht="15.75" customHeight="1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</row>
    <row r="6709" ht="15.75" customHeight="1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</row>
    <row r="6710" ht="15.75" customHeight="1">
      <c r="A6710" s="5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</row>
    <row r="6711" ht="15.75" customHeight="1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</row>
    <row r="6712" ht="15.75" customHeight="1">
      <c r="A6712" s="5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</row>
    <row r="6713" ht="15.75" customHeight="1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</row>
    <row r="6714" ht="15.75" customHeight="1">
      <c r="A6714" s="5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</row>
    <row r="6715" ht="15.75" customHeight="1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</row>
    <row r="6716" ht="15.75" customHeight="1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</row>
    <row r="6717" ht="15.75" customHeight="1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</row>
    <row r="6718" ht="15.75" customHeight="1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</row>
    <row r="6719" ht="15.75" customHeight="1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</row>
    <row r="6720" ht="15.75" customHeight="1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</row>
    <row r="6721" ht="15.75" customHeight="1">
      <c r="A6721" s="5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</row>
    <row r="6722" ht="15.75" customHeight="1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</row>
    <row r="6723" ht="15.75" customHeight="1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</row>
    <row r="6724" ht="15.75" customHeight="1">
      <c r="A6724" s="5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</row>
    <row r="6725" ht="15.75" customHeight="1">
      <c r="A6725" s="5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</row>
    <row r="6726" ht="15.75" customHeight="1">
      <c r="A6726" s="5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</row>
    <row r="6727" ht="15.75" customHeight="1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</row>
    <row r="6728" ht="15.75" customHeight="1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</row>
    <row r="6729" ht="15.75" customHeight="1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</row>
    <row r="6730" ht="15.75" customHeight="1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</row>
    <row r="6731" ht="15.75" customHeight="1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</row>
    <row r="6732" ht="15.75" customHeight="1">
      <c r="A6732" s="5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</row>
    <row r="6733" ht="15.75" customHeight="1">
      <c r="A6733" s="5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</row>
    <row r="6734" ht="15.75" customHeight="1">
      <c r="A6734" s="5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</row>
    <row r="6735" ht="15.75" customHeight="1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</row>
    <row r="6736" ht="15.75" customHeight="1">
      <c r="A6736" s="5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</row>
    <row r="6737" ht="15.75" customHeight="1">
      <c r="A6737" s="5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</row>
    <row r="6738" ht="15.75" customHeight="1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</row>
    <row r="6739" ht="15.75" customHeight="1">
      <c r="A6739" s="5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</row>
    <row r="6740" ht="15.75" customHeight="1">
      <c r="A6740" s="5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</row>
    <row r="6741" ht="15.75" customHeight="1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</row>
    <row r="6742" ht="15.75" customHeight="1">
      <c r="A6742" s="5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</row>
    <row r="6743" ht="15.75" customHeight="1">
      <c r="A6743" s="5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</row>
    <row r="6744" ht="15.75" customHeight="1">
      <c r="A6744" s="5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</row>
    <row r="6745" ht="15.75" customHeight="1">
      <c r="A6745" s="5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</row>
    <row r="6746" ht="15.75" customHeight="1">
      <c r="A6746" s="5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</row>
    <row r="6747" ht="15.75" customHeight="1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</row>
    <row r="6748" ht="15.75" customHeight="1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</row>
    <row r="6749" ht="15.75" customHeight="1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</row>
    <row r="6750" ht="15.75" customHeight="1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</row>
    <row r="6751" ht="15.75" customHeight="1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</row>
    <row r="6752" ht="15.75" customHeight="1">
      <c r="A6752" s="5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</row>
    <row r="6753" ht="15.75" customHeight="1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</row>
    <row r="6754" ht="15.75" customHeight="1">
      <c r="A6754" s="5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</row>
    <row r="6755" ht="15.75" customHeight="1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</row>
    <row r="6756" ht="15.75" customHeight="1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</row>
    <row r="6757" ht="15.75" customHeight="1">
      <c r="A6757" s="5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</row>
    <row r="6758" ht="15.75" customHeight="1">
      <c r="A6758" s="5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</row>
    <row r="6759" ht="15.75" customHeight="1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</row>
    <row r="6760" ht="15.75" customHeight="1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</row>
    <row r="6761" ht="15.75" customHeight="1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</row>
    <row r="6762" ht="15.75" customHeight="1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</row>
    <row r="6763" ht="15.75" customHeight="1">
      <c r="A6763" s="5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</row>
    <row r="6764" ht="15.75" customHeight="1">
      <c r="A6764" s="5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</row>
    <row r="6765" ht="15.75" customHeight="1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</row>
    <row r="6766" ht="15.75" customHeight="1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</row>
    <row r="6767" ht="15.75" customHeight="1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</row>
    <row r="6768" ht="15.75" customHeight="1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</row>
    <row r="6769" ht="15.75" customHeight="1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</row>
    <row r="6770" ht="15.75" customHeight="1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</row>
    <row r="6771" ht="15.75" customHeight="1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</row>
    <row r="6772" ht="15.75" customHeight="1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</row>
    <row r="6773" ht="15.75" customHeight="1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</row>
    <row r="6774" ht="15.75" customHeight="1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</row>
    <row r="6775" ht="15.75" customHeight="1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</row>
    <row r="6776" ht="15.75" customHeight="1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</row>
    <row r="6777" ht="15.75" customHeight="1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</row>
    <row r="6778" ht="15.75" customHeight="1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</row>
    <row r="6779" ht="15.75" customHeight="1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</row>
    <row r="6780" ht="15.75" customHeight="1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</row>
    <row r="6781" ht="15.75" customHeight="1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</row>
    <row r="6782" ht="15.75" customHeight="1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</row>
    <row r="6783" ht="15.75" customHeight="1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</row>
    <row r="6784" ht="15.75" customHeight="1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</row>
    <row r="6785" ht="15.75" customHeight="1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</row>
    <row r="6786" ht="15.75" customHeight="1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</row>
    <row r="6787" ht="15.75" customHeight="1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</row>
    <row r="6788" ht="15.75" customHeight="1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</row>
    <row r="6789" ht="15.75" customHeight="1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</row>
    <row r="6790" ht="15.75" customHeight="1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</row>
    <row r="6791" ht="15.75" customHeight="1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</row>
    <row r="6792" ht="15.75" customHeight="1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</row>
    <row r="6793" ht="15.75" customHeight="1">
      <c r="A6793" s="5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</row>
    <row r="6794" ht="15.75" customHeight="1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</row>
    <row r="6795" ht="15.75" customHeight="1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</row>
    <row r="6796" ht="15.75" customHeight="1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</row>
    <row r="6797" ht="15.75" customHeight="1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</row>
    <row r="6798" ht="15.75" customHeight="1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</row>
    <row r="6799" ht="15.75" customHeight="1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</row>
    <row r="6800" ht="15.75" customHeight="1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</row>
    <row r="6801" ht="15.75" customHeight="1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</row>
    <row r="6802" ht="15.75" customHeight="1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</row>
    <row r="6803" ht="15.75" customHeight="1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</row>
    <row r="6804" ht="15.75" customHeight="1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</row>
    <row r="6805" ht="15.75" customHeight="1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</row>
    <row r="6806" ht="15.75" customHeight="1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</row>
    <row r="6807" ht="15.75" customHeight="1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</row>
    <row r="6808" ht="15.75" customHeight="1">
      <c r="A6808" s="5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</row>
    <row r="6809" ht="15.75" customHeight="1">
      <c r="A6809" s="5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</row>
    <row r="6810" ht="15.75" customHeight="1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</row>
    <row r="6811" ht="15.75" customHeight="1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</row>
    <row r="6812" ht="15.75" customHeight="1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</row>
    <row r="6813" ht="15.75" customHeight="1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</row>
    <row r="6814" ht="15.75" customHeight="1">
      <c r="A6814" s="5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</row>
    <row r="6815" ht="15.75" customHeight="1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</row>
    <row r="6816" ht="15.75" customHeight="1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</row>
    <row r="6817" ht="15.75" customHeight="1">
      <c r="A6817" s="5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</row>
    <row r="6818" ht="15.75" customHeight="1">
      <c r="A6818" s="5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</row>
    <row r="6819" ht="15.75" customHeight="1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</row>
    <row r="6820" ht="15.75" customHeight="1">
      <c r="A6820" s="5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</row>
    <row r="6821" ht="15.75" customHeight="1">
      <c r="A6821" s="5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</row>
    <row r="6822" ht="15.75" customHeight="1">
      <c r="A6822" s="5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</row>
    <row r="6823" ht="15.75" customHeight="1">
      <c r="A6823" s="5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</row>
    <row r="6824" ht="15.75" customHeight="1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</row>
    <row r="6825" ht="15.75" customHeight="1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</row>
    <row r="6826" ht="15.75" customHeight="1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</row>
    <row r="6827" ht="15.75" customHeight="1">
      <c r="A6827" s="5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</row>
    <row r="6828" ht="15.75" customHeight="1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</row>
    <row r="6829" ht="15.75" customHeight="1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</row>
    <row r="6830" ht="15.75" customHeight="1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</row>
    <row r="6831" ht="15.75" customHeight="1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</row>
    <row r="6832" ht="15.75" customHeight="1">
      <c r="A6832" s="5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</row>
    <row r="6833" ht="15.75" customHeight="1">
      <c r="A6833" s="5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</row>
    <row r="6834" ht="15.75" customHeight="1">
      <c r="A6834" s="5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</row>
    <row r="6835" ht="15.75" customHeight="1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</row>
    <row r="6836" ht="15.75" customHeight="1">
      <c r="A6836" s="5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</row>
    <row r="6837" ht="15.75" customHeight="1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</row>
    <row r="6838" ht="15.75" customHeight="1">
      <c r="A6838" s="5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</row>
    <row r="6839" ht="15.75" customHeight="1">
      <c r="A6839" s="5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</row>
    <row r="6840" ht="15.75" customHeight="1">
      <c r="A6840" s="5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</row>
    <row r="6841" ht="15.75" customHeight="1">
      <c r="A6841" s="5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</row>
    <row r="6842" ht="15.75" customHeight="1">
      <c r="A6842" s="5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</row>
    <row r="6843" ht="15.75" customHeight="1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</row>
    <row r="6844" ht="15.75" customHeight="1">
      <c r="A6844" s="5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</row>
    <row r="6845" ht="15.75" customHeight="1">
      <c r="A6845" s="5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</row>
    <row r="6846" ht="15.75" customHeight="1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</row>
    <row r="6847" ht="15.75" customHeight="1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</row>
    <row r="6848" ht="15.75" customHeight="1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</row>
    <row r="6849" ht="15.75" customHeight="1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</row>
    <row r="6850" ht="15.75" customHeight="1">
      <c r="A6850" s="5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</row>
    <row r="6851" ht="15.75" customHeight="1">
      <c r="A6851" s="5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</row>
    <row r="6852" ht="15.75" customHeight="1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</row>
    <row r="6853" ht="15.75" customHeight="1">
      <c r="A6853" s="5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</row>
    <row r="6854" ht="15.75" customHeight="1">
      <c r="A6854" s="5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</row>
    <row r="6855" ht="15.75" customHeight="1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</row>
    <row r="6856" ht="15.75" customHeight="1">
      <c r="A6856" s="5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</row>
    <row r="6857" ht="15.75" customHeight="1">
      <c r="A6857" s="5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</row>
    <row r="6858" ht="15.75" customHeight="1">
      <c r="A6858" s="5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</row>
    <row r="6859" ht="15.75" customHeight="1">
      <c r="A6859" s="5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</row>
    <row r="6860" ht="15.75" customHeight="1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</row>
    <row r="6861" ht="15.75" customHeight="1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</row>
    <row r="6862" ht="15.75" customHeight="1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</row>
    <row r="6863" ht="15.75" customHeight="1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</row>
    <row r="6864" ht="15.75" customHeight="1">
      <c r="A6864" s="5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</row>
    <row r="6865" ht="15.75" customHeight="1">
      <c r="A6865" s="5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</row>
    <row r="6866" ht="15.75" customHeight="1">
      <c r="A6866" s="5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</row>
    <row r="6867" ht="15.75" customHeight="1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</row>
    <row r="6868" ht="15.75" customHeight="1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</row>
    <row r="6869" ht="15.75" customHeight="1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</row>
    <row r="6870" ht="15.75" customHeight="1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</row>
    <row r="6871" ht="15.75" customHeight="1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</row>
    <row r="6872" ht="15.75" customHeight="1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</row>
    <row r="6873" ht="15.75" customHeight="1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</row>
    <row r="6874" ht="15.75" customHeight="1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</row>
    <row r="6875" ht="15.75" customHeight="1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</row>
    <row r="6876" ht="15.75" customHeight="1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</row>
    <row r="6877" ht="15.75" customHeight="1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</row>
    <row r="6878" ht="15.75" customHeight="1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</row>
    <row r="6879" ht="15.75" customHeight="1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</row>
    <row r="6880" ht="15.75" customHeight="1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</row>
    <row r="6881" ht="15.75" customHeight="1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</row>
    <row r="6882" ht="15.75" customHeight="1">
      <c r="A6882" s="5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</row>
    <row r="6883" ht="15.75" customHeight="1">
      <c r="A6883" s="5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</row>
    <row r="6884" ht="15.75" customHeight="1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</row>
    <row r="6885" ht="15.75" customHeight="1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</row>
    <row r="6886" ht="15.75" customHeight="1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</row>
    <row r="6887" ht="15.75" customHeight="1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</row>
    <row r="6888" ht="15.75" customHeight="1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</row>
    <row r="6889" ht="15.75" customHeight="1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</row>
    <row r="6890" ht="15.75" customHeight="1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</row>
    <row r="6891" ht="15.75" customHeight="1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</row>
    <row r="6892" ht="15.75" customHeight="1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</row>
    <row r="6893" ht="15.75" customHeight="1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</row>
    <row r="6894" ht="15.75" customHeight="1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</row>
    <row r="6895" ht="15.75" customHeight="1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</row>
    <row r="6896" ht="15.75" customHeight="1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</row>
    <row r="6897" ht="15.75" customHeight="1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</row>
    <row r="6898" ht="15.75" customHeight="1">
      <c r="A6898" s="5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</row>
    <row r="6899" ht="15.75" customHeight="1">
      <c r="A6899" s="5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</row>
    <row r="6900" ht="15.75" customHeight="1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</row>
    <row r="6901" ht="15.75" customHeight="1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</row>
    <row r="6902" ht="15.75" customHeight="1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</row>
    <row r="6903" ht="15.75" customHeight="1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</row>
    <row r="6904" ht="15.75" customHeight="1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</row>
    <row r="6905" ht="15.75" customHeight="1">
      <c r="A6905" s="5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</row>
    <row r="6906" ht="15.75" customHeight="1">
      <c r="A6906" s="5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</row>
    <row r="6907" ht="15.75" customHeight="1">
      <c r="A6907" s="5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</row>
    <row r="6908" ht="15.75" customHeight="1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</row>
    <row r="6909" ht="15.75" customHeight="1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</row>
    <row r="6910" ht="15.75" customHeight="1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</row>
    <row r="6911" ht="15.75" customHeight="1">
      <c r="A6911" s="5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</row>
    <row r="6912" ht="15.75" customHeight="1">
      <c r="A6912" s="5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</row>
    <row r="6913" ht="15.75" customHeight="1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</row>
    <row r="6914" ht="15.75" customHeight="1">
      <c r="A6914" s="5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</row>
    <row r="6915" ht="15.75" customHeight="1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</row>
    <row r="6916" ht="15.75" customHeight="1">
      <c r="A6916" s="5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</row>
    <row r="6917" ht="15.75" customHeight="1">
      <c r="A6917" s="5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</row>
    <row r="6918" ht="15.75" customHeight="1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</row>
    <row r="6919" ht="15.75" customHeight="1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</row>
    <row r="6920" ht="15.75" customHeight="1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</row>
    <row r="6921" ht="15.75" customHeight="1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</row>
    <row r="6922" ht="15.75" customHeight="1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</row>
    <row r="6923" ht="15.75" customHeight="1">
      <c r="A6923" s="5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</row>
    <row r="6924" ht="15.75" customHeight="1">
      <c r="A6924" s="5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</row>
    <row r="6925" ht="15.75" customHeight="1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</row>
    <row r="6926" ht="15.75" customHeight="1">
      <c r="A6926" s="5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</row>
    <row r="6927" ht="15.75" customHeight="1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</row>
    <row r="6928" ht="15.75" customHeight="1">
      <c r="A6928" s="5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</row>
    <row r="6929" ht="15.75" customHeight="1">
      <c r="A6929" s="5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</row>
    <row r="6930" ht="15.75" customHeight="1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</row>
    <row r="6931" ht="15.75" customHeight="1">
      <c r="A6931" s="5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</row>
    <row r="6932" ht="15.75" customHeight="1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</row>
    <row r="6933" ht="15.75" customHeight="1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</row>
    <row r="6934" ht="15.75" customHeight="1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</row>
    <row r="6935" ht="15.75" customHeight="1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</row>
    <row r="6936" ht="15.75" customHeight="1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</row>
    <row r="6937" ht="15.75" customHeight="1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</row>
    <row r="6938" ht="15.75" customHeight="1">
      <c r="A6938" s="5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</row>
    <row r="6939" ht="15.75" customHeight="1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</row>
    <row r="6940" ht="15.75" customHeight="1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</row>
    <row r="6941" ht="15.75" customHeight="1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</row>
    <row r="6942" ht="15.75" customHeight="1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</row>
    <row r="6943" ht="15.75" customHeight="1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</row>
    <row r="6944" ht="15.75" customHeight="1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</row>
    <row r="6945" ht="15.75" customHeight="1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</row>
    <row r="6946" ht="15.75" customHeight="1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</row>
    <row r="6947" ht="15.75" customHeight="1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</row>
    <row r="6948" ht="15.75" customHeight="1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</row>
    <row r="6949" ht="15.75" customHeight="1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</row>
    <row r="6950" ht="15.75" customHeight="1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</row>
    <row r="6951" ht="15.75" customHeight="1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</row>
    <row r="6952" ht="15.75" customHeight="1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</row>
    <row r="6953" ht="15.75" customHeight="1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</row>
    <row r="6954" ht="15.75" customHeight="1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</row>
    <row r="6955" ht="15.75" customHeight="1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</row>
    <row r="6956" ht="15.75" customHeight="1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</row>
    <row r="6957" ht="15.75" customHeight="1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</row>
    <row r="6958" ht="15.75" customHeight="1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</row>
    <row r="6959" ht="15.75" customHeight="1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</row>
    <row r="6960" ht="15.75" customHeight="1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</row>
    <row r="6961" ht="15.75" customHeight="1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</row>
    <row r="6962" ht="15.75" customHeight="1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</row>
    <row r="6963" ht="15.75" customHeight="1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</row>
    <row r="6964" ht="15.75" customHeight="1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</row>
    <row r="6965" ht="15.75" customHeight="1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</row>
    <row r="6966" ht="15.75" customHeight="1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</row>
    <row r="6967" ht="15.75" customHeight="1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</row>
    <row r="6968" ht="15.75" customHeight="1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</row>
    <row r="6969" ht="15.75" customHeight="1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</row>
    <row r="6970" ht="15.75" customHeight="1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</row>
    <row r="6971" ht="15.75" customHeight="1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</row>
    <row r="6972" ht="15.75" customHeight="1">
      <c r="A6972" s="5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</row>
    <row r="6973" ht="15.75" customHeight="1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</row>
    <row r="6974" ht="15.75" customHeight="1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</row>
    <row r="6975" ht="15.75" customHeight="1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</row>
    <row r="6976" ht="15.75" customHeight="1">
      <c r="A6976" s="5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</row>
    <row r="6977" ht="15.75" customHeight="1">
      <c r="A6977" s="5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</row>
    <row r="6978" ht="15.75" customHeight="1">
      <c r="A6978" s="5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</row>
    <row r="6979" ht="15.75" customHeight="1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</row>
    <row r="6980" ht="15.75" customHeight="1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</row>
    <row r="6981" ht="15.75" customHeight="1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</row>
    <row r="6982" ht="15.75" customHeight="1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</row>
    <row r="6983" ht="15.75" customHeight="1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</row>
    <row r="6984" ht="15.75" customHeight="1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</row>
    <row r="6985" ht="15.75" customHeight="1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</row>
    <row r="6986" ht="15.75" customHeight="1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</row>
    <row r="6987" ht="15.75" customHeight="1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</row>
    <row r="6988" ht="15.75" customHeight="1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</row>
    <row r="6989" ht="15.75" customHeight="1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</row>
    <row r="6990" ht="15.75" customHeight="1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</row>
    <row r="6991" ht="15.75" customHeight="1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</row>
    <row r="6992" ht="15.75" customHeight="1">
      <c r="A6992" s="5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</row>
    <row r="6993" ht="15.75" customHeight="1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</row>
    <row r="6994" ht="15.75" customHeight="1">
      <c r="A6994" s="5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</row>
    <row r="6995" ht="15.75" customHeight="1">
      <c r="A6995" s="5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</row>
    <row r="6996" ht="15.75" customHeight="1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</row>
    <row r="6997" ht="15.75" customHeight="1">
      <c r="A6997" s="5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</row>
    <row r="6998" ht="15.75" customHeight="1">
      <c r="A6998" s="5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</row>
    <row r="6999" ht="15.75" customHeight="1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</row>
    <row r="7000" ht="15.75" customHeight="1">
      <c r="A7000" s="5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</row>
    <row r="7001" ht="15.75" customHeight="1">
      <c r="A7001" s="5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</row>
    <row r="7002" ht="15.75" customHeight="1">
      <c r="A7002" s="5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</row>
    <row r="7003" ht="15.75" customHeight="1">
      <c r="A7003" s="5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</row>
    <row r="7004" ht="15.75" customHeight="1">
      <c r="A7004" s="5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</row>
    <row r="7005" ht="15.75" customHeight="1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</row>
    <row r="7006" ht="15.75" customHeight="1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</row>
    <row r="7007" ht="15.75" customHeight="1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</row>
    <row r="7008" ht="15.75" customHeight="1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</row>
    <row r="7009" ht="15.75" customHeight="1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</row>
    <row r="7010" ht="15.75" customHeight="1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</row>
    <row r="7011" ht="15.75" customHeight="1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</row>
    <row r="7012" ht="15.75" customHeight="1">
      <c r="A7012" s="5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</row>
    <row r="7013" ht="15.75" customHeight="1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</row>
    <row r="7014" ht="15.75" customHeight="1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</row>
    <row r="7015" ht="15.75" customHeight="1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</row>
    <row r="7016" ht="15.75" customHeight="1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</row>
    <row r="7017" ht="15.75" customHeight="1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</row>
    <row r="7018" ht="15.75" customHeight="1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</row>
    <row r="7019" ht="15.75" customHeight="1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</row>
    <row r="7020" ht="15.75" customHeight="1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</row>
    <row r="7021" ht="15.75" customHeight="1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</row>
    <row r="7022" ht="15.75" customHeight="1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</row>
    <row r="7023" ht="15.75" customHeight="1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</row>
    <row r="7024" ht="15.75" customHeight="1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</row>
    <row r="7025" ht="15.75" customHeight="1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</row>
    <row r="7026" ht="15.75" customHeight="1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</row>
    <row r="7027" ht="15.75" customHeight="1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</row>
    <row r="7028" ht="15.75" customHeight="1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</row>
    <row r="7029" ht="15.75" customHeight="1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</row>
    <row r="7030" ht="15.75" customHeight="1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</row>
    <row r="7031" ht="15.75" customHeight="1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</row>
    <row r="7032" ht="15.75" customHeight="1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</row>
    <row r="7033" ht="15.75" customHeight="1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</row>
    <row r="7034" ht="15.75" customHeight="1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</row>
    <row r="7035" ht="15.75" customHeight="1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</row>
    <row r="7036" ht="15.75" customHeight="1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</row>
    <row r="7037" ht="15.75" customHeight="1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</row>
    <row r="7038" ht="15.75" customHeight="1">
      <c r="A7038" s="5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</row>
    <row r="7039" ht="15.75" customHeight="1">
      <c r="A7039" s="5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</row>
    <row r="7040" ht="15.75" customHeight="1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</row>
    <row r="7041" ht="15.75" customHeight="1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</row>
    <row r="7042" ht="15.75" customHeight="1">
      <c r="A7042" s="5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</row>
    <row r="7043" ht="15.75" customHeight="1">
      <c r="A7043" s="5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</row>
    <row r="7044" ht="15.75" customHeight="1">
      <c r="A7044" s="5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</row>
    <row r="7045" ht="15.75" customHeight="1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</row>
    <row r="7046" ht="15.75" customHeight="1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</row>
    <row r="7047" ht="15.75" customHeight="1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</row>
    <row r="7048" ht="15.75" customHeight="1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</row>
    <row r="7049" ht="15.75" customHeight="1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</row>
    <row r="7050" ht="15.75" customHeight="1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</row>
    <row r="7051" ht="15.75" customHeight="1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</row>
    <row r="7052" ht="15.75" customHeight="1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</row>
    <row r="7053" ht="15.75" customHeight="1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</row>
    <row r="7054" ht="15.75" customHeight="1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</row>
    <row r="7055" ht="15.75" customHeight="1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</row>
    <row r="7056" ht="15.75" customHeight="1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</row>
    <row r="7057" ht="15.75" customHeight="1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</row>
    <row r="7058" ht="15.75" customHeight="1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</row>
    <row r="7059" ht="15.75" customHeight="1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</row>
    <row r="7060" ht="15.75" customHeight="1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</row>
    <row r="7061" ht="15.75" customHeight="1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</row>
    <row r="7062" ht="15.75" customHeight="1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</row>
    <row r="7063" ht="15.75" customHeight="1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</row>
    <row r="7064" ht="15.75" customHeight="1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</row>
    <row r="7065" ht="15.75" customHeight="1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</row>
    <row r="7066" ht="15.75" customHeight="1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</row>
    <row r="7067" ht="15.75" customHeight="1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</row>
    <row r="7068" ht="15.75" customHeight="1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</row>
    <row r="7069" ht="15.75" customHeight="1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</row>
    <row r="7070" ht="15.75" customHeight="1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</row>
    <row r="7071" ht="15.75" customHeight="1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</row>
    <row r="7072" ht="15.75" customHeight="1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</row>
    <row r="7073" ht="15.75" customHeight="1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</row>
    <row r="7074" ht="15.75" customHeight="1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</row>
    <row r="7075" ht="15.75" customHeight="1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</row>
    <row r="7076" ht="15.75" customHeight="1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</row>
    <row r="7077" ht="15.75" customHeight="1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</row>
    <row r="7078" ht="15.75" customHeight="1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</row>
    <row r="7079" ht="15.75" customHeight="1">
      <c r="A7079" s="5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</row>
    <row r="7080" ht="15.75" customHeight="1">
      <c r="A7080" s="5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</row>
    <row r="7081" ht="15.75" customHeight="1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</row>
    <row r="7082" ht="15.75" customHeight="1">
      <c r="A7082" s="5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</row>
    <row r="7083" ht="15.75" customHeight="1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</row>
    <row r="7084" ht="15.75" customHeight="1">
      <c r="A7084" s="5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</row>
    <row r="7085" ht="15.75" customHeight="1">
      <c r="A7085" s="5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</row>
    <row r="7086" ht="15.75" customHeight="1">
      <c r="A7086" s="5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</row>
    <row r="7087" ht="15.75" customHeight="1">
      <c r="A7087" s="5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</row>
    <row r="7088" ht="15.75" customHeight="1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</row>
    <row r="7089" ht="15.75" customHeight="1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</row>
    <row r="7090" ht="15.75" customHeight="1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</row>
    <row r="7091" ht="15.75" customHeight="1">
      <c r="A7091" s="5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</row>
    <row r="7092" ht="15.75" customHeight="1">
      <c r="A7092" s="5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</row>
    <row r="7093" ht="15.75" customHeight="1">
      <c r="A7093" s="5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</row>
    <row r="7094" ht="15.75" customHeight="1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</row>
    <row r="7095" ht="15.75" customHeight="1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</row>
    <row r="7096" ht="15.75" customHeight="1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</row>
    <row r="7097" ht="15.75" customHeight="1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</row>
    <row r="7098" ht="15.75" customHeight="1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</row>
    <row r="7099" ht="15.75" customHeight="1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</row>
    <row r="7100" ht="15.75" customHeight="1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</row>
    <row r="7101" ht="15.75" customHeight="1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</row>
    <row r="7102" ht="15.75" customHeight="1">
      <c r="A7102" s="5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</row>
    <row r="7103" ht="15.75" customHeight="1">
      <c r="A7103" s="5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</row>
    <row r="7104" ht="15.75" customHeight="1">
      <c r="A7104" s="5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</row>
    <row r="7105" ht="15.75" customHeight="1">
      <c r="A7105" s="5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</row>
    <row r="7106" ht="15.75" customHeight="1">
      <c r="A7106" s="5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</row>
    <row r="7107" ht="15.75" customHeight="1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</row>
    <row r="7108" ht="15.75" customHeight="1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</row>
    <row r="7109" ht="15.75" customHeight="1">
      <c r="A7109" s="5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</row>
    <row r="7110" ht="15.75" customHeight="1">
      <c r="A7110" s="5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</row>
    <row r="7111" ht="15.75" customHeight="1">
      <c r="A7111" s="5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</row>
    <row r="7112" ht="15.75" customHeight="1">
      <c r="A7112" s="5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</row>
    <row r="7113" ht="15.75" customHeight="1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</row>
    <row r="7114" ht="15.75" customHeight="1">
      <c r="A7114" s="5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</row>
    <row r="7115" ht="15.75" customHeight="1">
      <c r="A7115" s="5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</row>
    <row r="7116" ht="15.75" customHeight="1">
      <c r="A7116" s="5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</row>
    <row r="7117" ht="15.75" customHeight="1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</row>
    <row r="7118" ht="15.75" customHeight="1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</row>
    <row r="7119" ht="15.75" customHeight="1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</row>
    <row r="7120" ht="15.75" customHeight="1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</row>
    <row r="7121" ht="15.75" customHeight="1">
      <c r="A7121" s="5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</row>
    <row r="7122" ht="15.75" customHeight="1">
      <c r="A7122" s="5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</row>
    <row r="7123" ht="15.75" customHeight="1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</row>
    <row r="7124" ht="15.75" customHeight="1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</row>
    <row r="7125" ht="15.75" customHeight="1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</row>
    <row r="7126" ht="15.75" customHeight="1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</row>
    <row r="7127" ht="15.75" customHeight="1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</row>
    <row r="7128" ht="15.75" customHeight="1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</row>
    <row r="7129" ht="15.75" customHeight="1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</row>
    <row r="7130" ht="15.75" customHeight="1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</row>
    <row r="7131" ht="15.75" customHeight="1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</row>
    <row r="7132" ht="15.75" customHeight="1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</row>
    <row r="7133" ht="15.75" customHeight="1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</row>
    <row r="7134" ht="15.75" customHeight="1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</row>
    <row r="7135" ht="15.75" customHeight="1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</row>
    <row r="7136" ht="15.75" customHeight="1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</row>
    <row r="7137" ht="15.75" customHeight="1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</row>
    <row r="7138" ht="15.75" customHeight="1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</row>
    <row r="7139" ht="15.75" customHeight="1">
      <c r="A7139" s="5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</row>
    <row r="7140" ht="15.75" customHeight="1">
      <c r="A7140" s="5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</row>
    <row r="7141" ht="15.75" customHeight="1">
      <c r="A7141" s="5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</row>
    <row r="7142" ht="15.75" customHeight="1">
      <c r="A7142" s="5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</row>
    <row r="7143" ht="15.75" customHeight="1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</row>
    <row r="7144" ht="15.75" customHeight="1">
      <c r="A7144" s="5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</row>
    <row r="7145" ht="15.75" customHeight="1">
      <c r="A7145" s="5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</row>
    <row r="7146" ht="15.75" customHeight="1">
      <c r="A7146" s="5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</row>
    <row r="7147" ht="15.75" customHeight="1">
      <c r="A7147" s="5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</row>
    <row r="7148" ht="15.75" customHeight="1">
      <c r="A7148" s="5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</row>
    <row r="7149" ht="15.75" customHeight="1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</row>
    <row r="7150" ht="15.75" customHeight="1">
      <c r="A7150" s="5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</row>
    <row r="7151" ht="15.75" customHeight="1">
      <c r="A7151" s="5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</row>
    <row r="7152" ht="15.75" customHeight="1">
      <c r="A7152" s="5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</row>
    <row r="7153" ht="15.75" customHeight="1">
      <c r="A7153" s="5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</row>
    <row r="7154" ht="15.75" customHeight="1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</row>
    <row r="7155" ht="15.75" customHeight="1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</row>
    <row r="7156" ht="15.75" customHeight="1">
      <c r="A7156" s="5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</row>
    <row r="7157" ht="15.75" customHeight="1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</row>
    <row r="7158" ht="15.75" customHeight="1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</row>
    <row r="7159" ht="15.75" customHeight="1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</row>
    <row r="7160" ht="15.75" customHeight="1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</row>
    <row r="7161" ht="15.75" customHeight="1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</row>
    <row r="7162" ht="15.75" customHeight="1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</row>
    <row r="7163" ht="15.75" customHeight="1">
      <c r="A7163" s="5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</row>
    <row r="7164" ht="15.75" customHeight="1">
      <c r="A7164" s="5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</row>
    <row r="7165" ht="15.75" customHeight="1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</row>
    <row r="7166" ht="15.75" customHeight="1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</row>
    <row r="7167" ht="15.75" customHeight="1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</row>
    <row r="7168" ht="15.75" customHeight="1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</row>
    <row r="7169" ht="15.75" customHeight="1">
      <c r="A7169" s="5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</row>
    <row r="7170" ht="15.75" customHeight="1">
      <c r="A7170" s="5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</row>
    <row r="7171" ht="15.75" customHeight="1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</row>
    <row r="7172" ht="15.75" customHeight="1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</row>
    <row r="7173" ht="15.75" customHeight="1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</row>
    <row r="7174" ht="15.75" customHeight="1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</row>
    <row r="7175" ht="15.75" customHeight="1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</row>
    <row r="7176" ht="15.75" customHeight="1">
      <c r="A7176" s="5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</row>
    <row r="7177" ht="15.75" customHeight="1">
      <c r="A7177" s="5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</row>
    <row r="7178" ht="15.75" customHeight="1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</row>
    <row r="7179" ht="15.75" customHeight="1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</row>
    <row r="7180" ht="15.75" customHeight="1">
      <c r="A7180" s="5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</row>
    <row r="7181" ht="15.75" customHeight="1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</row>
    <row r="7182" ht="15.75" customHeight="1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</row>
    <row r="7183" ht="15.75" customHeight="1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</row>
    <row r="7184" ht="15.75" customHeight="1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</row>
    <row r="7185" ht="15.75" customHeight="1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</row>
    <row r="7186" ht="15.75" customHeight="1">
      <c r="A7186" s="5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</row>
    <row r="7187" ht="15.75" customHeight="1">
      <c r="A7187" s="5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</row>
    <row r="7188" ht="15.75" customHeight="1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</row>
    <row r="7189" ht="15.75" customHeight="1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</row>
    <row r="7190" ht="15.75" customHeight="1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</row>
    <row r="7191" ht="15.75" customHeight="1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</row>
    <row r="7192" ht="15.75" customHeight="1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</row>
    <row r="7193" ht="15.75" customHeight="1">
      <c r="A7193" s="5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</row>
    <row r="7194" ht="15.75" customHeight="1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</row>
    <row r="7195" ht="15.75" customHeight="1">
      <c r="A7195" s="5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</row>
    <row r="7196" ht="15.75" customHeight="1">
      <c r="A7196" s="5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</row>
    <row r="7197" ht="15.75" customHeight="1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</row>
    <row r="7198" ht="15.75" customHeight="1">
      <c r="A7198" s="5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</row>
    <row r="7199" ht="15.75" customHeight="1">
      <c r="A7199" s="5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</row>
    <row r="7200" ht="15.75" customHeight="1">
      <c r="A7200" s="5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</row>
    <row r="7201" ht="15.75" customHeight="1">
      <c r="A7201" s="5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</row>
    <row r="7202" ht="15.75" customHeight="1">
      <c r="A7202" s="5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</row>
    <row r="7203" ht="15.75" customHeight="1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</row>
    <row r="7204" ht="15.75" customHeight="1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</row>
    <row r="7205" ht="15.75" customHeight="1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</row>
    <row r="7206" ht="15.75" customHeight="1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</row>
    <row r="7207" ht="15.75" customHeight="1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</row>
    <row r="7208" ht="15.75" customHeight="1">
      <c r="A7208" s="5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</row>
    <row r="7209" ht="15.75" customHeight="1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</row>
    <row r="7210" ht="15.75" customHeight="1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</row>
    <row r="7211" ht="15.75" customHeight="1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</row>
    <row r="7212" ht="15.75" customHeight="1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</row>
    <row r="7213" ht="15.75" customHeight="1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</row>
    <row r="7214" ht="15.75" customHeight="1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</row>
    <row r="7215" ht="15.75" customHeight="1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</row>
    <row r="7216" ht="15.75" customHeight="1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</row>
    <row r="7217" ht="15.75" customHeight="1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</row>
    <row r="7218" ht="15.75" customHeight="1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</row>
    <row r="7219" ht="15.75" customHeight="1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</row>
    <row r="7220" ht="15.75" customHeight="1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</row>
    <row r="7221" ht="15.75" customHeight="1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</row>
    <row r="7222" ht="15.75" customHeight="1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</row>
    <row r="7223" ht="15.75" customHeight="1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</row>
    <row r="7224" ht="15.75" customHeight="1">
      <c r="A7224" s="5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</row>
    <row r="7225" ht="15.75" customHeight="1">
      <c r="A7225" s="5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</row>
    <row r="7226" ht="15.75" customHeight="1">
      <c r="A7226" s="5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</row>
    <row r="7227" ht="15.75" customHeight="1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</row>
    <row r="7228" ht="15.75" customHeight="1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</row>
    <row r="7229" ht="15.75" customHeight="1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</row>
    <row r="7230" ht="15.75" customHeight="1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</row>
    <row r="7231" ht="15.75" customHeight="1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</row>
    <row r="7232" ht="15.75" customHeight="1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</row>
    <row r="7233" ht="15.75" customHeight="1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</row>
    <row r="7234" ht="15.75" customHeight="1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</row>
    <row r="7235" ht="15.75" customHeight="1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</row>
    <row r="7236" ht="15.75" customHeight="1">
      <c r="A7236" s="5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</row>
    <row r="7237" ht="15.75" customHeight="1">
      <c r="A7237" s="5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</row>
    <row r="7238" ht="15.75" customHeight="1">
      <c r="A7238" s="5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</row>
    <row r="7239" ht="15.75" customHeight="1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</row>
    <row r="7240" ht="15.75" customHeight="1">
      <c r="A7240" s="5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</row>
    <row r="7241" ht="15.75" customHeight="1">
      <c r="A7241" s="5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</row>
    <row r="7242" ht="15.75" customHeight="1">
      <c r="A7242" s="5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</row>
    <row r="7243" ht="15.75" customHeight="1">
      <c r="A7243" s="5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</row>
    <row r="7244" ht="15.75" customHeight="1">
      <c r="A7244" s="5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</row>
    <row r="7245" ht="15.75" customHeight="1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</row>
    <row r="7246" ht="15.75" customHeight="1">
      <c r="A7246" s="5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</row>
    <row r="7247" ht="15.75" customHeight="1">
      <c r="A7247" s="5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</row>
    <row r="7248" ht="15.75" customHeight="1">
      <c r="A7248" s="5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</row>
    <row r="7249" ht="15.75" customHeight="1">
      <c r="A7249" s="5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</row>
    <row r="7250" ht="15.75" customHeight="1">
      <c r="A7250" s="5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</row>
    <row r="7251" ht="15.75" customHeight="1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</row>
    <row r="7252" ht="15.75" customHeight="1">
      <c r="A7252" s="5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</row>
    <row r="7253" ht="15.75" customHeight="1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</row>
    <row r="7254" ht="15.75" customHeight="1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</row>
    <row r="7255" ht="15.75" customHeight="1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</row>
    <row r="7256" ht="15.75" customHeight="1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</row>
    <row r="7257" ht="15.75" customHeight="1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</row>
    <row r="7258" ht="15.75" customHeight="1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</row>
    <row r="7259" ht="15.75" customHeight="1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</row>
    <row r="7260" ht="15.75" customHeight="1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</row>
    <row r="7261" ht="15.75" customHeight="1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</row>
    <row r="7262" ht="15.75" customHeight="1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</row>
    <row r="7263" ht="15.75" customHeight="1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</row>
    <row r="7264" ht="15.75" customHeight="1">
      <c r="A7264" s="5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</row>
    <row r="7265" ht="15.75" customHeight="1">
      <c r="A7265" s="5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</row>
    <row r="7266" ht="15.75" customHeight="1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</row>
    <row r="7267" ht="15.75" customHeight="1">
      <c r="A7267" s="5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</row>
    <row r="7268" ht="15.75" customHeight="1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</row>
    <row r="7269" ht="15.75" customHeight="1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</row>
    <row r="7270" ht="15.75" customHeight="1">
      <c r="A7270" s="5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</row>
    <row r="7271" ht="15.75" customHeight="1">
      <c r="A7271" s="5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</row>
    <row r="7272" ht="15.75" customHeight="1">
      <c r="A7272" s="5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</row>
    <row r="7273" ht="15.75" customHeight="1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</row>
    <row r="7274" ht="15.75" customHeight="1">
      <c r="A7274" s="5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</row>
    <row r="7275" ht="15.75" customHeight="1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</row>
    <row r="7276" ht="15.75" customHeight="1">
      <c r="A7276" s="5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</row>
    <row r="7277" ht="15.75" customHeight="1">
      <c r="A7277" s="5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</row>
    <row r="7278" ht="15.75" customHeight="1">
      <c r="A7278" s="5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</row>
    <row r="7279" ht="15.75" customHeight="1">
      <c r="A7279" s="5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</row>
    <row r="7280" ht="15.75" customHeight="1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</row>
    <row r="7281" ht="15.75" customHeight="1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</row>
    <row r="7282" ht="15.75" customHeight="1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</row>
    <row r="7283" ht="15.75" customHeight="1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</row>
    <row r="7284" ht="15.75" customHeight="1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</row>
    <row r="7285" ht="15.75" customHeight="1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</row>
    <row r="7286" ht="15.75" customHeight="1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</row>
    <row r="7287" ht="15.75" customHeight="1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</row>
    <row r="7288" ht="15.75" customHeight="1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</row>
    <row r="7289" ht="15.75" customHeight="1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</row>
    <row r="7290" ht="15.75" customHeight="1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</row>
    <row r="7291" ht="15.75" customHeight="1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</row>
    <row r="7292" ht="15.75" customHeight="1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</row>
    <row r="7293" ht="15.75" customHeight="1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</row>
    <row r="7294" ht="15.75" customHeight="1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</row>
    <row r="7295" ht="15.75" customHeight="1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</row>
    <row r="7296" ht="15.75" customHeight="1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</row>
    <row r="7297" ht="15.75" customHeight="1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</row>
    <row r="7298" ht="15.75" customHeight="1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</row>
    <row r="7299" ht="15.75" customHeight="1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</row>
    <row r="7300" ht="15.75" customHeight="1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</row>
    <row r="7301" ht="15.75" customHeight="1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</row>
    <row r="7302" ht="15.75" customHeight="1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</row>
    <row r="7303" ht="15.75" customHeight="1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</row>
    <row r="7304" ht="15.75" customHeight="1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</row>
    <row r="7305" ht="15.75" customHeight="1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</row>
    <row r="7306" ht="15.75" customHeight="1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</row>
    <row r="7307" ht="15.75" customHeight="1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</row>
    <row r="7308" ht="15.75" customHeight="1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</row>
    <row r="7309" ht="15.75" customHeight="1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</row>
    <row r="7310" ht="15.75" customHeight="1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</row>
    <row r="7311" ht="15.75" customHeight="1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</row>
    <row r="7312" ht="15.75" customHeight="1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</row>
    <row r="7313" ht="15.75" customHeight="1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</row>
    <row r="7314" ht="15.75" customHeight="1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</row>
    <row r="7315" ht="15.75" customHeight="1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</row>
    <row r="7316" ht="15.75" customHeight="1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</row>
    <row r="7317" ht="15.75" customHeight="1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</row>
    <row r="7318" ht="15.75" customHeight="1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</row>
    <row r="7319" ht="15.75" customHeight="1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</row>
    <row r="7320" ht="15.75" customHeight="1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</row>
    <row r="7321" ht="15.75" customHeight="1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</row>
    <row r="7322" ht="15.75" customHeight="1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</row>
    <row r="7323" ht="15.75" customHeight="1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</row>
    <row r="7324" ht="15.75" customHeight="1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</row>
    <row r="7325" ht="15.75" customHeight="1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</row>
    <row r="7326" ht="15.75" customHeight="1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</row>
    <row r="7327" ht="15.75" customHeight="1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</row>
    <row r="7328" ht="15.75" customHeight="1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</row>
    <row r="7329" ht="15.75" customHeight="1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</row>
    <row r="7330" ht="15.75" customHeight="1">
      <c r="A7330" s="5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</row>
    <row r="7331" ht="15.75" customHeight="1">
      <c r="A7331" s="5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</row>
    <row r="7332" ht="15.75" customHeight="1">
      <c r="A7332" s="5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</row>
    <row r="7333" ht="15.75" customHeight="1">
      <c r="A7333" s="5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</row>
    <row r="7334" ht="15.75" customHeight="1">
      <c r="A7334" s="5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</row>
    <row r="7335" ht="15.75" customHeight="1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</row>
    <row r="7336" ht="15.75" customHeight="1">
      <c r="A7336" s="5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</row>
    <row r="7337" ht="15.75" customHeight="1">
      <c r="A7337" s="5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</row>
    <row r="7338" ht="15.75" customHeight="1">
      <c r="A7338" s="5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</row>
    <row r="7339" ht="15.75" customHeight="1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</row>
    <row r="7340" ht="15.75" customHeight="1">
      <c r="A7340" s="5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</row>
    <row r="7341" ht="15.75" customHeight="1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</row>
    <row r="7342" ht="15.75" customHeight="1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</row>
    <row r="7343" ht="15.75" customHeight="1">
      <c r="A7343" s="5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</row>
    <row r="7344" ht="15.75" customHeight="1">
      <c r="A7344" s="5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</row>
    <row r="7345" ht="15.75" customHeight="1">
      <c r="A7345" s="5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</row>
    <row r="7346" ht="15.75" customHeight="1">
      <c r="A7346" s="5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</row>
    <row r="7347" ht="15.75" customHeight="1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</row>
    <row r="7348" ht="15.75" customHeight="1">
      <c r="A7348" s="5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</row>
    <row r="7349" ht="15.75" customHeight="1">
      <c r="A7349" s="5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</row>
    <row r="7350" ht="15.75" customHeight="1">
      <c r="A7350" s="5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</row>
    <row r="7351" ht="15.75" customHeight="1">
      <c r="A7351" s="5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</row>
    <row r="7352" ht="15.75" customHeight="1">
      <c r="A7352" s="5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</row>
    <row r="7353" ht="15.75" customHeight="1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</row>
    <row r="7354" ht="15.75" customHeight="1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</row>
    <row r="7355" ht="15.75" customHeight="1">
      <c r="A7355" s="5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</row>
    <row r="7356" ht="15.75" customHeight="1">
      <c r="A7356" s="5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</row>
    <row r="7357" ht="15.75" customHeight="1">
      <c r="A7357" s="5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</row>
    <row r="7358" ht="15.75" customHeight="1">
      <c r="A7358" s="5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</row>
    <row r="7359" ht="15.75" customHeight="1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</row>
    <row r="7360" ht="15.75" customHeight="1">
      <c r="A7360" s="5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</row>
    <row r="7361" ht="15.75" customHeight="1">
      <c r="A7361" s="5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</row>
    <row r="7362" ht="15.75" customHeight="1">
      <c r="A7362" s="5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</row>
    <row r="7363" ht="15.75" customHeight="1">
      <c r="A7363" s="5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</row>
    <row r="7364" ht="15.75" customHeight="1">
      <c r="A7364" s="5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</row>
    <row r="7365" ht="15.75" customHeight="1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</row>
    <row r="7366" ht="15.75" customHeight="1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</row>
    <row r="7367" ht="15.75" customHeight="1">
      <c r="A7367" s="5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</row>
    <row r="7368" ht="15.75" customHeight="1">
      <c r="A7368" s="5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</row>
    <row r="7369" ht="15.75" customHeight="1">
      <c r="A7369" s="5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</row>
    <row r="7370" ht="15.75" customHeight="1">
      <c r="A7370" s="5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</row>
    <row r="7371" ht="15.75" customHeight="1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</row>
    <row r="7372" ht="15.75" customHeight="1">
      <c r="A7372" s="5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</row>
    <row r="7373" ht="15.75" customHeight="1">
      <c r="A7373" s="5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</row>
    <row r="7374" ht="15.75" customHeight="1">
      <c r="A7374" s="5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</row>
    <row r="7375" ht="15.75" customHeight="1">
      <c r="A7375" s="5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</row>
    <row r="7376" ht="15.75" customHeight="1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</row>
    <row r="7377" ht="15.75" customHeight="1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</row>
    <row r="7378" ht="15.75" customHeight="1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</row>
    <row r="7379" ht="15.75" customHeight="1">
      <c r="A7379" s="5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</row>
    <row r="7380" ht="15.75" customHeight="1">
      <c r="A7380" s="5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</row>
    <row r="7381" ht="15.75" customHeight="1">
      <c r="A7381" s="5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</row>
    <row r="7382" ht="15.75" customHeight="1">
      <c r="A7382" s="5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</row>
    <row r="7383" ht="15.75" customHeight="1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</row>
    <row r="7384" ht="15.75" customHeight="1">
      <c r="A7384" s="5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</row>
    <row r="7385" ht="15.75" customHeight="1">
      <c r="A7385" s="5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</row>
    <row r="7386" ht="15.75" customHeight="1">
      <c r="A7386" s="5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</row>
    <row r="7387" ht="15.75" customHeight="1">
      <c r="A7387" s="5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</row>
    <row r="7388" ht="15.75" customHeight="1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</row>
    <row r="7389" ht="15.75" customHeight="1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</row>
    <row r="7390" ht="15.75" customHeight="1">
      <c r="A7390" s="5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</row>
    <row r="7391" ht="15.75" customHeight="1">
      <c r="A7391" s="5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</row>
    <row r="7392" ht="15.75" customHeight="1">
      <c r="A7392" s="5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</row>
    <row r="7393" ht="15.75" customHeight="1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</row>
    <row r="7394" ht="15.75" customHeight="1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</row>
    <row r="7395" ht="15.75" customHeight="1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</row>
    <row r="7396" ht="15.75" customHeight="1">
      <c r="A7396" s="5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</row>
    <row r="7397" ht="15.75" customHeight="1">
      <c r="A7397" s="5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</row>
    <row r="7398" ht="15.75" customHeight="1">
      <c r="A7398" s="5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</row>
    <row r="7399" ht="15.75" customHeight="1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</row>
    <row r="7400" ht="15.75" customHeight="1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</row>
    <row r="7401" ht="15.75" customHeight="1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</row>
    <row r="7402" ht="15.75" customHeight="1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</row>
    <row r="7403" ht="15.75" customHeight="1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</row>
    <row r="7404" ht="15.75" customHeight="1">
      <c r="A7404" s="5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</row>
    <row r="7405" ht="15.75" customHeight="1">
      <c r="A7405" s="5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</row>
    <row r="7406" ht="15.75" customHeight="1">
      <c r="A7406" s="5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</row>
    <row r="7407" ht="15.75" customHeight="1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</row>
    <row r="7408" ht="15.75" customHeight="1">
      <c r="A7408" s="5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</row>
    <row r="7409" ht="15.75" customHeight="1">
      <c r="A7409" s="5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</row>
    <row r="7410" ht="15.75" customHeight="1">
      <c r="A7410" s="5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</row>
    <row r="7411" ht="15.75" customHeight="1">
      <c r="A7411" s="5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</row>
    <row r="7412" ht="15.75" customHeight="1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</row>
    <row r="7413" ht="15.75" customHeight="1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</row>
    <row r="7414" ht="15.75" customHeight="1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</row>
    <row r="7415" ht="15.75" customHeight="1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</row>
    <row r="7416" ht="15.75" customHeight="1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</row>
    <row r="7417" ht="15.75" customHeight="1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</row>
    <row r="7418" ht="15.75" customHeight="1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</row>
    <row r="7419" ht="15.75" customHeight="1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</row>
    <row r="7420" ht="15.75" customHeight="1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</row>
    <row r="7421" ht="15.75" customHeight="1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</row>
    <row r="7422" ht="15.75" customHeight="1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</row>
    <row r="7423" ht="15.75" customHeight="1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</row>
    <row r="7424" ht="15.75" customHeight="1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</row>
    <row r="7425" ht="15.75" customHeight="1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</row>
    <row r="7426" ht="15.75" customHeight="1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</row>
    <row r="7427" ht="15.75" customHeight="1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</row>
    <row r="7428" ht="15.75" customHeight="1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</row>
    <row r="7429" ht="15.75" customHeight="1">
      <c r="A7429" s="5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</row>
    <row r="7430" ht="15.75" customHeight="1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</row>
    <row r="7431" ht="15.75" customHeight="1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</row>
    <row r="7432" ht="15.75" customHeight="1">
      <c r="A7432" s="5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</row>
    <row r="7433" ht="15.75" customHeight="1">
      <c r="A7433" s="5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</row>
    <row r="7434" ht="15.75" customHeight="1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</row>
    <row r="7435" ht="15.75" customHeight="1">
      <c r="A7435" s="5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</row>
    <row r="7436" ht="15.75" customHeight="1">
      <c r="A7436" s="5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</row>
    <row r="7437" ht="15.75" customHeight="1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</row>
    <row r="7438" ht="15.75" customHeight="1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</row>
    <row r="7439" ht="15.75" customHeight="1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</row>
    <row r="7440" ht="15.75" customHeight="1">
      <c r="A7440" s="5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</row>
    <row r="7441" ht="15.75" customHeight="1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</row>
    <row r="7442" ht="15.75" customHeight="1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</row>
    <row r="7443" ht="15.75" customHeight="1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</row>
    <row r="7444" ht="15.75" customHeight="1">
      <c r="A7444" s="5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</row>
    <row r="7445" ht="15.75" customHeight="1">
      <c r="A7445" s="5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</row>
    <row r="7446" ht="15.75" customHeight="1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</row>
    <row r="7447" ht="15.75" customHeight="1">
      <c r="A7447" s="5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</row>
    <row r="7448" ht="15.75" customHeight="1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</row>
    <row r="7449" ht="15.75" customHeight="1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</row>
    <row r="7450" ht="15.75" customHeight="1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</row>
    <row r="7451" ht="15.75" customHeight="1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</row>
    <row r="7452" ht="15.75" customHeight="1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</row>
    <row r="7453" ht="15.75" customHeight="1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</row>
    <row r="7454" ht="15.75" customHeight="1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</row>
    <row r="7455" ht="15.75" customHeight="1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</row>
    <row r="7456" ht="15.75" customHeight="1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</row>
    <row r="7457" ht="15.75" customHeight="1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</row>
    <row r="7458" ht="15.75" customHeight="1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</row>
    <row r="7459" ht="15.75" customHeight="1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</row>
    <row r="7460" ht="15.75" customHeight="1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</row>
    <row r="7461" ht="15.75" customHeight="1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</row>
    <row r="7462" ht="15.75" customHeight="1">
      <c r="A7462" s="5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</row>
    <row r="7463" ht="15.75" customHeight="1">
      <c r="A7463" s="5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</row>
    <row r="7464" ht="15.75" customHeight="1">
      <c r="A7464" s="5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</row>
    <row r="7465" ht="15.75" customHeight="1">
      <c r="A7465" s="5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</row>
    <row r="7466" ht="15.75" customHeight="1">
      <c r="A7466" s="5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</row>
    <row r="7467" ht="15.75" customHeight="1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</row>
    <row r="7468" ht="15.75" customHeight="1">
      <c r="A7468" s="5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</row>
    <row r="7469" ht="15.75" customHeight="1">
      <c r="A7469" s="5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</row>
    <row r="7470" ht="15.75" customHeight="1">
      <c r="A7470" s="5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</row>
    <row r="7471" ht="15.75" customHeight="1">
      <c r="A7471" s="5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</row>
    <row r="7472" ht="15.75" customHeight="1">
      <c r="A7472" s="5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</row>
    <row r="7473" ht="15.75" customHeight="1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</row>
    <row r="7474" ht="15.75" customHeight="1">
      <c r="A7474" s="5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</row>
    <row r="7475" ht="15.75" customHeight="1">
      <c r="A7475" s="5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</row>
    <row r="7476" ht="15.75" customHeight="1">
      <c r="A7476" s="5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</row>
    <row r="7477" ht="15.75" customHeight="1">
      <c r="A7477" s="5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</row>
    <row r="7478" ht="15.75" customHeight="1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</row>
    <row r="7479" ht="15.75" customHeight="1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</row>
    <row r="7480" ht="15.75" customHeight="1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</row>
    <row r="7481" ht="15.75" customHeight="1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</row>
    <row r="7482" ht="15.75" customHeight="1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</row>
    <row r="7483" ht="15.75" customHeight="1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</row>
    <row r="7484" ht="15.75" customHeight="1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</row>
    <row r="7485" ht="15.75" customHeight="1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</row>
    <row r="7486" ht="15.75" customHeight="1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</row>
    <row r="7487" ht="15.75" customHeight="1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</row>
    <row r="7488" ht="15.75" customHeight="1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</row>
    <row r="7489" ht="15.75" customHeight="1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</row>
    <row r="7490" ht="15.75" customHeight="1">
      <c r="A7490" s="5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</row>
    <row r="7491" ht="15.75" customHeight="1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</row>
    <row r="7492" ht="15.75" customHeight="1">
      <c r="A7492" s="5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</row>
    <row r="7493" ht="15.75" customHeight="1">
      <c r="A7493" s="5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</row>
    <row r="7494" ht="15.75" customHeight="1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</row>
    <row r="7495" ht="15.75" customHeight="1">
      <c r="A7495" s="5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</row>
    <row r="7496" ht="15.75" customHeight="1">
      <c r="A7496" s="5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</row>
    <row r="7497" ht="15.75" customHeight="1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</row>
    <row r="7498" ht="15.75" customHeight="1">
      <c r="A7498" s="5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</row>
    <row r="7499" ht="15.75" customHeight="1">
      <c r="A7499" s="5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</row>
    <row r="7500" ht="15.75" customHeight="1">
      <c r="A7500" s="5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</row>
    <row r="7501" ht="15.75" customHeight="1">
      <c r="A7501" s="5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</row>
    <row r="7502" ht="15.75" customHeight="1">
      <c r="A7502" s="5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</row>
    <row r="7503" ht="15.75" customHeight="1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</row>
    <row r="7504" ht="15.75" customHeight="1">
      <c r="A7504" s="5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</row>
    <row r="7505" ht="15.75" customHeight="1">
      <c r="A7505" s="5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</row>
    <row r="7506" ht="15.75" customHeight="1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</row>
    <row r="7507" ht="15.75" customHeight="1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</row>
    <row r="7508" ht="15.75" customHeight="1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</row>
    <row r="7509" ht="15.75" customHeight="1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</row>
    <row r="7510" ht="15.75" customHeight="1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</row>
    <row r="7511" ht="15.75" customHeight="1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</row>
    <row r="7512" ht="15.75" customHeight="1">
      <c r="A7512" s="5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</row>
    <row r="7513" ht="15.75" customHeight="1">
      <c r="A7513" s="5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</row>
    <row r="7514" ht="15.75" customHeight="1">
      <c r="A7514" s="5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</row>
    <row r="7515" ht="15.75" customHeight="1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</row>
    <row r="7516" ht="15.75" customHeight="1">
      <c r="A7516" s="5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</row>
    <row r="7517" ht="15.75" customHeight="1">
      <c r="A7517" s="5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</row>
    <row r="7518" ht="15.75" customHeight="1">
      <c r="A7518" s="5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</row>
    <row r="7519" ht="15.75" customHeight="1">
      <c r="A7519" s="5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</row>
    <row r="7520" ht="15.75" customHeight="1">
      <c r="A7520" s="5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</row>
    <row r="7521" ht="15.75" customHeight="1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</row>
    <row r="7522" ht="15.75" customHeight="1">
      <c r="A7522" s="5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</row>
    <row r="7523" ht="15.75" customHeight="1">
      <c r="A7523" s="5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</row>
    <row r="7524" ht="15.75" customHeight="1">
      <c r="A7524" s="5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</row>
    <row r="7525" ht="15.75" customHeight="1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</row>
    <row r="7526" ht="15.75" customHeight="1">
      <c r="A7526" s="5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</row>
    <row r="7527" ht="15.75" customHeight="1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</row>
    <row r="7528" ht="15.75" customHeight="1">
      <c r="A7528" s="5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</row>
    <row r="7529" ht="15.75" customHeight="1">
      <c r="A7529" s="5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</row>
    <row r="7530" ht="15.75" customHeight="1">
      <c r="A7530" s="5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</row>
    <row r="7531" ht="15.75" customHeight="1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</row>
    <row r="7532" ht="15.75" customHeight="1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</row>
    <row r="7533" ht="15.75" customHeight="1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</row>
    <row r="7534" ht="15.75" customHeight="1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</row>
    <row r="7535" ht="15.75" customHeight="1">
      <c r="A7535" s="5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</row>
    <row r="7536" ht="15.75" customHeight="1">
      <c r="A7536" s="5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</row>
    <row r="7537" ht="15.75" customHeight="1">
      <c r="A7537" s="5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</row>
    <row r="7538" ht="15.75" customHeight="1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</row>
    <row r="7539" ht="15.75" customHeight="1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</row>
    <row r="7540" ht="15.75" customHeight="1">
      <c r="A7540" s="5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</row>
    <row r="7541" ht="15.75" customHeight="1">
      <c r="A7541" s="5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</row>
    <row r="7542" ht="15.75" customHeight="1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</row>
    <row r="7543" ht="15.75" customHeight="1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</row>
    <row r="7544" ht="15.75" customHeight="1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</row>
    <row r="7545" ht="15.75" customHeight="1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</row>
    <row r="7546" ht="15.75" customHeight="1">
      <c r="A7546" s="5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</row>
    <row r="7547" ht="15.75" customHeight="1">
      <c r="A7547" s="5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</row>
    <row r="7548" ht="15.75" customHeight="1">
      <c r="A7548" s="5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</row>
    <row r="7549" ht="15.75" customHeight="1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</row>
    <row r="7550" ht="15.75" customHeight="1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</row>
    <row r="7551" ht="15.75" customHeight="1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</row>
    <row r="7552" ht="15.75" customHeight="1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</row>
    <row r="7553" ht="15.75" customHeight="1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</row>
    <row r="7554" ht="15.75" customHeight="1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</row>
    <row r="7555" ht="15.75" customHeight="1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</row>
    <row r="7556" ht="15.75" customHeight="1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</row>
    <row r="7557" ht="15.75" customHeight="1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</row>
    <row r="7558" ht="15.75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</row>
    <row r="7559" ht="15.75" customHeight="1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</row>
    <row r="7560" ht="15.75" customHeight="1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</row>
    <row r="7561" ht="15.75" customHeight="1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</row>
    <row r="7562" ht="15.75" customHeight="1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</row>
    <row r="7563" ht="15.75" customHeight="1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</row>
    <row r="7564" ht="15.75" customHeight="1">
      <c r="A7564" s="5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</row>
    <row r="7565" ht="15.75" customHeight="1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</row>
    <row r="7566" ht="15.75" customHeight="1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</row>
    <row r="7567" ht="15.75" customHeight="1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</row>
    <row r="7568" ht="15.75" customHeight="1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</row>
    <row r="7569" ht="15.75" customHeight="1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</row>
    <row r="7570" ht="15.75" customHeight="1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</row>
    <row r="7571" ht="15.75" customHeight="1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</row>
    <row r="7572" ht="15.75" customHeight="1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</row>
    <row r="7573" ht="15.75" customHeight="1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</row>
    <row r="7574" ht="15.75" customHeight="1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</row>
    <row r="7575" ht="15.75" customHeight="1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</row>
    <row r="7576" ht="15.75" customHeight="1">
      <c r="A7576" s="5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</row>
    <row r="7577" ht="15.75" customHeight="1">
      <c r="A7577" s="5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</row>
    <row r="7578" ht="15.75" customHeight="1">
      <c r="A7578" s="5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</row>
    <row r="7579" ht="15.75" customHeight="1">
      <c r="A7579" s="5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</row>
    <row r="7580" ht="15.75" customHeight="1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</row>
    <row r="7581" ht="15.75" customHeight="1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</row>
    <row r="7582" ht="15.75" customHeight="1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</row>
    <row r="7583" ht="15.75" customHeight="1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</row>
    <row r="7584" ht="15.75" customHeight="1">
      <c r="A7584" s="5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</row>
    <row r="7585" ht="15.75" customHeight="1">
      <c r="A7585" s="5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</row>
    <row r="7586" ht="15.75" customHeight="1">
      <c r="A7586" s="5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</row>
    <row r="7587" ht="15.75" customHeight="1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</row>
    <row r="7588" ht="15.75" customHeight="1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</row>
    <row r="7589" ht="15.75" customHeight="1">
      <c r="A7589" s="5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</row>
    <row r="7590" ht="15.75" customHeight="1">
      <c r="A7590" s="5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</row>
    <row r="7591" ht="15.75" customHeight="1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</row>
    <row r="7592" ht="15.75" customHeight="1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</row>
    <row r="7593" ht="15.75" customHeight="1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</row>
    <row r="7594" ht="15.75" customHeight="1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</row>
    <row r="7595" ht="15.75" customHeight="1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</row>
    <row r="7596" ht="15.75" customHeight="1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</row>
    <row r="7597" ht="15.75" customHeight="1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</row>
    <row r="7598" ht="15.75" customHeight="1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</row>
    <row r="7599" ht="15.75" customHeight="1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</row>
    <row r="7600" ht="15.75" customHeight="1">
      <c r="A7600" s="5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</row>
    <row r="7601" ht="15.75" customHeight="1">
      <c r="A7601" s="5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</row>
    <row r="7602" ht="15.75" customHeight="1">
      <c r="A7602" s="5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</row>
    <row r="7603" ht="15.75" customHeight="1">
      <c r="A7603" s="5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</row>
    <row r="7604" ht="15.75" customHeight="1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</row>
    <row r="7605" ht="15.75" customHeight="1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</row>
    <row r="7606" ht="15.75" customHeight="1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</row>
    <row r="7607" ht="15.75" customHeight="1">
      <c r="A7607" s="5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</row>
    <row r="7608" ht="15.75" customHeight="1">
      <c r="A7608" s="5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</row>
    <row r="7609" ht="15.75" customHeight="1">
      <c r="A7609" s="5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</row>
    <row r="7610" ht="15.75" customHeight="1">
      <c r="A7610" s="5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</row>
    <row r="7611" ht="15.75" customHeight="1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</row>
    <row r="7612" ht="15.75" customHeight="1">
      <c r="A7612" s="5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</row>
    <row r="7613" ht="15.75" customHeight="1">
      <c r="A7613" s="5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</row>
    <row r="7614" ht="15.75" customHeight="1">
      <c r="A7614" s="5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</row>
    <row r="7615" ht="15.75" customHeight="1">
      <c r="A7615" s="5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</row>
    <row r="7616" ht="15.75" customHeight="1">
      <c r="A7616" s="5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</row>
    <row r="7617" ht="15.75" customHeight="1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</row>
    <row r="7618" ht="15.75" customHeight="1">
      <c r="A7618" s="5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</row>
    <row r="7619" ht="15.75" customHeight="1">
      <c r="A7619" s="5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</row>
    <row r="7620" ht="15.75" customHeight="1">
      <c r="A7620" s="5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</row>
    <row r="7621" ht="15.75" customHeight="1">
      <c r="A7621" s="5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</row>
    <row r="7622" ht="15.75" customHeight="1">
      <c r="A7622" s="5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</row>
    <row r="7623" ht="15.75" customHeight="1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</row>
    <row r="7624" ht="15.75" customHeight="1">
      <c r="A7624" s="5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</row>
    <row r="7625" ht="15.75" customHeight="1">
      <c r="A7625" s="5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</row>
    <row r="7626" ht="15.75" customHeight="1">
      <c r="A7626" s="5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</row>
    <row r="7627" ht="15.75" customHeight="1">
      <c r="A7627" s="5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</row>
    <row r="7628" ht="15.75" customHeight="1">
      <c r="A7628" s="5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</row>
    <row r="7629" ht="15.75" customHeight="1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</row>
    <row r="7630" ht="15.75" customHeight="1">
      <c r="A7630" s="5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</row>
    <row r="7631" ht="15.75" customHeight="1">
      <c r="A7631" s="5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</row>
    <row r="7632" ht="15.75" customHeight="1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</row>
    <row r="7633" ht="15.75" customHeight="1">
      <c r="A7633" s="5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</row>
    <row r="7634" ht="15.75" customHeight="1">
      <c r="A7634" s="5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</row>
    <row r="7635" ht="15.75" customHeight="1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</row>
    <row r="7636" ht="15.75" customHeight="1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</row>
    <row r="7637" ht="15.75" customHeight="1">
      <c r="A7637" s="5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</row>
    <row r="7638" ht="15.75" customHeight="1">
      <c r="A7638" s="5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</row>
    <row r="7639" ht="15.75" customHeight="1">
      <c r="A7639" s="5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</row>
    <row r="7640" ht="15.75" customHeight="1">
      <c r="A7640" s="5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</row>
    <row r="7641" ht="15.75" customHeight="1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</row>
    <row r="7642" ht="15.75" customHeight="1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</row>
    <row r="7643" ht="15.75" customHeight="1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</row>
    <row r="7644" ht="15.75" customHeight="1">
      <c r="A7644" s="5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</row>
    <row r="7645" ht="15.75" customHeight="1">
      <c r="A7645" s="5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</row>
    <row r="7646" ht="15.75" customHeight="1">
      <c r="A7646" s="5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</row>
    <row r="7647" ht="15.75" customHeight="1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</row>
    <row r="7648" ht="15.75" customHeight="1">
      <c r="A7648" s="5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</row>
    <row r="7649" ht="15.75" customHeight="1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</row>
    <row r="7650" ht="15.75" customHeight="1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</row>
    <row r="7651" ht="15.75" customHeight="1">
      <c r="A7651" s="5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</row>
    <row r="7652" ht="15.75" customHeight="1">
      <c r="A7652" s="5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</row>
    <row r="7653" ht="15.75" customHeight="1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</row>
    <row r="7654" ht="15.75" customHeight="1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</row>
    <row r="7655" ht="15.75" customHeight="1">
      <c r="A7655" s="5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</row>
    <row r="7656" ht="15.75" customHeight="1">
      <c r="A7656" s="5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</row>
    <row r="7657" ht="15.75" customHeight="1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</row>
    <row r="7658" ht="15.75" customHeight="1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</row>
    <row r="7659" ht="15.75" customHeight="1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</row>
    <row r="7660" ht="15.75" customHeight="1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</row>
    <row r="7661" ht="15.75" customHeight="1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</row>
    <row r="7662" ht="15.75" customHeight="1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</row>
    <row r="7663" ht="15.75" customHeight="1">
      <c r="A7663" s="5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</row>
    <row r="7664" ht="15.75" customHeight="1">
      <c r="A7664" s="5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</row>
    <row r="7665" ht="15.75" customHeight="1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</row>
    <row r="7666" ht="15.75" customHeight="1">
      <c r="A7666" s="5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</row>
    <row r="7667" ht="15.75" customHeight="1">
      <c r="A7667" s="5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</row>
    <row r="7668" ht="15.75" customHeight="1">
      <c r="A7668" s="5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</row>
    <row r="7669" ht="15.75" customHeight="1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</row>
    <row r="7670" ht="15.75" customHeight="1">
      <c r="A7670" s="5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</row>
    <row r="7671" ht="15.75" customHeight="1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</row>
    <row r="7672" ht="15.75" customHeight="1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</row>
    <row r="7673" ht="15.75" customHeight="1">
      <c r="A7673" s="5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</row>
    <row r="7674" ht="15.75" customHeight="1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</row>
    <row r="7675" ht="15.75" customHeight="1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</row>
    <row r="7676" ht="15.75" customHeight="1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</row>
    <row r="7677" ht="15.75" customHeight="1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</row>
    <row r="7678" ht="15.75" customHeight="1">
      <c r="A7678" s="5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</row>
    <row r="7679" ht="15.75" customHeight="1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</row>
    <row r="7680" ht="15.75" customHeight="1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</row>
    <row r="7681" ht="15.75" customHeight="1">
      <c r="A7681" s="5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</row>
    <row r="7682" ht="15.75" customHeight="1">
      <c r="A7682" s="5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</row>
    <row r="7683" ht="15.75" customHeight="1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</row>
    <row r="7684" ht="15.75" customHeight="1">
      <c r="A7684" s="5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</row>
    <row r="7685" ht="15.75" customHeight="1">
      <c r="A7685" s="5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</row>
    <row r="7686" ht="15.75" customHeight="1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</row>
    <row r="7687" ht="15.75" customHeight="1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</row>
    <row r="7688" ht="15.75" customHeight="1">
      <c r="A7688" s="5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</row>
    <row r="7689" ht="15.75" customHeight="1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</row>
    <row r="7690" ht="15.75" customHeight="1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</row>
    <row r="7691" ht="15.75" customHeight="1">
      <c r="A7691" s="5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</row>
    <row r="7692" ht="15.75" customHeight="1">
      <c r="A7692" s="5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</row>
    <row r="7693" ht="15.75" customHeight="1">
      <c r="A7693" s="5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</row>
    <row r="7694" ht="15.75" customHeight="1">
      <c r="A7694" s="5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</row>
    <row r="7695" ht="15.75" customHeight="1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</row>
    <row r="7696" ht="15.75" customHeight="1">
      <c r="A7696" s="5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</row>
    <row r="7697" ht="15.75" customHeight="1">
      <c r="A7697" s="5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</row>
    <row r="7698" ht="15.75" customHeight="1">
      <c r="A7698" s="5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</row>
    <row r="7699" ht="15.75" customHeight="1">
      <c r="A7699" s="5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</row>
    <row r="7700" ht="15.75" customHeight="1">
      <c r="A7700" s="5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</row>
    <row r="7701" ht="15.75" customHeight="1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</row>
    <row r="7702" ht="15.75" customHeight="1">
      <c r="A7702" s="5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</row>
    <row r="7703" ht="15.75" customHeight="1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</row>
    <row r="7704" ht="15.75" customHeight="1">
      <c r="A7704" s="5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</row>
    <row r="7705" ht="15.75" customHeight="1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</row>
    <row r="7706" ht="15.75" customHeight="1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</row>
    <row r="7707" ht="15.75" customHeight="1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</row>
    <row r="7708" ht="15.75" customHeight="1">
      <c r="A7708" s="5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</row>
    <row r="7709" ht="15.75" customHeight="1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</row>
    <row r="7710" ht="15.75" customHeight="1">
      <c r="A7710" s="5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</row>
    <row r="7711" ht="15.75" customHeight="1">
      <c r="A7711" s="5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</row>
    <row r="7712" ht="15.75" customHeight="1">
      <c r="A7712" s="5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</row>
    <row r="7713" ht="15.75" customHeight="1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</row>
    <row r="7714" ht="15.75" customHeight="1">
      <c r="A7714" s="5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</row>
    <row r="7715" ht="15.75" customHeight="1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</row>
    <row r="7716" ht="15.75" customHeight="1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</row>
    <row r="7717" ht="15.75" customHeight="1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</row>
    <row r="7718" ht="15.75" customHeight="1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</row>
    <row r="7719" ht="15.75" customHeight="1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</row>
    <row r="7720" ht="15.75" customHeight="1">
      <c r="A7720" s="5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</row>
    <row r="7721" ht="15.75" customHeight="1">
      <c r="A7721" s="5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</row>
    <row r="7722" ht="15.75" customHeight="1">
      <c r="A7722" s="5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</row>
    <row r="7723" ht="15.75" customHeight="1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</row>
    <row r="7724" ht="15.75" customHeight="1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</row>
    <row r="7725" ht="15.75" customHeight="1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</row>
    <row r="7726" ht="15.75" customHeight="1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</row>
    <row r="7727" ht="15.75" customHeight="1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</row>
    <row r="7728" ht="15.75" customHeight="1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</row>
    <row r="7729" ht="15.75" customHeight="1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</row>
    <row r="7730" ht="15.75" customHeight="1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</row>
    <row r="7731" ht="15.75" customHeight="1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</row>
    <row r="7732" ht="15.75" customHeight="1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</row>
    <row r="7733" ht="15.75" customHeight="1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</row>
    <row r="7734" ht="15.75" customHeight="1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</row>
    <row r="7735" ht="15.75" customHeight="1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</row>
    <row r="7736" ht="15.75" customHeight="1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</row>
    <row r="7737" ht="15.75" customHeight="1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</row>
    <row r="7738" ht="15.75" customHeight="1">
      <c r="A7738" s="5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</row>
    <row r="7739" ht="15.75" customHeight="1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</row>
    <row r="7740" ht="15.75" customHeight="1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</row>
    <row r="7741" ht="15.75" customHeight="1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</row>
    <row r="7742" ht="15.75" customHeight="1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</row>
    <row r="7743" ht="15.75" customHeight="1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</row>
    <row r="7744" ht="15.75" customHeight="1">
      <c r="A7744" s="5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</row>
    <row r="7745" ht="15.75" customHeight="1">
      <c r="A7745" s="5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</row>
    <row r="7746" ht="15.75" customHeight="1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</row>
    <row r="7747" ht="15.75" customHeight="1">
      <c r="A7747" s="5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</row>
    <row r="7748" ht="15.75" customHeight="1">
      <c r="A7748" s="5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</row>
    <row r="7749" ht="15.75" customHeight="1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</row>
    <row r="7750" ht="15.75" customHeight="1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</row>
    <row r="7751" ht="15.75" customHeight="1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</row>
    <row r="7752" ht="15.75" customHeight="1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</row>
    <row r="7753" ht="15.75" customHeight="1">
      <c r="A7753" s="5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</row>
    <row r="7754" ht="15.75" customHeight="1">
      <c r="A7754" s="5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</row>
    <row r="7755" ht="15.75" customHeight="1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</row>
    <row r="7756" ht="15.75" customHeight="1">
      <c r="A7756" s="5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</row>
    <row r="7757" ht="15.75" customHeight="1">
      <c r="A7757" s="5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</row>
    <row r="7758" ht="15.75" customHeight="1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</row>
    <row r="7759" ht="15.75" customHeight="1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</row>
    <row r="7760" ht="15.75" customHeight="1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</row>
    <row r="7761" ht="15.75" customHeight="1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</row>
    <row r="7762" ht="15.75" customHeight="1">
      <c r="A7762" s="5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</row>
    <row r="7763" ht="15.75" customHeight="1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</row>
    <row r="7764" ht="15.75" customHeight="1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</row>
    <row r="7765" ht="15.75" customHeight="1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</row>
    <row r="7766" ht="15.75" customHeight="1">
      <c r="A7766" s="5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</row>
    <row r="7767" ht="15.75" customHeight="1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</row>
    <row r="7768" ht="15.75" customHeight="1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</row>
    <row r="7769" ht="15.75" customHeight="1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</row>
    <row r="7770" ht="15.75" customHeight="1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</row>
    <row r="7771" ht="15.75" customHeight="1">
      <c r="A7771" s="5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</row>
    <row r="7772" ht="15.75" customHeight="1">
      <c r="A7772" s="5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</row>
    <row r="7773" ht="15.75" customHeight="1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</row>
    <row r="7774" ht="15.75" customHeight="1">
      <c r="A7774" s="5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</row>
    <row r="7775" ht="15.75" customHeight="1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</row>
    <row r="7776" ht="15.75" customHeight="1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</row>
    <row r="7777" ht="15.75" customHeight="1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</row>
    <row r="7778" ht="15.75" customHeight="1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</row>
    <row r="7779" ht="15.75" customHeight="1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</row>
    <row r="7780" ht="15.75" customHeight="1">
      <c r="A7780" s="5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</row>
    <row r="7781" ht="15.75" customHeight="1">
      <c r="A7781" s="5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</row>
    <row r="7782" ht="15.75" customHeight="1">
      <c r="A7782" s="5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</row>
    <row r="7783" ht="15.75" customHeight="1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</row>
    <row r="7784" ht="15.75" customHeight="1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</row>
    <row r="7785" ht="15.75" customHeight="1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</row>
    <row r="7786" ht="15.75" customHeight="1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</row>
    <row r="7787" ht="15.75" customHeight="1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</row>
    <row r="7788" ht="15.75" customHeight="1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</row>
    <row r="7789" ht="15.75" customHeight="1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</row>
    <row r="7790" ht="15.75" customHeight="1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</row>
    <row r="7791" ht="15.75" customHeight="1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</row>
    <row r="7792" ht="15.75" customHeight="1">
      <c r="A7792" s="5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</row>
    <row r="7793" ht="15.75" customHeight="1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</row>
    <row r="7794" ht="15.75" customHeight="1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</row>
    <row r="7795" ht="15.75" customHeight="1">
      <c r="A7795" s="5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</row>
    <row r="7796" ht="15.75" customHeight="1">
      <c r="A7796" s="5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</row>
    <row r="7797" ht="15.75" customHeight="1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</row>
    <row r="7798" ht="15.75" customHeight="1">
      <c r="A7798" s="5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</row>
    <row r="7799" ht="15.75" customHeight="1">
      <c r="A7799" s="5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</row>
    <row r="7800" ht="15.75" customHeight="1">
      <c r="A7800" s="5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</row>
    <row r="7801" ht="15.75" customHeight="1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</row>
    <row r="7802" ht="15.75" customHeight="1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</row>
    <row r="7803" ht="15.75" customHeight="1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</row>
    <row r="7804" ht="15.75" customHeight="1">
      <c r="A7804" s="5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</row>
    <row r="7805" ht="15.75" customHeight="1">
      <c r="A7805" s="5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</row>
    <row r="7806" ht="15.75" customHeight="1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</row>
    <row r="7807" ht="15.75" customHeight="1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</row>
    <row r="7808" ht="15.75" customHeight="1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</row>
    <row r="7809" ht="15.75" customHeight="1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</row>
    <row r="7810" ht="15.75" customHeight="1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</row>
    <row r="7811" ht="15.75" customHeight="1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</row>
    <row r="7812" ht="15.75" customHeight="1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</row>
    <row r="7813" ht="15.75" customHeight="1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</row>
    <row r="7814" ht="15.75" customHeight="1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</row>
    <row r="7815" ht="15.75" customHeight="1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</row>
    <row r="7816" ht="15.75" customHeight="1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</row>
    <row r="7817" ht="15.75" customHeight="1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</row>
    <row r="7818" ht="15.75" customHeight="1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</row>
    <row r="7819" ht="15.75" customHeight="1">
      <c r="A7819" s="5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</row>
    <row r="7820" ht="15.75" customHeight="1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</row>
    <row r="7821" ht="15.75" customHeight="1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</row>
    <row r="7822" ht="15.75" customHeight="1">
      <c r="A7822" s="5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</row>
    <row r="7823" ht="15.75" customHeight="1">
      <c r="A7823" s="5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</row>
    <row r="7824" ht="15.75" customHeight="1">
      <c r="A7824" s="5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</row>
    <row r="7825" ht="15.75" customHeight="1">
      <c r="A7825" s="5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</row>
    <row r="7826" ht="15.75" customHeight="1">
      <c r="A7826" s="5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</row>
    <row r="7827" ht="15.75" customHeight="1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</row>
    <row r="7828" ht="15.75" customHeight="1">
      <c r="A7828" s="5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</row>
    <row r="7829" ht="15.75" customHeight="1">
      <c r="A7829" s="5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</row>
    <row r="7830" ht="15.75" customHeight="1">
      <c r="A7830" s="5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</row>
    <row r="7831" ht="15.75" customHeight="1">
      <c r="A7831" s="5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</row>
    <row r="7832" ht="15.75" customHeight="1">
      <c r="A7832" s="5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</row>
    <row r="7833" ht="15.75" customHeight="1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</row>
    <row r="7834" ht="15.75" customHeight="1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</row>
    <row r="7835" ht="15.75" customHeight="1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</row>
    <row r="7836" ht="15.75" customHeight="1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</row>
    <row r="7837" ht="15.75" customHeight="1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</row>
    <row r="7838" ht="15.75" customHeight="1">
      <c r="A7838" s="5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</row>
    <row r="7839" ht="15.75" customHeight="1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</row>
    <row r="7840" ht="15.75" customHeight="1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</row>
    <row r="7841" ht="15.75" customHeight="1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</row>
    <row r="7842" ht="15.75" customHeight="1">
      <c r="A7842" s="5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</row>
    <row r="7843" ht="15.75" customHeight="1">
      <c r="A7843" s="5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</row>
    <row r="7844" ht="15.75" customHeight="1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</row>
    <row r="7845" ht="15.75" customHeight="1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</row>
    <row r="7846" ht="15.75" customHeight="1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</row>
    <row r="7847" ht="15.75" customHeight="1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</row>
    <row r="7848" ht="15.75" customHeight="1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</row>
    <row r="7849" ht="15.75" customHeight="1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</row>
    <row r="7850" ht="15.75" customHeight="1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</row>
    <row r="7851" ht="15.75" customHeight="1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</row>
    <row r="7852" ht="15.75" customHeight="1">
      <c r="A7852" s="5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</row>
    <row r="7853" ht="15.75" customHeight="1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</row>
    <row r="7854" ht="15.75" customHeight="1">
      <c r="A7854" s="5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</row>
    <row r="7855" ht="15.75" customHeight="1">
      <c r="A7855" s="5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</row>
    <row r="7856" ht="15.75" customHeight="1">
      <c r="A7856" s="5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</row>
    <row r="7857" ht="15.75" customHeight="1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</row>
    <row r="7858" ht="15.75" customHeight="1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</row>
    <row r="7859" ht="15.75" customHeight="1">
      <c r="A7859" s="5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</row>
    <row r="7860" ht="15.75" customHeight="1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</row>
    <row r="7861" ht="15.75" customHeight="1">
      <c r="A7861" s="5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</row>
    <row r="7862" ht="15.75" customHeight="1">
      <c r="A7862" s="5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</row>
    <row r="7863" ht="15.75" customHeight="1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</row>
    <row r="7864" ht="15.75" customHeight="1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</row>
    <row r="7865" ht="15.75" customHeight="1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</row>
    <row r="7866" ht="15.75" customHeight="1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</row>
    <row r="7867" ht="15.75" customHeight="1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</row>
    <row r="7868" ht="15.75" customHeight="1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</row>
    <row r="7869" ht="15.75" customHeight="1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</row>
    <row r="7870" ht="15.75" customHeight="1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</row>
    <row r="7871" ht="15.75" customHeight="1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</row>
    <row r="7872" ht="15.75" customHeight="1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</row>
    <row r="7873" ht="15.75" customHeight="1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</row>
    <row r="7874" ht="15.75" customHeight="1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</row>
    <row r="7875" ht="15.75" customHeight="1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</row>
    <row r="7876" ht="15.75" customHeight="1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</row>
    <row r="7877" ht="15.75" customHeight="1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</row>
    <row r="7878" ht="15.75" customHeight="1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</row>
    <row r="7879" ht="15.75" customHeight="1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</row>
    <row r="7880" ht="15.75" customHeight="1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</row>
    <row r="7881" ht="15.75" customHeight="1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</row>
    <row r="7882" ht="15.75" customHeight="1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</row>
    <row r="7883" ht="15.75" customHeight="1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</row>
    <row r="7884" ht="15.75" customHeight="1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</row>
    <row r="7885" ht="15.75" customHeight="1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</row>
    <row r="7886" ht="15.75" customHeight="1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</row>
    <row r="7887" ht="15.75" customHeight="1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</row>
    <row r="7888" ht="15.75" customHeight="1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</row>
    <row r="7889" ht="15.75" customHeight="1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</row>
    <row r="7890" ht="15.75" customHeight="1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</row>
    <row r="7891" ht="15.75" customHeight="1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</row>
    <row r="7892" ht="15.75" customHeight="1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</row>
    <row r="7893" ht="15.75" customHeight="1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</row>
    <row r="7894" ht="15.75" customHeight="1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</row>
    <row r="7895" ht="15.75" customHeight="1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</row>
    <row r="7896" ht="15.75" customHeight="1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</row>
    <row r="7897" ht="15.75" customHeight="1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</row>
    <row r="7898" ht="15.75" customHeight="1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</row>
    <row r="7899" ht="15.75" customHeight="1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</row>
    <row r="7900" ht="15.75" customHeight="1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</row>
    <row r="7901" ht="15.75" customHeight="1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</row>
    <row r="7902" ht="15.75" customHeight="1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</row>
    <row r="7903" ht="15.75" customHeight="1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</row>
    <row r="7904" ht="15.75" customHeight="1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</row>
    <row r="7905" ht="15.75" customHeight="1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</row>
    <row r="7906" ht="15.75" customHeight="1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</row>
    <row r="7907" ht="15.75" customHeight="1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</row>
    <row r="7908" ht="15.75" customHeight="1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</row>
    <row r="7909" ht="15.75" customHeight="1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</row>
    <row r="7910" ht="15.75" customHeight="1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</row>
    <row r="7911" ht="15.75" customHeight="1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</row>
    <row r="7912" ht="15.75" customHeight="1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</row>
    <row r="7913" ht="15.75" customHeight="1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</row>
    <row r="7914" ht="15.75" customHeight="1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</row>
    <row r="7915" ht="15.75" customHeight="1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</row>
    <row r="7916" ht="15.75" customHeight="1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</row>
    <row r="7917" ht="15.75" customHeight="1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</row>
    <row r="7918" ht="15.75" customHeight="1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</row>
    <row r="7919" ht="15.75" customHeight="1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</row>
    <row r="7920" ht="15.75" customHeight="1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</row>
    <row r="7921" ht="15.75" customHeight="1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</row>
    <row r="7922" ht="15.75" customHeight="1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</row>
    <row r="7923" ht="15.75" customHeight="1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</row>
    <row r="7924" ht="15.75" customHeight="1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</row>
    <row r="7925" ht="15.75" customHeight="1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</row>
    <row r="7926" ht="15.75" customHeight="1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</row>
    <row r="7927" ht="15.75" customHeight="1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</row>
    <row r="7928" ht="15.75" customHeight="1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</row>
    <row r="7929" ht="15.75" customHeight="1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</row>
    <row r="7930" ht="15.75" customHeight="1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</row>
    <row r="7931" ht="15.75" customHeight="1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</row>
    <row r="7932" ht="15.75" customHeight="1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</row>
    <row r="7933" ht="15.75" customHeight="1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</row>
    <row r="7934" ht="15.75" customHeight="1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</row>
    <row r="7935" ht="15.75" customHeight="1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</row>
    <row r="7936" ht="15.75" customHeight="1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</row>
    <row r="7937" ht="15.75" customHeight="1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</row>
    <row r="7938" ht="15.75" customHeight="1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</row>
    <row r="7939" ht="15.75" customHeight="1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</row>
    <row r="7940" ht="15.75" customHeight="1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</row>
    <row r="7941" ht="15.75" customHeight="1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</row>
    <row r="7942" ht="15.75" customHeight="1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</row>
    <row r="7943" ht="15.75" customHeight="1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</row>
    <row r="7944" ht="15.75" customHeight="1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</row>
    <row r="7945" ht="15.75" customHeight="1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</row>
    <row r="7946" ht="15.75" customHeight="1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</row>
    <row r="7947" ht="15.75" customHeight="1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</row>
    <row r="7948" ht="15.75" customHeight="1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</row>
    <row r="7949" ht="15.75" customHeight="1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</row>
    <row r="7950" ht="15.75" customHeight="1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</row>
    <row r="7951" ht="15.75" customHeight="1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</row>
    <row r="7952" ht="15.75" customHeight="1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</row>
    <row r="7953" ht="15.75" customHeight="1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</row>
    <row r="7954" ht="15.75" customHeight="1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</row>
    <row r="7955" ht="15.75" customHeight="1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</row>
    <row r="7956" ht="15.75" customHeight="1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</row>
    <row r="7957" ht="15.75" customHeight="1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</row>
    <row r="7958" ht="15.75" customHeight="1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</row>
    <row r="7959" ht="15.75" customHeight="1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</row>
    <row r="7960" ht="15.75" customHeight="1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</row>
    <row r="7961" ht="15.75" customHeight="1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</row>
    <row r="7962" ht="15.75" customHeight="1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</row>
    <row r="7963" ht="15.75" customHeight="1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</row>
    <row r="7964" ht="15.75" customHeight="1">
      <c r="A7964" s="5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</row>
    <row r="7965" ht="15.75" customHeight="1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</row>
    <row r="7966" ht="15.75" customHeight="1">
      <c r="A7966" s="5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</row>
    <row r="7967" ht="15.75" customHeight="1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</row>
    <row r="7968" ht="15.75" customHeight="1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</row>
    <row r="7969" ht="15.75" customHeight="1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</row>
    <row r="7970" ht="15.75" customHeight="1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</row>
    <row r="7971" ht="15.75" customHeight="1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</row>
    <row r="7972" ht="15.75" customHeight="1">
      <c r="A7972" s="5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</row>
    <row r="7973" ht="15.75" customHeight="1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</row>
    <row r="7974" ht="15.75" customHeight="1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</row>
    <row r="7975" ht="15.75" customHeight="1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</row>
    <row r="7976" ht="15.75" customHeight="1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</row>
    <row r="7977" ht="15.75" customHeight="1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</row>
    <row r="7978" ht="15.75" customHeight="1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</row>
    <row r="7979" ht="15.75" customHeight="1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</row>
    <row r="7980" ht="15.75" customHeight="1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</row>
    <row r="7981" ht="15.75" customHeight="1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</row>
    <row r="7982" ht="15.75" customHeight="1">
      <c r="A7982" s="5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</row>
    <row r="7983" ht="15.75" customHeight="1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</row>
    <row r="7984" ht="15.75" customHeight="1">
      <c r="A7984" s="5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</row>
    <row r="7985" ht="15.75" customHeight="1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</row>
    <row r="7986" ht="15.75" customHeight="1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</row>
    <row r="7987" ht="15.75" customHeight="1">
      <c r="A7987" s="5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</row>
    <row r="7988" ht="15.75" customHeight="1">
      <c r="A7988" s="5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</row>
    <row r="7989" ht="15.75" customHeight="1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</row>
    <row r="7990" ht="15.75" customHeight="1">
      <c r="A7990" s="5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</row>
    <row r="7991" ht="15.75" customHeight="1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</row>
    <row r="7992" ht="15.75" customHeight="1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</row>
    <row r="7993" ht="15.75" customHeight="1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</row>
    <row r="7994" ht="15.75" customHeight="1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</row>
    <row r="7995" ht="15.75" customHeight="1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</row>
    <row r="7996" ht="15.75" customHeight="1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</row>
    <row r="7997" ht="15.75" customHeight="1">
      <c r="A7997" s="5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</row>
    <row r="7998" ht="15.75" customHeight="1">
      <c r="A7998" s="5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</row>
    <row r="7999" ht="15.75" customHeight="1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</row>
    <row r="8000" ht="15.75" customHeight="1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</row>
    <row r="8001" ht="15.75" customHeight="1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</row>
    <row r="8002" ht="15.75" customHeight="1">
      <c r="A8002" s="5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</row>
    <row r="8003" ht="15.75" customHeight="1">
      <c r="A8003" s="5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</row>
    <row r="8004" ht="15.75" customHeight="1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</row>
    <row r="8005" ht="15.75" customHeight="1">
      <c r="A8005" s="5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</row>
    <row r="8006" ht="15.75" customHeight="1">
      <c r="A8006" s="5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</row>
    <row r="8007" ht="15.75" customHeight="1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</row>
    <row r="8008" ht="15.75" customHeight="1">
      <c r="A8008" s="5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</row>
    <row r="8009" ht="15.75" customHeight="1">
      <c r="A8009" s="5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</row>
    <row r="8010" ht="15.75" customHeight="1">
      <c r="A8010" s="5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</row>
    <row r="8011" ht="15.75" customHeight="1">
      <c r="A8011" s="5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</row>
    <row r="8012" ht="15.75" customHeight="1">
      <c r="A8012" s="5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</row>
    <row r="8013" ht="15.75" customHeight="1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</row>
    <row r="8014" ht="15.75" customHeight="1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</row>
    <row r="8015" ht="15.75" customHeight="1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</row>
    <row r="8016" ht="15.75" customHeight="1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</row>
    <row r="8017" ht="15.75" customHeight="1">
      <c r="A8017" s="5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</row>
    <row r="8018" ht="15.75" customHeight="1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</row>
    <row r="8019" ht="15.75" customHeight="1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</row>
    <row r="8020" ht="15.75" customHeight="1">
      <c r="A8020" s="5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</row>
    <row r="8021" ht="15.75" customHeight="1">
      <c r="A8021" s="5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</row>
    <row r="8022" ht="15.75" customHeight="1">
      <c r="A8022" s="5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</row>
    <row r="8023" ht="15.75" customHeight="1">
      <c r="A8023" s="5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</row>
    <row r="8024" ht="15.75" customHeight="1">
      <c r="A8024" s="5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</row>
    <row r="8025" ht="15.75" customHeight="1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</row>
    <row r="8026" ht="15.75" customHeight="1">
      <c r="A8026" s="5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</row>
    <row r="8027" ht="15.75" customHeight="1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</row>
    <row r="8028" ht="15.75" customHeight="1">
      <c r="A8028" s="5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</row>
    <row r="8029" ht="15.75" customHeight="1">
      <c r="A8029" s="5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</row>
    <row r="8030" ht="15.75" customHeight="1">
      <c r="A8030" s="5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</row>
    <row r="8031" ht="15.75" customHeight="1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</row>
    <row r="8032" ht="15.75" customHeight="1">
      <c r="A8032" s="5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</row>
    <row r="8033" ht="15.75" customHeight="1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</row>
    <row r="8034" ht="15.75" customHeight="1">
      <c r="A8034" s="5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</row>
    <row r="8035" ht="15.75" customHeight="1">
      <c r="A8035" s="5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</row>
    <row r="8036" ht="15.75" customHeight="1">
      <c r="A8036" s="5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</row>
    <row r="8037" ht="15.75" customHeight="1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</row>
    <row r="8038" ht="15.75" customHeight="1">
      <c r="A8038" s="5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</row>
    <row r="8039" ht="15.75" customHeight="1">
      <c r="A8039" s="5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</row>
    <row r="8040" ht="15.75" customHeight="1">
      <c r="A8040" s="5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</row>
    <row r="8041" ht="15.75" customHeight="1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</row>
    <row r="8042" ht="15.75" customHeight="1">
      <c r="A8042" s="5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</row>
    <row r="8043" ht="15.75" customHeight="1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</row>
    <row r="8044" ht="15.75" customHeight="1">
      <c r="A8044" s="5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</row>
    <row r="8045" ht="15.75" customHeight="1">
      <c r="A8045" s="5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</row>
    <row r="8046" ht="15.75" customHeight="1">
      <c r="A8046" s="5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</row>
    <row r="8047" ht="15.75" customHeight="1">
      <c r="A8047" s="5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</row>
    <row r="8048" ht="15.75" customHeight="1">
      <c r="A8048" s="5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</row>
    <row r="8049" ht="15.75" customHeight="1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</row>
    <row r="8050" ht="15.75" customHeight="1">
      <c r="A8050" s="5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</row>
    <row r="8051" ht="15.75" customHeight="1">
      <c r="A8051" s="5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</row>
    <row r="8052" ht="15.75" customHeight="1">
      <c r="A8052" s="5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</row>
    <row r="8053" ht="15.75" customHeight="1">
      <c r="A8053" s="5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</row>
    <row r="8054" ht="15.75" customHeight="1">
      <c r="A8054" s="5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</row>
    <row r="8055" ht="15.75" customHeight="1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</row>
    <row r="8056" ht="15.75" customHeight="1">
      <c r="A8056" s="5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</row>
    <row r="8057" ht="15.75" customHeight="1">
      <c r="A8057" s="5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</row>
    <row r="8058" ht="15.75" customHeight="1">
      <c r="A8058" s="5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</row>
    <row r="8059" ht="15.75" customHeight="1">
      <c r="A8059" s="5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</row>
    <row r="8060" ht="15.75" customHeight="1">
      <c r="A8060" s="5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</row>
    <row r="8061" ht="15.75" customHeight="1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</row>
    <row r="8062" ht="15.75" customHeight="1">
      <c r="A8062" s="5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</row>
    <row r="8063" ht="15.75" customHeight="1">
      <c r="A8063" s="5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</row>
    <row r="8064" ht="15.75" customHeight="1">
      <c r="A8064" s="5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</row>
    <row r="8065" ht="15.75" customHeight="1">
      <c r="A8065" s="5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</row>
    <row r="8066" ht="15.75" customHeight="1">
      <c r="A8066" s="5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</row>
    <row r="8067" ht="15.75" customHeight="1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</row>
    <row r="8068" ht="15.75" customHeight="1">
      <c r="A8068" s="5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</row>
    <row r="8069" ht="15.75" customHeight="1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</row>
    <row r="8070" ht="15.75" customHeight="1">
      <c r="A8070" s="5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</row>
    <row r="8071" ht="15.75" customHeight="1">
      <c r="A8071" s="5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</row>
    <row r="8072" ht="15.75" customHeight="1">
      <c r="A8072" s="5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</row>
    <row r="8073" ht="15.75" customHeight="1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</row>
    <row r="8074" ht="15.75" customHeight="1">
      <c r="A8074" s="5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</row>
    <row r="8075" ht="15.75" customHeight="1">
      <c r="A8075" s="5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</row>
    <row r="8076" ht="15.75" customHeight="1">
      <c r="A8076" s="5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</row>
    <row r="8077" ht="15.75" customHeight="1">
      <c r="A8077" s="5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</row>
    <row r="8078" ht="15.75" customHeight="1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</row>
    <row r="8079" ht="15.75" customHeight="1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</row>
    <row r="8080" ht="15.75" customHeight="1">
      <c r="A8080" s="5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</row>
    <row r="8081" ht="15.75" customHeight="1">
      <c r="A8081" s="5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</row>
    <row r="8082" ht="15.75" customHeight="1">
      <c r="A8082" s="5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</row>
    <row r="8083" ht="15.75" customHeight="1">
      <c r="A8083" s="5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</row>
    <row r="8084" ht="15.75" customHeight="1">
      <c r="A8084" s="5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</row>
    <row r="8085" ht="15.75" customHeight="1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</row>
    <row r="8086" ht="15.75" customHeight="1">
      <c r="A8086" s="5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</row>
    <row r="8087" ht="15.75" customHeight="1">
      <c r="A8087" s="5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</row>
    <row r="8088" ht="15.75" customHeight="1">
      <c r="A8088" s="5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</row>
    <row r="8089" ht="15.75" customHeight="1">
      <c r="A8089" s="5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</row>
    <row r="8090" ht="15.75" customHeight="1">
      <c r="A8090" s="5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</row>
    <row r="8091" ht="15.75" customHeight="1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</row>
    <row r="8092" ht="15.75" customHeight="1">
      <c r="A8092" s="5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</row>
    <row r="8093" ht="15.75" customHeight="1">
      <c r="A8093" s="5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</row>
    <row r="8094" ht="15.75" customHeight="1">
      <c r="A8094" s="5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</row>
    <row r="8095" ht="15.75" customHeight="1">
      <c r="A8095" s="5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</row>
    <row r="8096" ht="15.75" customHeight="1">
      <c r="A8096" s="5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</row>
    <row r="8097" ht="15.75" customHeight="1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</row>
    <row r="8098" ht="15.75" customHeight="1">
      <c r="A8098" s="5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</row>
    <row r="8099" ht="15.75" customHeight="1">
      <c r="A8099" s="5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</row>
    <row r="8100" ht="15.75" customHeight="1">
      <c r="A8100" s="5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</row>
    <row r="8101" ht="15.75" customHeight="1">
      <c r="A8101" s="5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</row>
    <row r="8102" ht="15.75" customHeight="1">
      <c r="A8102" s="5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</row>
    <row r="8103" ht="15.75" customHeight="1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</row>
    <row r="8104" ht="15.75" customHeight="1">
      <c r="A8104" s="5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</row>
    <row r="8105" ht="15.75" customHeight="1">
      <c r="A8105" s="5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</row>
    <row r="8106" ht="15.75" customHeight="1">
      <c r="A8106" s="5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</row>
    <row r="8107" ht="15.75" customHeight="1">
      <c r="A8107" s="5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</row>
    <row r="8108" ht="15.75" customHeight="1">
      <c r="A8108" s="5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</row>
    <row r="8109" ht="15.75" customHeight="1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</row>
    <row r="8110" ht="15.75" customHeight="1">
      <c r="A8110" s="5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</row>
    <row r="8111" ht="15.75" customHeight="1">
      <c r="A8111" s="5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</row>
    <row r="8112" ht="15.75" customHeight="1">
      <c r="A8112" s="5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</row>
    <row r="8113" ht="15.75" customHeight="1">
      <c r="A8113" s="5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</row>
    <row r="8114" ht="15.75" customHeight="1">
      <c r="A8114" s="5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</row>
    <row r="8115" ht="15.75" customHeight="1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</row>
    <row r="8116" ht="15.75" customHeight="1">
      <c r="A8116" s="5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</row>
    <row r="8117" ht="15.75" customHeight="1">
      <c r="A8117" s="5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</row>
    <row r="8118" ht="15.75" customHeight="1">
      <c r="A8118" s="5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</row>
    <row r="8119" ht="15.75" customHeight="1">
      <c r="A8119" s="5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</row>
    <row r="8120" ht="15.75" customHeight="1">
      <c r="A8120" s="5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</row>
    <row r="8121" ht="15.75" customHeight="1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</row>
    <row r="8122" ht="15.75" customHeight="1">
      <c r="A8122" s="5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</row>
    <row r="8123" ht="15.75" customHeight="1">
      <c r="A8123" s="5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</row>
    <row r="8124" ht="15.75" customHeight="1">
      <c r="A8124" s="5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</row>
    <row r="8125" ht="15.75" customHeight="1">
      <c r="A8125" s="5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</row>
    <row r="8126" ht="15.75" customHeight="1">
      <c r="A8126" s="5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</row>
    <row r="8127" ht="15.75" customHeight="1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</row>
    <row r="8128" ht="15.75" customHeight="1">
      <c r="A8128" s="5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</row>
    <row r="8129" ht="15.75" customHeight="1">
      <c r="A8129" s="5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</row>
    <row r="8130" ht="15.75" customHeight="1">
      <c r="A8130" s="5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</row>
    <row r="8131" ht="15.75" customHeight="1">
      <c r="A8131" s="5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</row>
    <row r="8132" ht="15.75" customHeight="1">
      <c r="A8132" s="5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</row>
    <row r="8133" ht="15.75" customHeight="1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</row>
    <row r="8134" ht="15.75" customHeight="1">
      <c r="A8134" s="5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</row>
    <row r="8135" ht="15.75" customHeight="1">
      <c r="A8135" s="5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</row>
    <row r="8136" ht="15.75" customHeight="1">
      <c r="A8136" s="5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</row>
    <row r="8137" ht="15.75" customHeight="1">
      <c r="A8137" s="5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</row>
    <row r="8138" ht="15.75" customHeight="1">
      <c r="A8138" s="5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</row>
    <row r="8139" ht="15.75" customHeight="1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</row>
    <row r="8140" ht="15.75" customHeight="1">
      <c r="A8140" s="5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</row>
    <row r="8141" ht="15.75" customHeight="1">
      <c r="A8141" s="5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</row>
    <row r="8142" ht="15.75" customHeight="1">
      <c r="A8142" s="5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</row>
    <row r="8143" ht="15.75" customHeight="1">
      <c r="A8143" s="5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</row>
    <row r="8144" ht="15.75" customHeight="1">
      <c r="A8144" s="5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</row>
    <row r="8145" ht="15.75" customHeight="1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</row>
    <row r="8146" ht="15.75" customHeight="1">
      <c r="A8146" s="5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</row>
    <row r="8147" ht="15.75" customHeight="1">
      <c r="A8147" s="5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</row>
    <row r="8148" ht="15.75" customHeight="1">
      <c r="A8148" s="5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</row>
    <row r="8149" ht="15.75" customHeight="1">
      <c r="A8149" s="5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</row>
    <row r="8150" ht="15.75" customHeight="1">
      <c r="A8150" s="5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</row>
    <row r="8151" ht="15.75" customHeight="1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</row>
    <row r="8152" ht="15.75" customHeight="1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</row>
    <row r="8153" ht="15.75" customHeight="1">
      <c r="A8153" s="5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</row>
    <row r="8154" ht="15.75" customHeight="1">
      <c r="A8154" s="5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</row>
    <row r="8155" ht="15.75" customHeight="1">
      <c r="A8155" s="5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</row>
    <row r="8156" ht="15.75" customHeight="1">
      <c r="A8156" s="5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</row>
    <row r="8157" ht="15.75" customHeight="1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</row>
    <row r="8158" ht="15.75" customHeight="1">
      <c r="A8158" s="5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</row>
    <row r="8159" ht="15.75" customHeight="1">
      <c r="A8159" s="5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</row>
    <row r="8160" ht="15.75" customHeight="1">
      <c r="A8160" s="5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</row>
    <row r="8161" ht="15.75" customHeight="1">
      <c r="A8161" s="5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</row>
    <row r="8162" ht="15.75" customHeight="1">
      <c r="A8162" s="5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</row>
    <row r="8163" ht="15.75" customHeight="1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</row>
    <row r="8164" ht="15.75" customHeight="1">
      <c r="A8164" s="5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</row>
    <row r="8165" ht="15.75" customHeight="1">
      <c r="A8165" s="5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</row>
    <row r="8166" ht="15.75" customHeight="1">
      <c r="A8166" s="5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</row>
    <row r="8167" ht="15.75" customHeight="1">
      <c r="A8167" s="5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</row>
    <row r="8168" ht="15.75" customHeight="1">
      <c r="A8168" s="5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</row>
    <row r="8169" ht="15.75" customHeight="1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</row>
    <row r="8170" ht="15.75" customHeight="1">
      <c r="A8170" s="5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</row>
    <row r="8171" ht="15.75" customHeight="1">
      <c r="A8171" s="5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</row>
    <row r="8172" ht="15.75" customHeight="1">
      <c r="A8172" s="5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</row>
    <row r="8173" ht="15.75" customHeight="1">
      <c r="A8173" s="5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</row>
    <row r="8174" ht="15.75" customHeight="1">
      <c r="A8174" s="5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</row>
    <row r="8175" ht="15.75" customHeight="1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</row>
    <row r="8176" ht="15.75" customHeight="1">
      <c r="A8176" s="5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</row>
    <row r="8177" ht="15.75" customHeight="1">
      <c r="A8177" s="5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</row>
    <row r="8178" ht="15.75" customHeight="1">
      <c r="A8178" s="5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</row>
    <row r="8179" ht="15.75" customHeight="1">
      <c r="A8179" s="5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</row>
    <row r="8180" ht="15.75" customHeight="1">
      <c r="A8180" s="5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</row>
    <row r="8181" ht="15.75" customHeight="1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</row>
    <row r="8182" ht="15.75" customHeight="1">
      <c r="A8182" s="5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</row>
    <row r="8183" ht="15.75" customHeight="1">
      <c r="A8183" s="5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</row>
    <row r="8184" ht="15.75" customHeight="1">
      <c r="A8184" s="5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</row>
    <row r="8185" ht="15.75" customHeight="1">
      <c r="A8185" s="5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</row>
    <row r="8186" ht="15.75" customHeight="1">
      <c r="A8186" s="5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</row>
    <row r="8187" ht="15.75" customHeight="1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</row>
    <row r="8188" ht="15.75" customHeight="1">
      <c r="A8188" s="5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</row>
    <row r="8189" ht="15.75" customHeight="1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</row>
    <row r="8190" ht="15.75" customHeight="1">
      <c r="A8190" s="5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</row>
    <row r="8191" ht="15.75" customHeight="1">
      <c r="A8191" s="5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</row>
    <row r="8192" ht="15.75" customHeight="1">
      <c r="A8192" s="5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</row>
    <row r="8193" ht="15.75" customHeight="1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</row>
    <row r="8194" ht="15.75" customHeight="1">
      <c r="A8194" s="5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</row>
    <row r="8195" ht="15.75" customHeight="1">
      <c r="A8195" s="5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</row>
    <row r="8196" ht="15.75" customHeight="1">
      <c r="A8196" s="5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</row>
    <row r="8197" ht="15.75" customHeight="1">
      <c r="A8197" s="5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</row>
    <row r="8198" ht="15.75" customHeight="1">
      <c r="A8198" s="5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</row>
    <row r="8199" ht="15.75" customHeight="1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</row>
    <row r="8200" ht="15.75" customHeight="1">
      <c r="A8200" s="5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</row>
    <row r="8201" ht="15.75" customHeight="1">
      <c r="A8201" s="5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</row>
    <row r="8202" ht="15.75" customHeight="1">
      <c r="A8202" s="5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</row>
    <row r="8203" ht="15.75" customHeight="1">
      <c r="A8203" s="5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</row>
    <row r="8204" ht="15.75" customHeight="1">
      <c r="A8204" s="5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</row>
    <row r="8205" ht="15.75" customHeight="1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</row>
    <row r="8206" ht="15.75" customHeight="1">
      <c r="A8206" s="5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</row>
    <row r="8207" ht="15.75" customHeight="1">
      <c r="A8207" s="5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</row>
    <row r="8208" ht="15.75" customHeight="1">
      <c r="A8208" s="5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</row>
    <row r="8209" ht="15.75" customHeight="1">
      <c r="A8209" s="5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</row>
    <row r="8210" ht="15.75" customHeight="1">
      <c r="A8210" s="5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</row>
    <row r="8211" ht="15.75" customHeight="1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</row>
    <row r="8212" ht="15.75" customHeight="1">
      <c r="A8212" s="5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</row>
    <row r="8213" ht="15.75" customHeight="1">
      <c r="A8213" s="5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</row>
    <row r="8214" ht="15.75" customHeight="1">
      <c r="A8214" s="5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</row>
    <row r="8215" ht="15.75" customHeight="1">
      <c r="A8215" s="5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</row>
    <row r="8216" ht="15.75" customHeight="1">
      <c r="A8216" s="5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</row>
    <row r="8217" ht="15.75" customHeight="1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</row>
    <row r="8218" ht="15.75" customHeight="1">
      <c r="A8218" s="5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</row>
    <row r="8219" ht="15.75" customHeight="1">
      <c r="A8219" s="5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</row>
    <row r="8220" ht="15.75" customHeight="1">
      <c r="A8220" s="5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</row>
    <row r="8221" ht="15.75" customHeight="1">
      <c r="A8221" s="5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</row>
    <row r="8222" ht="15.75" customHeight="1">
      <c r="A8222" s="5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</row>
    <row r="8223" ht="15.75" customHeight="1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</row>
    <row r="8224" ht="15.75" customHeight="1">
      <c r="A8224" s="5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</row>
    <row r="8225" ht="15.75" customHeight="1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</row>
    <row r="8226" ht="15.75" customHeight="1">
      <c r="A8226" s="5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</row>
    <row r="8227" ht="15.75" customHeight="1">
      <c r="A8227" s="5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</row>
    <row r="8228" ht="15.75" customHeight="1">
      <c r="A8228" s="5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</row>
    <row r="8229" ht="15.75" customHeight="1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</row>
    <row r="8230" ht="15.75" customHeight="1">
      <c r="A8230" s="5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</row>
    <row r="8231" ht="15.75" customHeight="1">
      <c r="A8231" s="5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</row>
    <row r="8232" ht="15.75" customHeight="1">
      <c r="A8232" s="5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</row>
    <row r="8233" ht="15.75" customHeight="1">
      <c r="A8233" s="5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</row>
    <row r="8234" ht="15.75" customHeight="1">
      <c r="A8234" s="5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</row>
    <row r="8235" ht="15.75" customHeight="1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</row>
    <row r="8236" ht="15.75" customHeight="1">
      <c r="A8236" s="5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</row>
    <row r="8237" ht="15.75" customHeight="1">
      <c r="A8237" s="5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</row>
    <row r="8238" ht="15.75" customHeight="1">
      <c r="A8238" s="5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</row>
    <row r="8239" ht="15.75" customHeight="1">
      <c r="A8239" s="5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</row>
    <row r="8240" ht="15.75" customHeight="1">
      <c r="A8240" s="5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</row>
    <row r="8241" ht="15.75" customHeight="1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</row>
    <row r="8242" ht="15.75" customHeight="1">
      <c r="A8242" s="5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</row>
    <row r="8243" ht="15.75" customHeight="1">
      <c r="A8243" s="5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</row>
    <row r="8244" ht="15.75" customHeight="1">
      <c r="A8244" s="5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</row>
    <row r="8245" ht="15.75" customHeight="1">
      <c r="A8245" s="5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</row>
    <row r="8246" ht="15.75" customHeight="1">
      <c r="A8246" s="5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</row>
    <row r="8247" ht="15.75" customHeight="1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</row>
    <row r="8248" ht="15.75" customHeight="1">
      <c r="A8248" s="5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</row>
    <row r="8249" ht="15.75" customHeight="1">
      <c r="A8249" s="5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</row>
    <row r="8250" ht="15.75" customHeight="1">
      <c r="A8250" s="5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</row>
    <row r="8251" ht="15.75" customHeight="1">
      <c r="A8251" s="5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</row>
    <row r="8252" ht="15.75" customHeight="1">
      <c r="A8252" s="5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</row>
    <row r="8253" ht="15.75" customHeight="1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</row>
    <row r="8254" ht="15.75" customHeight="1">
      <c r="A8254" s="5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</row>
    <row r="8255" ht="15.75" customHeight="1">
      <c r="A8255" s="5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</row>
    <row r="8256" ht="15.75" customHeight="1">
      <c r="A8256" s="5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</row>
    <row r="8257" ht="15.75" customHeight="1">
      <c r="A8257" s="5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</row>
    <row r="8258" ht="15.75" customHeight="1">
      <c r="A8258" s="5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</row>
    <row r="8259" ht="15.75" customHeight="1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</row>
    <row r="8260" ht="15.75" customHeight="1">
      <c r="A8260" s="5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</row>
    <row r="8261" ht="15.75" customHeight="1">
      <c r="A8261" s="5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</row>
    <row r="8262" ht="15.75" customHeight="1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</row>
    <row r="8263" ht="15.75" customHeight="1">
      <c r="A8263" s="5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</row>
    <row r="8264" ht="15.75" customHeight="1">
      <c r="A8264" s="5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</row>
    <row r="8265" ht="15.75" customHeight="1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</row>
    <row r="8266" ht="15.75" customHeight="1">
      <c r="A8266" s="5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</row>
    <row r="8267" ht="15.75" customHeight="1">
      <c r="A8267" s="5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</row>
    <row r="8268" ht="15.75" customHeight="1">
      <c r="A8268" s="5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</row>
    <row r="8269" ht="15.75" customHeight="1">
      <c r="A8269" s="5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</row>
    <row r="8270" ht="15.75" customHeight="1">
      <c r="A8270" s="5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</row>
    <row r="8271" ht="15.75" customHeight="1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</row>
    <row r="8272" ht="15.75" customHeight="1">
      <c r="A8272" s="5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</row>
    <row r="8273" ht="15.75" customHeight="1">
      <c r="A8273" s="5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</row>
    <row r="8274" ht="15.75" customHeight="1">
      <c r="A8274" s="5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</row>
    <row r="8275" ht="15.75" customHeight="1">
      <c r="A8275" s="5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</row>
    <row r="8276" ht="15.75" customHeight="1">
      <c r="A8276" s="5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</row>
    <row r="8277" ht="15.75" customHeight="1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</row>
    <row r="8278" ht="15.75" customHeight="1">
      <c r="A8278" s="5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</row>
    <row r="8279" ht="15.75" customHeight="1">
      <c r="A8279" s="5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</row>
    <row r="8280" ht="15.75" customHeight="1">
      <c r="A8280" s="5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</row>
    <row r="8281" ht="15.75" customHeight="1">
      <c r="A8281" s="5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</row>
    <row r="8282" ht="15.75" customHeight="1">
      <c r="A8282" s="5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</row>
    <row r="8283" ht="15.75" customHeight="1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</row>
    <row r="8284" ht="15.75" customHeight="1">
      <c r="A8284" s="5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</row>
    <row r="8285" ht="15.75" customHeight="1">
      <c r="A8285" s="5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</row>
    <row r="8286" ht="15.75" customHeight="1">
      <c r="A8286" s="5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</row>
    <row r="8287" ht="15.75" customHeight="1">
      <c r="A8287" s="5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</row>
    <row r="8288" ht="15.75" customHeight="1">
      <c r="A8288" s="5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</row>
    <row r="8289" ht="15.75" customHeight="1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</row>
    <row r="8290" ht="15.75" customHeight="1">
      <c r="A8290" s="5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</row>
    <row r="8291" ht="15.75" customHeight="1">
      <c r="A8291" s="5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</row>
    <row r="8292" ht="15.75" customHeight="1">
      <c r="A8292" s="5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</row>
    <row r="8293" ht="15.75" customHeight="1">
      <c r="A8293" s="5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</row>
    <row r="8294" ht="15.75" customHeight="1">
      <c r="A8294" s="5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</row>
    <row r="8295" ht="15.75" customHeight="1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</row>
    <row r="8296" ht="15.75" customHeight="1">
      <c r="A8296" s="5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</row>
    <row r="8297" ht="15.75" customHeight="1">
      <c r="A8297" s="5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</row>
    <row r="8298" ht="15.75" customHeight="1">
      <c r="A8298" s="5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</row>
    <row r="8299" ht="15.75" customHeight="1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</row>
    <row r="8300" ht="15.75" customHeight="1">
      <c r="A8300" s="5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</row>
    <row r="8301" ht="15.75" customHeight="1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</row>
    <row r="8302" ht="15.75" customHeight="1">
      <c r="A8302" s="5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</row>
    <row r="8303" ht="15.75" customHeight="1">
      <c r="A8303" s="5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</row>
    <row r="8304" ht="15.75" customHeight="1">
      <c r="A8304" s="5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</row>
    <row r="8305" ht="15.75" customHeight="1">
      <c r="A8305" s="5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</row>
    <row r="8306" ht="15.75" customHeight="1">
      <c r="A8306" s="5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</row>
    <row r="8307" ht="15.75" customHeight="1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</row>
    <row r="8308" ht="15.75" customHeight="1">
      <c r="A8308" s="5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</row>
    <row r="8309" ht="15.75" customHeight="1">
      <c r="A8309" s="5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</row>
    <row r="8310" ht="15.75" customHeight="1">
      <c r="A8310" s="5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</row>
    <row r="8311" ht="15.75" customHeight="1">
      <c r="A8311" s="5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</row>
    <row r="8312" ht="15.75" customHeight="1">
      <c r="A8312" s="5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</row>
    <row r="8313" ht="15.75" customHeight="1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</row>
    <row r="8314" ht="15.75" customHeight="1">
      <c r="A8314" s="5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</row>
    <row r="8315" ht="15.75" customHeight="1">
      <c r="A8315" s="5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</row>
    <row r="8316" ht="15.75" customHeight="1">
      <c r="A8316" s="5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</row>
    <row r="8317" ht="15.75" customHeight="1">
      <c r="A8317" s="5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</row>
    <row r="8318" ht="15.75" customHeight="1">
      <c r="A8318" s="5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</row>
    <row r="8319" ht="15.75" customHeight="1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</row>
    <row r="8320" ht="15.75" customHeight="1">
      <c r="A8320" s="5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</row>
    <row r="8321" ht="15.75" customHeight="1">
      <c r="A8321" s="5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</row>
    <row r="8322" ht="15.75" customHeight="1">
      <c r="A8322" s="5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</row>
    <row r="8323" ht="15.75" customHeight="1">
      <c r="A8323" s="5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</row>
    <row r="8324" ht="15.75" customHeight="1">
      <c r="A8324" s="5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</row>
    <row r="8325" ht="15.75" customHeight="1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</row>
    <row r="8326" ht="15.75" customHeight="1">
      <c r="A8326" s="5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</row>
    <row r="8327" ht="15.75" customHeight="1">
      <c r="A8327" s="5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</row>
    <row r="8328" ht="15.75" customHeight="1">
      <c r="A8328" s="5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</row>
    <row r="8329" ht="15.75" customHeight="1">
      <c r="A8329" s="5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</row>
    <row r="8330" ht="15.75" customHeight="1">
      <c r="A8330" s="5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</row>
    <row r="8331" ht="15.75" customHeight="1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</row>
    <row r="8332" ht="15.75" customHeight="1">
      <c r="A8332" s="5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</row>
    <row r="8333" ht="15.75" customHeight="1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</row>
    <row r="8334" ht="15.75" customHeight="1">
      <c r="A8334" s="5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</row>
    <row r="8335" ht="15.75" customHeight="1">
      <c r="A8335" s="5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</row>
    <row r="8336" ht="15.75" customHeight="1">
      <c r="A8336" s="5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</row>
    <row r="8337" ht="15.75" customHeight="1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</row>
    <row r="8338" ht="15.75" customHeight="1">
      <c r="A8338" s="5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</row>
    <row r="8339" ht="15.75" customHeight="1">
      <c r="A8339" s="5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</row>
    <row r="8340" ht="15.75" customHeight="1">
      <c r="A8340" s="5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</row>
    <row r="8341" ht="15.75" customHeight="1">
      <c r="A8341" s="5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</row>
    <row r="8342" ht="15.75" customHeight="1">
      <c r="A8342" s="5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</row>
    <row r="8343" ht="15.75" customHeight="1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</row>
    <row r="8344" ht="15.75" customHeight="1">
      <c r="A8344" s="5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</row>
    <row r="8345" ht="15.75" customHeight="1">
      <c r="A8345" s="5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</row>
    <row r="8346" ht="15.75" customHeight="1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</row>
    <row r="8347" ht="15.75" customHeight="1">
      <c r="A8347" s="5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</row>
    <row r="8348" ht="15.75" customHeight="1">
      <c r="A8348" s="5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</row>
    <row r="8349" ht="15.75" customHeight="1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</row>
    <row r="8350" ht="15.75" customHeight="1">
      <c r="A8350" s="5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</row>
    <row r="8351" ht="15.75" customHeight="1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</row>
    <row r="8352" ht="15.75" customHeight="1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</row>
    <row r="8353" ht="15.75" customHeight="1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</row>
    <row r="8354" ht="15.75" customHeight="1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</row>
    <row r="8355" ht="15.75" customHeight="1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</row>
    <row r="8356" ht="15.75" customHeight="1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</row>
    <row r="8357" ht="15.75" customHeight="1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</row>
    <row r="8358" ht="15.75" customHeight="1">
      <c r="A8358" s="5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</row>
    <row r="8359" ht="15.75" customHeight="1">
      <c r="A8359" s="5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</row>
    <row r="8360" ht="15.75" customHeight="1">
      <c r="A8360" s="5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</row>
    <row r="8361" ht="15.75" customHeight="1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</row>
    <row r="8362" ht="15.75" customHeight="1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</row>
    <row r="8363" ht="15.75" customHeight="1">
      <c r="A8363" s="5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</row>
    <row r="8364" ht="15.75" customHeight="1">
      <c r="A8364" s="5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</row>
    <row r="8365" ht="15.75" customHeight="1">
      <c r="A8365" s="5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</row>
    <row r="8366" ht="15.75" customHeight="1">
      <c r="A8366" s="5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</row>
    <row r="8367" ht="15.75" customHeight="1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</row>
    <row r="8368" ht="15.75" customHeight="1">
      <c r="A8368" s="5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</row>
    <row r="8369" ht="15.75" customHeight="1">
      <c r="A8369" s="5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</row>
    <row r="8370" ht="15.75" customHeight="1">
      <c r="A8370" s="5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</row>
    <row r="8371" ht="15.75" customHeight="1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</row>
    <row r="8372" ht="15.75" customHeight="1">
      <c r="A8372" s="5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</row>
    <row r="8373" ht="15.75" customHeight="1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</row>
    <row r="8374" ht="15.75" customHeight="1">
      <c r="A8374" s="5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</row>
    <row r="8375" ht="15.75" customHeight="1">
      <c r="A8375" s="5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</row>
    <row r="8376" ht="15.75" customHeight="1">
      <c r="A8376" s="5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</row>
    <row r="8377" ht="15.75" customHeight="1">
      <c r="A8377" s="5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</row>
    <row r="8378" ht="15.75" customHeight="1">
      <c r="A8378" s="5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</row>
    <row r="8379" ht="15.75" customHeight="1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</row>
    <row r="8380" ht="15.75" customHeight="1">
      <c r="A8380" s="5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</row>
    <row r="8381" ht="15.75" customHeight="1">
      <c r="A8381" s="5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</row>
    <row r="8382" ht="15.75" customHeight="1">
      <c r="A8382" s="5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</row>
    <row r="8383" ht="15.75" customHeight="1">
      <c r="A8383" s="5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</row>
    <row r="8384" ht="15.75" customHeight="1">
      <c r="A8384" s="5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</row>
    <row r="8385" ht="15.75" customHeight="1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</row>
    <row r="8386" ht="15.75" customHeight="1">
      <c r="A8386" s="5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</row>
    <row r="8387" ht="15.75" customHeight="1">
      <c r="A8387" s="5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</row>
    <row r="8388" ht="15.75" customHeight="1">
      <c r="A8388" s="5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</row>
    <row r="8389" ht="15.75" customHeight="1">
      <c r="A8389" s="5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</row>
    <row r="8390" ht="15.75" customHeight="1">
      <c r="A8390" s="5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</row>
    <row r="8391" ht="15.75" customHeight="1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</row>
    <row r="8392" ht="15.75" customHeight="1">
      <c r="A8392" s="5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</row>
    <row r="8393" ht="15.75" customHeight="1">
      <c r="A8393" s="5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</row>
    <row r="8394" ht="15.75" customHeight="1">
      <c r="A8394" s="5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</row>
    <row r="8395" ht="15.75" customHeight="1">
      <c r="A8395" s="5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</row>
    <row r="8396" ht="15.75" customHeight="1">
      <c r="A8396" s="5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</row>
    <row r="8397" ht="15.75" customHeight="1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</row>
    <row r="8398" ht="15.75" customHeight="1">
      <c r="A8398" s="5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</row>
    <row r="8399" ht="15.75" customHeight="1">
      <c r="A8399" s="5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</row>
    <row r="8400" ht="15.75" customHeight="1">
      <c r="A8400" s="5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</row>
    <row r="8401" ht="15.75" customHeight="1">
      <c r="A8401" s="5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</row>
    <row r="8402" ht="15.75" customHeight="1">
      <c r="A8402" s="5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</row>
    <row r="8403" ht="15.75" customHeight="1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</row>
    <row r="8404" ht="15.75" customHeight="1">
      <c r="A8404" s="5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</row>
    <row r="8405" ht="15.75" customHeight="1">
      <c r="A8405" s="5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</row>
    <row r="8406" ht="15.75" customHeight="1">
      <c r="A8406" s="5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</row>
    <row r="8407" ht="15.75" customHeight="1">
      <c r="A8407" s="5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</row>
    <row r="8408" ht="15.75" customHeight="1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</row>
    <row r="8409" ht="15.75" customHeight="1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</row>
    <row r="8410" ht="15.75" customHeight="1">
      <c r="A8410" s="5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</row>
    <row r="8411" ht="15.75" customHeight="1">
      <c r="A8411" s="5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</row>
    <row r="8412" ht="15.75" customHeight="1">
      <c r="A8412" s="5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</row>
    <row r="8413" ht="15.75" customHeight="1">
      <c r="A8413" s="5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</row>
    <row r="8414" ht="15.75" customHeight="1">
      <c r="A8414" s="5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</row>
    <row r="8415" ht="15.75" customHeight="1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</row>
    <row r="8416" ht="15.75" customHeight="1">
      <c r="A8416" s="5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</row>
    <row r="8417" ht="15.75" customHeight="1">
      <c r="A8417" s="5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</row>
    <row r="8418" ht="15.75" customHeight="1">
      <c r="A8418" s="5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</row>
    <row r="8419" ht="15.75" customHeight="1">
      <c r="A8419" s="5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</row>
    <row r="8420" ht="15.75" customHeight="1">
      <c r="A8420" s="5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</row>
    <row r="8421" ht="15.75" customHeight="1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</row>
    <row r="8422" ht="15.75" customHeight="1">
      <c r="A8422" s="5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</row>
    <row r="8423" ht="15.75" customHeight="1">
      <c r="A8423" s="5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</row>
    <row r="8424" ht="15.75" customHeight="1">
      <c r="A8424" s="5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</row>
    <row r="8425" ht="15.75" customHeight="1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</row>
    <row r="8426" ht="15.75" customHeight="1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</row>
    <row r="8427" ht="15.75" customHeight="1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</row>
    <row r="8428" ht="15.75" customHeight="1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</row>
    <row r="8429" ht="15.75" customHeight="1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</row>
    <row r="8430" ht="15.75" customHeight="1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</row>
    <row r="8431" ht="15.75" customHeight="1">
      <c r="A8431" s="5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</row>
    <row r="8432" ht="15.75" customHeight="1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</row>
    <row r="8433" ht="15.75" customHeight="1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</row>
    <row r="8434" ht="15.75" customHeight="1">
      <c r="A8434" s="5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</row>
    <row r="8435" ht="15.75" customHeight="1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</row>
    <row r="8436" ht="15.75" customHeight="1">
      <c r="A8436" s="5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</row>
    <row r="8437" ht="15.75" customHeight="1">
      <c r="A8437" s="5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</row>
    <row r="8438" ht="15.75" customHeight="1">
      <c r="A8438" s="5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</row>
    <row r="8439" ht="15.75" customHeight="1">
      <c r="A8439" s="5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</row>
    <row r="8440" ht="15.75" customHeight="1">
      <c r="A8440" s="5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</row>
    <row r="8441" ht="15.75" customHeight="1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</row>
    <row r="8442" ht="15.75" customHeight="1">
      <c r="A8442" s="5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</row>
    <row r="8443" ht="15.75" customHeight="1">
      <c r="A8443" s="5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</row>
    <row r="8444" ht="15.75" customHeight="1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</row>
    <row r="8445" ht="15.75" customHeight="1">
      <c r="A8445" s="5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</row>
    <row r="8446" ht="15.75" customHeight="1">
      <c r="A8446" s="5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</row>
    <row r="8447" ht="15.75" customHeight="1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</row>
    <row r="8448" ht="15.75" customHeight="1">
      <c r="A8448" s="5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</row>
    <row r="8449" ht="15.75" customHeight="1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</row>
    <row r="8450" ht="15.75" customHeight="1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</row>
    <row r="8451" ht="15.75" customHeight="1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</row>
    <row r="8452" ht="15.75" customHeight="1">
      <c r="A8452" s="5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</row>
    <row r="8453" ht="15.75" customHeight="1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</row>
    <row r="8454" ht="15.75" customHeight="1">
      <c r="A8454" s="5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</row>
    <row r="8455" ht="15.75" customHeight="1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</row>
    <row r="8456" ht="15.75" customHeight="1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</row>
    <row r="8457" ht="15.75" customHeight="1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</row>
    <row r="8458" ht="15.75" customHeight="1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</row>
    <row r="8459" ht="15.75" customHeight="1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</row>
    <row r="8460" ht="15.75" customHeight="1">
      <c r="A8460" s="5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</row>
    <row r="8461" ht="15.75" customHeight="1">
      <c r="A8461" s="5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</row>
    <row r="8462" ht="15.75" customHeight="1">
      <c r="A8462" s="5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</row>
    <row r="8463" ht="15.75" customHeight="1">
      <c r="A8463" s="5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</row>
    <row r="8464" ht="15.75" customHeight="1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</row>
    <row r="8465" ht="15.75" customHeight="1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</row>
    <row r="8466" ht="15.75" customHeight="1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</row>
    <row r="8467" ht="15.75" customHeight="1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</row>
    <row r="8468" ht="15.75" customHeight="1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</row>
    <row r="8469" ht="15.75" customHeight="1">
      <c r="A8469" s="5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</row>
    <row r="8470" ht="15.75" customHeight="1">
      <c r="A8470" s="5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</row>
    <row r="8471" ht="15.75" customHeight="1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</row>
    <row r="8472" ht="15.75" customHeight="1">
      <c r="A8472" s="5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</row>
    <row r="8473" ht="15.75" customHeight="1">
      <c r="A8473" s="5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</row>
    <row r="8474" ht="15.75" customHeight="1">
      <c r="A8474" s="5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</row>
    <row r="8475" ht="15.75" customHeight="1">
      <c r="A8475" s="5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</row>
    <row r="8476" ht="15.75" customHeight="1">
      <c r="A8476" s="5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</row>
    <row r="8477" ht="15.75" customHeight="1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</row>
    <row r="8478" ht="15.75" customHeight="1">
      <c r="A8478" s="5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</row>
    <row r="8479" ht="15.75" customHeight="1">
      <c r="A8479" s="5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</row>
    <row r="8480" ht="15.75" customHeight="1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</row>
    <row r="8481" ht="15.75" customHeight="1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</row>
    <row r="8482" ht="15.75" customHeight="1">
      <c r="A8482" s="5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</row>
    <row r="8483" ht="15.75" customHeight="1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</row>
    <row r="8484" ht="15.75" customHeight="1">
      <c r="A8484" s="5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</row>
    <row r="8485" ht="15.75" customHeight="1">
      <c r="A8485" s="5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</row>
    <row r="8486" ht="15.75" customHeight="1">
      <c r="A8486" s="5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</row>
    <row r="8487" ht="15.75" customHeight="1">
      <c r="A8487" s="5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</row>
    <row r="8488" ht="15.75" customHeight="1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</row>
    <row r="8489" ht="15.75" customHeight="1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</row>
    <row r="8490" ht="15.75" customHeight="1">
      <c r="A8490" s="5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</row>
    <row r="8491" ht="15.75" customHeight="1">
      <c r="A8491" s="5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</row>
    <row r="8492" ht="15.75" customHeight="1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</row>
    <row r="8493" ht="15.75" customHeight="1">
      <c r="A8493" s="5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</row>
    <row r="8494" ht="15.75" customHeight="1">
      <c r="A8494" s="5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</row>
    <row r="8495" ht="15.75" customHeight="1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</row>
    <row r="8496" ht="15.75" customHeight="1">
      <c r="A8496" s="5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</row>
    <row r="8497" ht="15.75" customHeight="1">
      <c r="A8497" s="5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</row>
    <row r="8498" ht="15.75" customHeight="1">
      <c r="A8498" s="5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</row>
    <row r="8499" ht="15.75" customHeight="1">
      <c r="A8499" s="5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</row>
    <row r="8500" ht="15.75" customHeight="1">
      <c r="A8500" s="5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</row>
    <row r="8501" ht="15.75" customHeight="1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</row>
    <row r="8502" ht="15.75" customHeight="1">
      <c r="A8502" s="5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</row>
    <row r="8503" ht="15.75" customHeight="1">
      <c r="A8503" s="5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</row>
    <row r="8504" ht="15.75" customHeight="1">
      <c r="A8504" s="5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</row>
    <row r="8505" ht="15.75" customHeight="1">
      <c r="A8505" s="5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</row>
    <row r="8506" ht="15.75" customHeight="1">
      <c r="A8506" s="5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</row>
    <row r="8507" ht="15.75" customHeight="1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</row>
    <row r="8508" ht="15.75" customHeight="1">
      <c r="A8508" s="5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</row>
    <row r="8509" ht="15.75" customHeight="1">
      <c r="A8509" s="5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</row>
    <row r="8510" ht="15.75" customHeight="1">
      <c r="A8510" s="5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</row>
    <row r="8511" ht="15.75" customHeight="1">
      <c r="A8511" s="5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</row>
    <row r="8512" ht="15.75" customHeight="1">
      <c r="A8512" s="5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</row>
    <row r="8513" ht="15.75" customHeight="1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</row>
    <row r="8514" ht="15.75" customHeight="1">
      <c r="A8514" s="5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</row>
    <row r="8515" ht="15.75" customHeight="1">
      <c r="A8515" s="5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</row>
    <row r="8516" ht="15.75" customHeight="1">
      <c r="A8516" s="5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</row>
    <row r="8517" ht="15.75" customHeight="1">
      <c r="A8517" s="5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</row>
    <row r="8518" ht="15.75" customHeight="1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</row>
    <row r="8519" ht="15.75" customHeight="1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</row>
    <row r="8520" ht="15.75" customHeight="1">
      <c r="A8520" s="5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</row>
    <row r="8521" ht="15.75" customHeight="1">
      <c r="A8521" s="5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</row>
    <row r="8522" ht="15.75" customHeight="1">
      <c r="A8522" s="5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</row>
    <row r="8523" ht="15.75" customHeight="1">
      <c r="A8523" s="5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</row>
    <row r="8524" ht="15.75" customHeight="1">
      <c r="A8524" s="5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</row>
    <row r="8525" ht="15.75" customHeight="1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</row>
    <row r="8526" ht="15.75" customHeight="1">
      <c r="A8526" s="5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</row>
    <row r="8527" ht="15.75" customHeight="1">
      <c r="A8527" s="5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</row>
    <row r="8528" ht="15.75" customHeight="1">
      <c r="A8528" s="5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</row>
    <row r="8529" ht="15.75" customHeight="1">
      <c r="A8529" s="5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</row>
    <row r="8530" ht="15.75" customHeight="1">
      <c r="A8530" s="5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</row>
    <row r="8531" ht="15.75" customHeight="1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</row>
    <row r="8532" ht="15.75" customHeight="1">
      <c r="A8532" s="5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</row>
    <row r="8533" ht="15.75" customHeight="1">
      <c r="A8533" s="5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</row>
    <row r="8534" ht="15.75" customHeight="1">
      <c r="A8534" s="5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</row>
    <row r="8535" ht="15.75" customHeight="1">
      <c r="A8535" s="5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</row>
    <row r="8536" ht="15.75" customHeight="1">
      <c r="A8536" s="5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</row>
    <row r="8537" ht="15.75" customHeight="1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</row>
    <row r="8538" ht="15.75" customHeight="1">
      <c r="A8538" s="5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</row>
    <row r="8539" ht="15.75" customHeight="1">
      <c r="A8539" s="5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</row>
    <row r="8540" ht="15.75" customHeight="1">
      <c r="A8540" s="5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</row>
    <row r="8541" ht="15.75" customHeight="1">
      <c r="A8541" s="5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</row>
    <row r="8542" ht="15.75" customHeight="1">
      <c r="A8542" s="5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</row>
    <row r="8543" ht="15.75" customHeight="1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</row>
    <row r="8544" ht="15.75" customHeight="1">
      <c r="A8544" s="5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</row>
    <row r="8545" ht="15.75" customHeight="1">
      <c r="A8545" s="5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</row>
    <row r="8546" ht="15.75" customHeight="1">
      <c r="A8546" s="5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</row>
    <row r="8547" ht="15.75" customHeight="1">
      <c r="A8547" s="5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</row>
    <row r="8548" ht="15.75" customHeight="1">
      <c r="A8548" s="5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</row>
    <row r="8549" ht="15.75" customHeight="1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</row>
    <row r="8550" ht="15.75" customHeight="1">
      <c r="A8550" s="5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</row>
    <row r="8551" ht="15.75" customHeight="1">
      <c r="A8551" s="5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</row>
    <row r="8552" ht="15.75" customHeight="1">
      <c r="A8552" s="5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</row>
    <row r="8553" ht="15.75" customHeight="1">
      <c r="A8553" s="5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</row>
    <row r="8554" ht="15.75" customHeight="1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</row>
    <row r="8555" ht="15.75" customHeight="1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</row>
    <row r="8556" ht="15.75" customHeight="1">
      <c r="A8556" s="5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</row>
    <row r="8557" ht="15.75" customHeight="1">
      <c r="A8557" s="5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</row>
    <row r="8558" ht="15.75" customHeight="1">
      <c r="A8558" s="5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</row>
    <row r="8559" ht="15.75" customHeight="1">
      <c r="A8559" s="5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</row>
    <row r="8560" ht="15.75" customHeight="1">
      <c r="A8560" s="5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</row>
    <row r="8561" ht="15.75" customHeight="1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</row>
    <row r="8562" ht="15.75" customHeight="1">
      <c r="A8562" s="5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</row>
    <row r="8563" ht="15.75" customHeight="1">
      <c r="A8563" s="5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</row>
    <row r="8564" ht="15.75" customHeight="1">
      <c r="A8564" s="5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</row>
    <row r="8565" ht="15.75" customHeight="1">
      <c r="A8565" s="5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</row>
    <row r="8566" ht="15.75" customHeight="1">
      <c r="A8566" s="5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</row>
    <row r="8567" ht="15.75" customHeight="1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</row>
    <row r="8568" ht="15.75" customHeight="1">
      <c r="A8568" s="5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</row>
    <row r="8569" ht="15.75" customHeight="1">
      <c r="A8569" s="5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</row>
    <row r="8570" ht="15.75" customHeight="1">
      <c r="A8570" s="5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</row>
    <row r="8571" ht="15.75" customHeight="1">
      <c r="A8571" s="5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</row>
    <row r="8572" ht="15.75" customHeight="1">
      <c r="A8572" s="5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</row>
    <row r="8573" ht="15.75" customHeight="1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</row>
    <row r="8574" ht="15.75" customHeight="1">
      <c r="A8574" s="5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</row>
    <row r="8575" ht="15.75" customHeight="1">
      <c r="A8575" s="5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</row>
    <row r="8576" ht="15.75" customHeight="1">
      <c r="A8576" s="5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</row>
    <row r="8577" ht="15.75" customHeight="1">
      <c r="A8577" s="5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</row>
    <row r="8578" ht="15.75" customHeight="1">
      <c r="A8578" s="5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</row>
    <row r="8579" ht="15.75" customHeight="1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</row>
    <row r="8580" ht="15.75" customHeight="1">
      <c r="A8580" s="5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</row>
    <row r="8581" ht="15.75" customHeight="1">
      <c r="A8581" s="5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</row>
    <row r="8582" ht="15.75" customHeight="1">
      <c r="A8582" s="5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</row>
    <row r="8583" ht="15.75" customHeight="1">
      <c r="A8583" s="5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</row>
    <row r="8584" ht="15.75" customHeight="1">
      <c r="A8584" s="5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</row>
    <row r="8585" ht="15.75" customHeight="1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</row>
    <row r="8586" ht="15.75" customHeight="1">
      <c r="A8586" s="5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</row>
    <row r="8587" ht="15.75" customHeight="1">
      <c r="A8587" s="5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</row>
    <row r="8588" ht="15.75" customHeight="1">
      <c r="A8588" s="5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</row>
    <row r="8589" ht="15.75" customHeight="1">
      <c r="A8589" s="5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</row>
    <row r="8590" ht="15.75" customHeight="1">
      <c r="A8590" s="5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</row>
    <row r="8591" ht="15.75" customHeight="1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</row>
    <row r="8592" ht="15.75" customHeight="1">
      <c r="A8592" s="5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</row>
    <row r="8593" ht="15.75" customHeight="1">
      <c r="A8593" s="5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</row>
    <row r="8594" ht="15.75" customHeight="1">
      <c r="A8594" s="5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</row>
    <row r="8595" ht="15.75" customHeight="1">
      <c r="A8595" s="5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</row>
    <row r="8596" ht="15.75" customHeight="1">
      <c r="A8596" s="5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</row>
    <row r="8597" ht="15.75" customHeight="1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</row>
    <row r="8598" ht="15.75" customHeight="1">
      <c r="A8598" s="5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</row>
    <row r="8599" ht="15.75" customHeight="1">
      <c r="A8599" s="5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</row>
    <row r="8600" ht="15.75" customHeight="1">
      <c r="A8600" s="5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</row>
    <row r="8601" ht="15.75" customHeight="1">
      <c r="A8601" s="5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</row>
    <row r="8602" ht="15.75" customHeight="1">
      <c r="A8602" s="5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</row>
    <row r="8603" ht="15.75" customHeight="1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</row>
    <row r="8604" ht="15.75" customHeight="1">
      <c r="A8604" s="5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</row>
    <row r="8605" ht="15.75" customHeight="1">
      <c r="A8605" s="5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</row>
    <row r="8606" ht="15.75" customHeight="1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</row>
    <row r="8607" ht="15.75" customHeight="1">
      <c r="A8607" s="5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</row>
    <row r="8608" ht="15.75" customHeight="1">
      <c r="A8608" s="5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</row>
    <row r="8609" ht="15.75" customHeight="1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</row>
    <row r="8610" ht="15.75" customHeight="1">
      <c r="A8610" s="5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</row>
    <row r="8611" ht="15.75" customHeight="1">
      <c r="A8611" s="5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</row>
    <row r="8612" ht="15.75" customHeight="1">
      <c r="A8612" s="5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</row>
    <row r="8613" ht="15.75" customHeight="1">
      <c r="A8613" s="5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</row>
    <row r="8614" ht="15.75" customHeight="1">
      <c r="A8614" s="5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</row>
    <row r="8615" ht="15.75" customHeight="1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</row>
    <row r="8616" ht="15.75" customHeight="1">
      <c r="A8616" s="5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</row>
    <row r="8617" ht="15.75" customHeight="1">
      <c r="A8617" s="5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</row>
    <row r="8618" ht="15.75" customHeight="1">
      <c r="A8618" s="5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</row>
    <row r="8619" ht="15.75" customHeight="1">
      <c r="A8619" s="5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</row>
    <row r="8620" ht="15.75" customHeight="1">
      <c r="A8620" s="5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</row>
    <row r="8621" ht="15.75" customHeight="1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</row>
    <row r="8622" ht="15.75" customHeight="1">
      <c r="A8622" s="5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</row>
    <row r="8623" ht="15.75" customHeight="1">
      <c r="A8623" s="5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</row>
    <row r="8624" ht="15.75" customHeight="1">
      <c r="A8624" s="5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</row>
    <row r="8625" ht="15.75" customHeight="1">
      <c r="A8625" s="5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</row>
    <row r="8626" ht="15.75" customHeight="1">
      <c r="A8626" s="5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</row>
    <row r="8627" ht="15.75" customHeight="1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</row>
    <row r="8628" ht="15.75" customHeight="1">
      <c r="A8628" s="5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</row>
    <row r="8629" ht="15.75" customHeight="1">
      <c r="A8629" s="5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</row>
    <row r="8630" ht="15.75" customHeight="1">
      <c r="A8630" s="5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</row>
    <row r="8631" ht="15.75" customHeight="1">
      <c r="A8631" s="5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</row>
    <row r="8632" ht="15.75" customHeight="1">
      <c r="A8632" s="5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</row>
    <row r="8633" ht="15.75" customHeight="1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</row>
    <row r="8634" ht="15.75" customHeight="1">
      <c r="A8634" s="5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</row>
    <row r="8635" ht="15.75" customHeight="1">
      <c r="A8635" s="5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</row>
    <row r="8636" ht="15.75" customHeight="1">
      <c r="A8636" s="5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</row>
    <row r="8637" ht="15.75" customHeight="1">
      <c r="A8637" s="5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</row>
    <row r="8638" ht="15.75" customHeight="1">
      <c r="A8638" s="5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</row>
    <row r="8639" ht="15.75" customHeight="1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</row>
    <row r="8640" ht="15.75" customHeight="1">
      <c r="A8640" s="5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</row>
    <row r="8641" ht="15.75" customHeight="1">
      <c r="A8641" s="5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</row>
    <row r="8642" ht="15.75" customHeight="1">
      <c r="A8642" s="5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</row>
    <row r="8643" ht="15.75" customHeight="1">
      <c r="A8643" s="5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</row>
    <row r="8644" ht="15.75" customHeight="1">
      <c r="A8644" s="5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</row>
    <row r="8645" ht="15.75" customHeight="1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</row>
    <row r="8646" ht="15.75" customHeight="1">
      <c r="A8646" s="5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</row>
    <row r="8647" ht="15.75" customHeight="1">
      <c r="A8647" s="5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</row>
    <row r="8648" ht="15.75" customHeight="1">
      <c r="A8648" s="5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</row>
    <row r="8649" ht="15.75" customHeight="1">
      <c r="A8649" s="5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</row>
    <row r="8650" ht="15.75" customHeight="1">
      <c r="A8650" s="5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</row>
    <row r="8651" ht="15.75" customHeight="1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</row>
    <row r="8652" ht="15.75" customHeight="1">
      <c r="A8652" s="5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</row>
    <row r="8653" ht="15.75" customHeight="1">
      <c r="A8653" s="5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</row>
    <row r="8654" ht="15.75" customHeight="1">
      <c r="A8654" s="5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</row>
    <row r="8655" ht="15.75" customHeight="1">
      <c r="A8655" s="5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</row>
    <row r="8656" ht="15.75" customHeight="1">
      <c r="A8656" s="5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</row>
    <row r="8657" ht="15.75" customHeight="1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</row>
    <row r="8658" ht="15.75" customHeight="1">
      <c r="A8658" s="5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</row>
    <row r="8659" ht="15.75" customHeight="1">
      <c r="A8659" s="5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</row>
    <row r="8660" ht="15.75" customHeight="1">
      <c r="A8660" s="5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</row>
    <row r="8661" ht="15.75" customHeight="1">
      <c r="A8661" s="5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</row>
    <row r="8662" ht="15.75" customHeight="1">
      <c r="A8662" s="5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</row>
    <row r="8663" ht="15.75" customHeight="1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</row>
    <row r="8664" ht="15.75" customHeight="1">
      <c r="A8664" s="5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</row>
    <row r="8665" ht="15.75" customHeight="1">
      <c r="A8665" s="5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</row>
    <row r="8666" ht="15.75" customHeight="1">
      <c r="A8666" s="5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</row>
    <row r="8667" ht="15.75" customHeight="1">
      <c r="A8667" s="5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</row>
    <row r="8668" ht="15.75" customHeight="1">
      <c r="A8668" s="5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</row>
    <row r="8669" ht="15.75" customHeight="1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</row>
    <row r="8670" ht="15.75" customHeight="1">
      <c r="A8670" s="5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</row>
    <row r="8671" ht="15.75" customHeight="1">
      <c r="A8671" s="5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</row>
    <row r="8672" ht="15.75" customHeight="1">
      <c r="A8672" s="5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</row>
    <row r="8673" ht="15.75" customHeight="1">
      <c r="A8673" s="5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</row>
    <row r="8674" ht="15.75" customHeight="1">
      <c r="A8674" s="5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</row>
    <row r="8675" ht="15.75" customHeight="1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</row>
    <row r="8676" ht="15.75" customHeight="1">
      <c r="A8676" s="5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</row>
    <row r="8677" ht="15.75" customHeight="1">
      <c r="A8677" s="5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</row>
    <row r="8678" ht="15.75" customHeight="1">
      <c r="A8678" s="5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</row>
    <row r="8679" ht="15.75" customHeight="1">
      <c r="A8679" s="5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</row>
    <row r="8680" ht="15.75" customHeight="1">
      <c r="A8680" s="5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</row>
    <row r="8681" ht="15.75" customHeight="1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</row>
    <row r="8682" ht="15.75" customHeight="1">
      <c r="A8682" s="5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</row>
    <row r="8683" ht="15.75" customHeight="1">
      <c r="A8683" s="5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</row>
    <row r="8684" ht="15.75" customHeight="1">
      <c r="A8684" s="5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</row>
    <row r="8685" ht="15.75" customHeight="1">
      <c r="A8685" s="5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</row>
    <row r="8686" ht="15.75" customHeight="1">
      <c r="A8686" s="5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</row>
    <row r="8687" ht="15.75" customHeight="1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</row>
    <row r="8688" ht="15.75" customHeight="1">
      <c r="A8688" s="5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</row>
    <row r="8689" ht="15.75" customHeight="1">
      <c r="A8689" s="5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</row>
    <row r="8690" ht="15.75" customHeight="1">
      <c r="A8690" s="5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</row>
    <row r="8691" ht="15.75" customHeight="1">
      <c r="A8691" s="5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</row>
    <row r="8692" ht="15.75" customHeight="1">
      <c r="A8692" s="5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</row>
    <row r="8693" ht="15.75" customHeight="1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</row>
    <row r="8694" ht="15.75" customHeight="1">
      <c r="A8694" s="5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</row>
    <row r="8695" ht="15.75" customHeight="1">
      <c r="A8695" s="5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</row>
    <row r="8696" ht="15.75" customHeight="1">
      <c r="A8696" s="5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</row>
    <row r="8697" ht="15.75" customHeight="1">
      <c r="A8697" s="5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</row>
    <row r="8698" ht="15.75" customHeight="1">
      <c r="A8698" s="5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</row>
    <row r="8699" ht="15.75" customHeight="1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</row>
    <row r="8700" ht="15.75" customHeight="1">
      <c r="A8700" s="5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</row>
    <row r="8701" ht="15.75" customHeight="1">
      <c r="A8701" s="5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</row>
    <row r="8702" ht="15.75" customHeight="1">
      <c r="A8702" s="5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</row>
    <row r="8703" ht="15.75" customHeight="1">
      <c r="A8703" s="5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</row>
    <row r="8704" ht="15.75" customHeight="1">
      <c r="A8704" s="5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</row>
    <row r="8705" ht="15.75" customHeight="1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</row>
    <row r="8706" ht="15.75" customHeight="1">
      <c r="A8706" s="5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</row>
    <row r="8707" ht="15.75" customHeight="1">
      <c r="A8707" s="5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</row>
    <row r="8708" ht="15.75" customHeight="1">
      <c r="A8708" s="5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</row>
    <row r="8709" ht="15.75" customHeight="1">
      <c r="A8709" s="5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</row>
    <row r="8710" ht="15.75" customHeight="1">
      <c r="A8710" s="5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</row>
    <row r="8711" ht="15.75" customHeight="1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</row>
    <row r="8712" ht="15.75" customHeight="1">
      <c r="A8712" s="5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</row>
    <row r="8713" ht="15.75" customHeight="1">
      <c r="A8713" s="5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</row>
    <row r="8714" ht="15.75" customHeight="1">
      <c r="A8714" s="5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</row>
    <row r="8715" ht="15.75" customHeight="1">
      <c r="A8715" s="5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</row>
    <row r="8716" ht="15.75" customHeight="1">
      <c r="A8716" s="5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</row>
    <row r="8717" ht="15.75" customHeight="1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</row>
    <row r="8718" ht="15.75" customHeight="1">
      <c r="A8718" s="5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</row>
    <row r="8719" ht="15.75" customHeight="1">
      <c r="A8719" s="5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</row>
    <row r="8720" ht="15.75" customHeight="1">
      <c r="A8720" s="5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</row>
    <row r="8721" ht="15.75" customHeight="1">
      <c r="A8721" s="5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</row>
    <row r="8722" ht="15.75" customHeight="1">
      <c r="A8722" s="5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</row>
    <row r="8723" ht="15.75" customHeight="1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</row>
    <row r="8724" ht="15.75" customHeight="1">
      <c r="A8724" s="5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</row>
    <row r="8725" ht="15.75" customHeight="1">
      <c r="A8725" s="5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</row>
    <row r="8726" ht="15.75" customHeight="1">
      <c r="A8726" s="5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</row>
    <row r="8727" ht="15.75" customHeight="1">
      <c r="A8727" s="5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</row>
    <row r="8728" ht="15.75" customHeight="1">
      <c r="A8728" s="5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</row>
    <row r="8729" ht="15.75" customHeight="1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</row>
    <row r="8730" ht="15.75" customHeight="1">
      <c r="A8730" s="5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</row>
    <row r="8731" ht="15.75" customHeight="1">
      <c r="A8731" s="5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</row>
    <row r="8732" ht="15.75" customHeight="1">
      <c r="A8732" s="5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</row>
    <row r="8733" ht="15.75" customHeight="1">
      <c r="A8733" s="5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</row>
    <row r="8734" ht="15.75" customHeight="1">
      <c r="A8734" s="5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</row>
    <row r="8735" ht="15.75" customHeight="1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</row>
    <row r="8736" ht="15.75" customHeight="1">
      <c r="A8736" s="5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</row>
    <row r="8737" ht="15.75" customHeight="1">
      <c r="A8737" s="5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</row>
    <row r="8738" ht="15.75" customHeight="1">
      <c r="A8738" s="5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</row>
    <row r="8739" ht="15.75" customHeight="1">
      <c r="A8739" s="5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</row>
    <row r="8740" ht="15.75" customHeight="1">
      <c r="A8740" s="5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</row>
    <row r="8741" ht="15.75" customHeight="1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</row>
    <row r="8742" ht="15.75" customHeight="1">
      <c r="A8742" s="5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</row>
    <row r="8743" ht="15.75" customHeight="1">
      <c r="A8743" s="5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</row>
    <row r="8744" ht="15.75" customHeight="1">
      <c r="A8744" s="5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</row>
    <row r="8745" ht="15.75" customHeight="1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</row>
    <row r="8746" ht="15.75" customHeight="1">
      <c r="A8746" s="5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</row>
    <row r="8747" ht="15.75" customHeight="1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</row>
    <row r="8748" ht="15.75" customHeight="1">
      <c r="A8748" s="5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</row>
    <row r="8749" ht="15.75" customHeight="1">
      <c r="A8749" s="5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</row>
    <row r="8750" ht="15.75" customHeight="1">
      <c r="A8750" s="5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</row>
    <row r="8751" ht="15.75" customHeight="1">
      <c r="A8751" s="5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</row>
    <row r="8752" ht="15.75" customHeight="1">
      <c r="A8752" s="5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</row>
    <row r="8753" ht="15.75" customHeight="1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</row>
    <row r="8754" ht="15.75" customHeight="1">
      <c r="A8754" s="5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</row>
    <row r="8755" ht="15.75" customHeight="1">
      <c r="A8755" s="5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</row>
    <row r="8756" ht="15.75" customHeight="1">
      <c r="A8756" s="5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</row>
    <row r="8757" ht="15.75" customHeight="1">
      <c r="A8757" s="5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</row>
    <row r="8758" ht="15.75" customHeight="1">
      <c r="A8758" s="5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</row>
    <row r="8759" ht="15.75" customHeight="1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</row>
    <row r="8760" ht="15.75" customHeight="1">
      <c r="A8760" s="5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</row>
    <row r="8761" ht="15.75" customHeight="1">
      <c r="A8761" s="5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</row>
    <row r="8762" ht="15.75" customHeight="1">
      <c r="A8762" s="5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</row>
    <row r="8763" ht="15.75" customHeight="1">
      <c r="A8763" s="5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</row>
    <row r="8764" ht="15.75" customHeight="1">
      <c r="A8764" s="5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</row>
    <row r="8765" ht="15.75" customHeight="1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</row>
    <row r="8766" ht="15.75" customHeight="1">
      <c r="A8766" s="5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</row>
    <row r="8767" ht="15.75" customHeight="1">
      <c r="A8767" s="5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</row>
    <row r="8768" ht="15.75" customHeight="1">
      <c r="A8768" s="5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</row>
    <row r="8769" ht="15.75" customHeight="1">
      <c r="A8769" s="5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</row>
    <row r="8770" ht="15.75" customHeight="1">
      <c r="A8770" s="5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</row>
    <row r="8771" ht="15.75" customHeight="1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</row>
    <row r="8772" ht="15.75" customHeight="1">
      <c r="A8772" s="5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</row>
    <row r="8773" ht="15.75" customHeight="1">
      <c r="A8773" s="5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</row>
    <row r="8774" ht="15.75" customHeight="1">
      <c r="A8774" s="5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</row>
    <row r="8775" ht="15.75" customHeight="1">
      <c r="A8775" s="5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</row>
    <row r="8776" ht="15.75" customHeight="1">
      <c r="A8776" s="5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</row>
    <row r="8777" ht="15.75" customHeight="1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</row>
    <row r="8778" ht="15.75" customHeight="1">
      <c r="A8778" s="5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</row>
    <row r="8779" ht="15.75" customHeight="1">
      <c r="A8779" s="5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</row>
    <row r="8780" ht="15.75" customHeight="1">
      <c r="A8780" s="5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</row>
    <row r="8781" ht="15.75" customHeight="1">
      <c r="A8781" s="5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</row>
    <row r="8782" ht="15.75" customHeight="1">
      <c r="A8782" s="5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</row>
    <row r="8783" ht="15.75" customHeight="1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</row>
    <row r="8784" ht="15.75" customHeight="1">
      <c r="A8784" s="5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</row>
    <row r="8785" ht="15.75" customHeight="1">
      <c r="A8785" s="5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</row>
    <row r="8786" ht="15.75" customHeight="1">
      <c r="A8786" s="5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</row>
    <row r="8787" ht="15.75" customHeight="1">
      <c r="A8787" s="5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</row>
    <row r="8788" ht="15.75" customHeight="1">
      <c r="A8788" s="5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</row>
    <row r="8789" ht="15.75" customHeight="1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</row>
    <row r="8790" ht="15.75" customHeight="1">
      <c r="A8790" s="5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</row>
    <row r="8791" ht="15.75" customHeight="1">
      <c r="A8791" s="5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</row>
    <row r="8792" ht="15.75" customHeight="1">
      <c r="A8792" s="5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</row>
    <row r="8793" ht="15.75" customHeight="1">
      <c r="A8793" s="5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</row>
    <row r="8794" ht="15.75" customHeight="1">
      <c r="A8794" s="5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</row>
    <row r="8795" ht="15.75" customHeight="1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</row>
    <row r="8796" ht="15.75" customHeight="1">
      <c r="A8796" s="5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</row>
    <row r="8797" ht="15.75" customHeight="1">
      <c r="A8797" s="5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</row>
    <row r="8798" ht="15.75" customHeight="1">
      <c r="A8798" s="5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</row>
    <row r="8799" ht="15.75" customHeight="1">
      <c r="A8799" s="5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</row>
    <row r="8800" ht="15.75" customHeight="1">
      <c r="A8800" s="5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</row>
    <row r="8801" ht="15.75" customHeight="1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</row>
    <row r="8802" ht="15.75" customHeight="1">
      <c r="A8802" s="5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</row>
    <row r="8803" ht="15.75" customHeight="1">
      <c r="A8803" s="5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</row>
    <row r="8804" ht="15.75" customHeight="1">
      <c r="A8804" s="5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</row>
    <row r="8805" ht="15.75" customHeight="1">
      <c r="A8805" s="5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</row>
    <row r="8806" ht="15.75" customHeight="1">
      <c r="A8806" s="5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</row>
    <row r="8807" ht="15.75" customHeight="1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</row>
    <row r="8808" ht="15.75" customHeight="1">
      <c r="A8808" s="5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</row>
    <row r="8809" ht="15.75" customHeight="1">
      <c r="A8809" s="5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</row>
    <row r="8810" ht="15.75" customHeight="1">
      <c r="A8810" s="5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</row>
    <row r="8811" ht="15.75" customHeight="1">
      <c r="A8811" s="5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</row>
    <row r="8812" ht="15.75" customHeight="1">
      <c r="A8812" s="5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</row>
    <row r="8813" ht="15.75" customHeight="1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</row>
    <row r="8814" ht="15.75" customHeight="1">
      <c r="A8814" s="5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</row>
    <row r="8815" ht="15.75" customHeight="1">
      <c r="A8815" s="5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</row>
    <row r="8816" ht="15.75" customHeight="1">
      <c r="A8816" s="5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</row>
    <row r="8817" ht="15.75" customHeight="1">
      <c r="A8817" s="5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</row>
    <row r="8818" ht="15.75" customHeight="1">
      <c r="A8818" s="5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</row>
    <row r="8819" ht="15.75" customHeight="1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</row>
    <row r="8820" ht="15.75" customHeight="1">
      <c r="A8820" s="5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</row>
    <row r="8821" ht="15.75" customHeight="1">
      <c r="A8821" s="5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</row>
    <row r="8822" ht="15.75" customHeight="1">
      <c r="A8822" s="5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</row>
    <row r="8823" ht="15.75" customHeight="1">
      <c r="A8823" s="5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</row>
    <row r="8824" ht="15.75" customHeight="1">
      <c r="A8824" s="5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</row>
    <row r="8825" ht="15.75" customHeight="1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</row>
    <row r="8826" ht="15.75" customHeight="1">
      <c r="A8826" s="5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</row>
    <row r="8827" ht="15.75" customHeight="1">
      <c r="A8827" s="5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</row>
    <row r="8828" ht="15.75" customHeight="1">
      <c r="A8828" s="5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</row>
    <row r="8829" ht="15.75" customHeight="1">
      <c r="A8829" s="5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</row>
    <row r="8830" ht="15.75" customHeight="1">
      <c r="A8830" s="5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</row>
    <row r="8831" ht="15.75" customHeight="1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</row>
    <row r="8832" ht="15.75" customHeight="1">
      <c r="A8832" s="5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</row>
    <row r="8833" ht="15.75" customHeight="1">
      <c r="A8833" s="5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</row>
    <row r="8834" ht="15.75" customHeight="1">
      <c r="A8834" s="5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</row>
    <row r="8835" ht="15.75" customHeight="1">
      <c r="A8835" s="5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</row>
    <row r="8836" ht="15.75" customHeight="1">
      <c r="A8836" s="5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</row>
    <row r="8837" ht="15.75" customHeight="1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</row>
    <row r="8838" ht="15.75" customHeight="1">
      <c r="A8838" s="5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</row>
    <row r="8839" ht="15.75" customHeight="1">
      <c r="A8839" s="5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</row>
    <row r="8840" ht="15.75" customHeight="1">
      <c r="A8840" s="5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</row>
    <row r="8841" ht="15.75" customHeight="1">
      <c r="A8841" s="5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</row>
    <row r="8842" ht="15.75" customHeight="1">
      <c r="A8842" s="5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</row>
    <row r="8843" ht="15.75" customHeight="1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</row>
    <row r="8844" ht="15.75" customHeight="1">
      <c r="A8844" s="5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</row>
    <row r="8845" ht="15.75" customHeight="1">
      <c r="A8845" s="5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</row>
    <row r="8846" ht="15.75" customHeight="1">
      <c r="A8846" s="5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</row>
    <row r="8847" ht="15.75" customHeight="1">
      <c r="A8847" s="5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</row>
    <row r="8848" ht="15.75" customHeight="1">
      <c r="A8848" s="5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</row>
    <row r="8849" ht="15.75" customHeight="1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</row>
    <row r="8850" ht="15.75" customHeight="1">
      <c r="A8850" s="5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</row>
    <row r="8851" ht="15.75" customHeight="1">
      <c r="A8851" s="5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</row>
    <row r="8852" ht="15.75" customHeight="1">
      <c r="A8852" s="5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</row>
    <row r="8853" ht="15.75" customHeight="1">
      <c r="A8853" s="5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</row>
    <row r="8854" ht="15.75" customHeight="1">
      <c r="A8854" s="5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</row>
    <row r="8855" ht="15.75" customHeight="1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</row>
    <row r="8856" ht="15.75" customHeight="1">
      <c r="A8856" s="5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</row>
    <row r="8857" ht="15.75" customHeight="1">
      <c r="A8857" s="5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</row>
    <row r="8858" ht="15.75" customHeight="1">
      <c r="A8858" s="5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</row>
    <row r="8859" ht="15.75" customHeight="1">
      <c r="A8859" s="5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</row>
    <row r="8860" ht="15.75" customHeight="1">
      <c r="A8860" s="5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</row>
    <row r="8861" ht="15.75" customHeight="1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</row>
    <row r="8862" ht="15.75" customHeight="1">
      <c r="A8862" s="5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</row>
    <row r="8863" ht="15.75" customHeight="1">
      <c r="A8863" s="5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</row>
    <row r="8864" ht="15.75" customHeight="1">
      <c r="A8864" s="5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</row>
    <row r="8865" ht="15.75" customHeight="1">
      <c r="A8865" s="5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</row>
    <row r="8866" ht="15.75" customHeight="1">
      <c r="A8866" s="5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</row>
    <row r="8867" ht="15.75" customHeight="1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</row>
    <row r="8868" ht="15.75" customHeight="1">
      <c r="A8868" s="5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</row>
    <row r="8869" ht="15.75" customHeight="1">
      <c r="A8869" s="5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</row>
    <row r="8870" ht="15.75" customHeight="1">
      <c r="A8870" s="5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</row>
    <row r="8871" ht="15.75" customHeight="1">
      <c r="A8871" s="5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</row>
    <row r="8872" ht="15.75" customHeight="1">
      <c r="A8872" s="5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</row>
    <row r="8873" ht="15.75" customHeight="1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</row>
    <row r="8874" ht="15.75" customHeight="1">
      <c r="A8874" s="5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</row>
    <row r="8875" ht="15.75" customHeight="1">
      <c r="A8875" s="5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</row>
    <row r="8876" ht="15.75" customHeight="1">
      <c r="A8876" s="5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</row>
    <row r="8877" ht="15.75" customHeight="1">
      <c r="A8877" s="5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</row>
    <row r="8878" ht="15.75" customHeight="1">
      <c r="A8878" s="5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</row>
    <row r="8879" ht="15.75" customHeight="1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</row>
    <row r="8880" ht="15.75" customHeight="1">
      <c r="A8880" s="5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</row>
    <row r="8881" ht="15.75" customHeight="1">
      <c r="A8881" s="5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</row>
    <row r="8882" ht="15.75" customHeight="1">
      <c r="A8882" s="5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</row>
    <row r="8883" ht="15.75" customHeight="1">
      <c r="A8883" s="5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</row>
    <row r="8884" ht="15.75" customHeight="1">
      <c r="A8884" s="5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</row>
    <row r="8885" ht="15.75" customHeight="1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</row>
    <row r="8886" ht="15.75" customHeight="1">
      <c r="A8886" s="5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</row>
    <row r="8887" ht="15.75" customHeight="1">
      <c r="A8887" s="5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</row>
    <row r="8888" ht="15.75" customHeight="1">
      <c r="A8888" s="5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</row>
    <row r="8889" ht="15.75" customHeight="1">
      <c r="A8889" s="5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</row>
    <row r="8890" ht="15.75" customHeight="1">
      <c r="A8890" s="5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</row>
    <row r="8891" ht="15.75" customHeight="1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</row>
    <row r="8892" ht="15.75" customHeight="1">
      <c r="A8892" s="5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</row>
    <row r="8893" ht="15.75" customHeight="1">
      <c r="A8893" s="5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</row>
    <row r="8894" ht="15.75" customHeight="1">
      <c r="A8894" s="5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</row>
    <row r="8895" ht="15.75" customHeight="1">
      <c r="A8895" s="5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</row>
    <row r="8896" ht="15.75" customHeight="1">
      <c r="A8896" s="5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</row>
    <row r="8897" ht="15.75" customHeight="1">
      <c r="A8897" s="5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</row>
    <row r="8898" ht="15.75" customHeight="1">
      <c r="A8898" s="5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</row>
    <row r="8899" ht="15.75" customHeight="1">
      <c r="A8899" s="5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</row>
    <row r="8900" ht="15.75" customHeight="1">
      <c r="A8900" s="5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</row>
    <row r="8901" ht="15.75" customHeight="1">
      <c r="A8901" s="5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</row>
    <row r="8902" ht="15.75" customHeight="1">
      <c r="A8902" s="5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</row>
    <row r="8903" ht="15.75" customHeight="1">
      <c r="A8903" s="5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</row>
    <row r="8904" ht="15.75" customHeight="1">
      <c r="A8904" s="5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</row>
    <row r="8905" ht="15.75" customHeight="1">
      <c r="A8905" s="5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</row>
    <row r="8906" ht="15.75" customHeight="1">
      <c r="A8906" s="5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</row>
    <row r="8907" ht="15.75" customHeight="1">
      <c r="A8907" s="5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</row>
    <row r="8908" ht="15.75" customHeight="1">
      <c r="A8908" s="5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</row>
    <row r="8909" ht="15.75" customHeight="1">
      <c r="A8909" s="5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</row>
    <row r="8910" ht="15.75" customHeight="1">
      <c r="A8910" s="5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</row>
    <row r="8911" ht="15.75" customHeight="1">
      <c r="A8911" s="5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</row>
    <row r="8912" ht="15.75" customHeight="1">
      <c r="A8912" s="5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</row>
    <row r="8913" ht="15.75" customHeight="1">
      <c r="A8913" s="5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</row>
    <row r="8914" ht="15.75" customHeight="1">
      <c r="A8914" s="5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</row>
    <row r="8915" ht="15.75" customHeight="1">
      <c r="A8915" s="5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</row>
    <row r="8916" ht="15.75" customHeight="1">
      <c r="A8916" s="5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</row>
    <row r="8917" ht="15.75" customHeight="1">
      <c r="A8917" s="5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</row>
    <row r="8918" ht="15.75" customHeight="1">
      <c r="A8918" s="5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</row>
    <row r="8919" ht="15.75" customHeight="1">
      <c r="A8919" s="5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</row>
    <row r="8920" ht="15.75" customHeight="1">
      <c r="A8920" s="5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</row>
    <row r="8921" ht="15.75" customHeight="1">
      <c r="A8921" s="5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</row>
    <row r="8922" ht="15.75" customHeight="1">
      <c r="A8922" s="5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</row>
    <row r="8923" ht="15.75" customHeight="1">
      <c r="A8923" s="5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</row>
    <row r="8924" ht="15.75" customHeight="1">
      <c r="A8924" s="5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</row>
    <row r="8925" ht="15.75" customHeight="1">
      <c r="A8925" s="5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</row>
    <row r="8926" ht="15.75" customHeight="1">
      <c r="A8926" s="5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</row>
    <row r="8927" ht="15.75" customHeight="1">
      <c r="A8927" s="5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</row>
    <row r="8928" ht="15.75" customHeight="1">
      <c r="A8928" s="5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</row>
    <row r="8929" ht="15.75" customHeight="1">
      <c r="A8929" s="5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</row>
    <row r="8930" ht="15.75" customHeight="1">
      <c r="A8930" s="5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</row>
    <row r="8931" ht="15.75" customHeight="1">
      <c r="A8931" s="5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</row>
    <row r="8932" ht="15.75" customHeight="1">
      <c r="A8932" s="5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</row>
    <row r="8933" ht="15.75" customHeight="1">
      <c r="A8933" s="5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</row>
    <row r="8934" ht="15.75" customHeight="1">
      <c r="A8934" s="5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</row>
    <row r="8935" ht="15.75" customHeight="1">
      <c r="A8935" s="5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</row>
    <row r="8936" ht="15.75" customHeight="1">
      <c r="A8936" s="5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</row>
    <row r="8937" ht="15.75" customHeight="1">
      <c r="A8937" s="5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</row>
    <row r="8938" ht="15.75" customHeight="1">
      <c r="A8938" s="5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</row>
    <row r="8939" ht="15.75" customHeight="1">
      <c r="A8939" s="5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</row>
    <row r="8940" ht="15.75" customHeight="1">
      <c r="A8940" s="5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</row>
    <row r="8941" ht="15.75" customHeight="1">
      <c r="A8941" s="5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</row>
    <row r="8942" ht="15.75" customHeight="1">
      <c r="A8942" s="5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</row>
    <row r="8943" ht="15.75" customHeight="1">
      <c r="A8943" s="5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</row>
    <row r="8944" ht="15.75" customHeight="1">
      <c r="A8944" s="5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</row>
    <row r="8945" ht="15.75" customHeight="1">
      <c r="A8945" s="5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</row>
    <row r="8946" ht="15.75" customHeight="1">
      <c r="A8946" s="5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</row>
    <row r="8947" ht="15.75" customHeight="1">
      <c r="A8947" s="5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</row>
    <row r="8948" ht="15.75" customHeight="1">
      <c r="A8948" s="5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</row>
    <row r="8949" ht="15.75" customHeight="1">
      <c r="A8949" s="5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</row>
    <row r="8950" ht="15.75" customHeight="1">
      <c r="A8950" s="5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</row>
    <row r="8951" ht="15.75" customHeight="1">
      <c r="A8951" s="5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</row>
    <row r="8952" ht="15.75" customHeight="1">
      <c r="A8952" s="5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</row>
    <row r="8953" ht="15.75" customHeight="1">
      <c r="A8953" s="5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</row>
    <row r="8954" ht="15.75" customHeight="1">
      <c r="A8954" s="5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</row>
    <row r="8955" ht="15.75" customHeight="1">
      <c r="A8955" s="5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</row>
    <row r="8956" ht="15.75" customHeight="1">
      <c r="A8956" s="5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</row>
    <row r="8957" ht="15.75" customHeight="1">
      <c r="A8957" s="5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</row>
    <row r="8958" ht="15.75" customHeight="1">
      <c r="A8958" s="5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</row>
    <row r="8959" ht="15.75" customHeight="1">
      <c r="A8959" s="5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</row>
    <row r="8960" ht="15.75" customHeight="1">
      <c r="A8960" s="5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</row>
    <row r="8961" ht="15.75" customHeight="1">
      <c r="A8961" s="5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</row>
    <row r="8962" ht="15.75" customHeight="1">
      <c r="A8962" s="5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</row>
    <row r="8963" ht="15.75" customHeight="1">
      <c r="A8963" s="5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</row>
    <row r="8964" ht="15.75" customHeight="1">
      <c r="A8964" s="5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</row>
    <row r="8965" ht="15.75" customHeight="1">
      <c r="A8965" s="5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</row>
    <row r="8966" ht="15.75" customHeight="1">
      <c r="A8966" s="5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</row>
    <row r="8967" ht="15.75" customHeight="1">
      <c r="A8967" s="5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</row>
    <row r="8968" ht="15.75" customHeight="1">
      <c r="A8968" s="5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</row>
    <row r="8969" ht="15.75" customHeight="1">
      <c r="A8969" s="5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</row>
    <row r="8970" ht="15.75" customHeight="1">
      <c r="A8970" s="5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</row>
    <row r="8971" ht="15.75" customHeight="1">
      <c r="A8971" s="5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</row>
    <row r="8972" ht="15.75" customHeight="1">
      <c r="A8972" s="5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</row>
    <row r="8973" ht="15.75" customHeight="1">
      <c r="A8973" s="5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</row>
    <row r="8974" ht="15.75" customHeight="1">
      <c r="A8974" s="5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</row>
    <row r="8975" ht="15.75" customHeight="1">
      <c r="A8975" s="5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</row>
    <row r="8976" ht="15.75" customHeight="1">
      <c r="A8976" s="5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</row>
    <row r="8977" ht="15.75" customHeight="1">
      <c r="A8977" s="5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</row>
    <row r="8978" ht="15.75" customHeight="1">
      <c r="A8978" s="5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</row>
    <row r="8979" ht="15.75" customHeight="1">
      <c r="A8979" s="5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</row>
    <row r="8980" ht="15.75" customHeight="1">
      <c r="A8980" s="5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</row>
    <row r="8981" ht="15.75" customHeight="1">
      <c r="A8981" s="5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</row>
    <row r="8982" ht="15.75" customHeight="1">
      <c r="A8982" s="5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</row>
    <row r="8983" ht="15.75" customHeight="1">
      <c r="A8983" s="5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</row>
    <row r="8984" ht="15.75" customHeight="1">
      <c r="A8984" s="5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</row>
    <row r="8985" ht="15.75" customHeight="1">
      <c r="A8985" s="5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</row>
    <row r="8986" ht="15.75" customHeight="1">
      <c r="A8986" s="5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</row>
    <row r="8987" ht="15.75" customHeight="1">
      <c r="A8987" s="5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</row>
    <row r="8988" ht="15.75" customHeight="1">
      <c r="A8988" s="5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</row>
    <row r="8989" ht="15.75" customHeight="1">
      <c r="A8989" s="5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</row>
    <row r="8990" ht="15.75" customHeight="1">
      <c r="A8990" s="5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</row>
    <row r="8991" ht="15.75" customHeight="1">
      <c r="A8991" s="5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</row>
    <row r="8992" ht="15.75" customHeight="1">
      <c r="A8992" s="5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</row>
    <row r="8993" ht="15.75" customHeight="1">
      <c r="A8993" s="5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</row>
    <row r="8994" ht="15.75" customHeight="1">
      <c r="A8994" s="5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</row>
    <row r="8995" ht="15.75" customHeight="1">
      <c r="A8995" s="5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</row>
    <row r="8996" ht="15.75" customHeight="1">
      <c r="A8996" s="5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</row>
    <row r="8997" ht="15.75" customHeight="1">
      <c r="A8997" s="5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</row>
    <row r="8998" ht="15.75" customHeight="1">
      <c r="A8998" s="5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</row>
    <row r="8999" ht="15.75" customHeight="1">
      <c r="A8999" s="5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</row>
    <row r="9000" ht="15.75" customHeight="1">
      <c r="A9000" s="5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</row>
    <row r="9001" ht="15.75" customHeight="1">
      <c r="A9001" s="5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</row>
    <row r="9002" ht="15.75" customHeight="1">
      <c r="A9002" s="5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</row>
    <row r="9003" ht="15.75" customHeight="1">
      <c r="A9003" s="5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</row>
    <row r="9004" ht="15.75" customHeight="1">
      <c r="A9004" s="5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</row>
    <row r="9005" ht="15.75" customHeight="1">
      <c r="A9005" s="5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</row>
    <row r="9006" ht="15.75" customHeight="1">
      <c r="A9006" s="5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</row>
    <row r="9007" ht="15.75" customHeight="1">
      <c r="A9007" s="5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</row>
    <row r="9008" ht="15.75" customHeight="1">
      <c r="A9008" s="5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</row>
    <row r="9009" ht="15.75" customHeight="1">
      <c r="A9009" s="5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</row>
    <row r="9010" ht="15.75" customHeight="1">
      <c r="A9010" s="5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</row>
    <row r="9011" ht="15.75" customHeight="1">
      <c r="A9011" s="5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</row>
    <row r="9012" ht="15.75" customHeight="1">
      <c r="A9012" s="5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</row>
    <row r="9013" ht="15.75" customHeight="1">
      <c r="A9013" s="5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</row>
    <row r="9014" ht="15.75" customHeight="1">
      <c r="A9014" s="5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</row>
    <row r="9015" ht="15.75" customHeight="1">
      <c r="A9015" s="5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</row>
    <row r="9016" ht="15.75" customHeight="1">
      <c r="A9016" s="5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</row>
    <row r="9017" ht="15.75" customHeight="1">
      <c r="A9017" s="5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</row>
    <row r="9018" ht="15.75" customHeight="1">
      <c r="A9018" s="5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</row>
    <row r="9019" ht="15.75" customHeight="1">
      <c r="A9019" s="5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</row>
    <row r="9020" ht="15.75" customHeight="1">
      <c r="A9020" s="5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</row>
    <row r="9021" ht="15.75" customHeight="1">
      <c r="A9021" s="5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</row>
    <row r="9022" ht="15.75" customHeight="1">
      <c r="A9022" s="5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</row>
    <row r="9023" ht="15.75" customHeight="1">
      <c r="A9023" s="5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</row>
    <row r="9024" ht="15.75" customHeight="1">
      <c r="A9024" s="5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</row>
    <row r="9025" ht="15.75" customHeight="1">
      <c r="A9025" s="5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</row>
    <row r="9026" ht="15.75" customHeight="1">
      <c r="A9026" s="5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</row>
    <row r="9027" ht="15.75" customHeight="1">
      <c r="A9027" s="5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</row>
    <row r="9028" ht="15.75" customHeight="1">
      <c r="A9028" s="5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</row>
    <row r="9029" ht="15.75" customHeight="1">
      <c r="A9029" s="5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</row>
    <row r="9030" ht="15.75" customHeight="1">
      <c r="A9030" s="5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</row>
    <row r="9031" ht="15.75" customHeight="1">
      <c r="A9031" s="5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</row>
    <row r="9032" ht="15.75" customHeight="1">
      <c r="A9032" s="5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</row>
    <row r="9033" ht="15.75" customHeight="1">
      <c r="A9033" s="5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</row>
    <row r="9034" ht="15.75" customHeight="1">
      <c r="A9034" s="5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</row>
    <row r="9035" ht="15.75" customHeight="1">
      <c r="A9035" s="5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</row>
    <row r="9036" ht="15.75" customHeight="1">
      <c r="A9036" s="5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</row>
    <row r="9037" ht="15.75" customHeight="1">
      <c r="A9037" s="5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</row>
    <row r="9038" ht="15.75" customHeight="1">
      <c r="A9038" s="5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</row>
    <row r="9039" ht="15.75" customHeight="1">
      <c r="A9039" s="5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</row>
    <row r="9040" ht="15.75" customHeight="1">
      <c r="A9040" s="5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</row>
    <row r="9041" ht="15.75" customHeight="1">
      <c r="A9041" s="5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</row>
    <row r="9042" ht="15.75" customHeight="1">
      <c r="A9042" s="5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</row>
    <row r="9043" ht="15.75" customHeight="1">
      <c r="A9043" s="5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</row>
    <row r="9044" ht="15.75" customHeight="1">
      <c r="A9044" s="5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</row>
    <row r="9045" ht="15.75" customHeight="1">
      <c r="A9045" s="5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</row>
    <row r="9046" ht="15.75" customHeight="1">
      <c r="A9046" s="5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</row>
    <row r="9047" ht="15.75" customHeight="1">
      <c r="A9047" s="5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</row>
    <row r="9048" ht="15.75" customHeight="1">
      <c r="A9048" s="5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</row>
    <row r="9049" ht="15.75" customHeight="1">
      <c r="A9049" s="5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</row>
    <row r="9050" ht="15.75" customHeight="1">
      <c r="A9050" s="5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</row>
    <row r="9051" ht="15.75" customHeight="1">
      <c r="A9051" s="5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</row>
    <row r="9052" ht="15.75" customHeight="1">
      <c r="A9052" s="5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</row>
    <row r="9053" ht="15.75" customHeight="1">
      <c r="A9053" s="5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</row>
    <row r="9054" ht="15.75" customHeight="1">
      <c r="A9054" s="5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</row>
    <row r="9055" ht="15.75" customHeight="1">
      <c r="A9055" s="5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</row>
    <row r="9056" ht="15.75" customHeight="1">
      <c r="A9056" s="5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</row>
    <row r="9057" ht="15.75" customHeight="1">
      <c r="A9057" s="5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</row>
    <row r="9058" ht="15.75" customHeight="1">
      <c r="A9058" s="5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</row>
    <row r="9059" ht="15.75" customHeight="1">
      <c r="A9059" s="5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</row>
    <row r="9060" ht="15.75" customHeight="1">
      <c r="A9060" s="5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</row>
    <row r="9061" ht="15.75" customHeight="1">
      <c r="A9061" s="5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</row>
    <row r="9062" ht="15.75" customHeight="1">
      <c r="A9062" s="5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</row>
    <row r="9063" ht="15.75" customHeight="1">
      <c r="A9063" s="5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</row>
    <row r="9064" ht="15.75" customHeight="1">
      <c r="A9064" s="5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</row>
    <row r="9065" ht="15.75" customHeight="1">
      <c r="A9065" s="5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</row>
    <row r="9066" ht="15.75" customHeight="1">
      <c r="A9066" s="5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</row>
    <row r="9067" ht="15.75" customHeight="1">
      <c r="A9067" s="5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</row>
    <row r="9068" ht="15.75" customHeight="1">
      <c r="A9068" s="5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</row>
    <row r="9069" ht="15.75" customHeight="1">
      <c r="A9069" s="5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</row>
    <row r="9070" ht="15.75" customHeight="1">
      <c r="A9070" s="5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</row>
    <row r="9071" ht="15.75" customHeight="1">
      <c r="A9071" s="5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</row>
    <row r="9072" ht="15.75" customHeight="1">
      <c r="A9072" s="5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</row>
    <row r="9073" ht="15.75" customHeight="1">
      <c r="A9073" s="5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</row>
    <row r="9074" ht="15.75" customHeight="1">
      <c r="A9074" s="5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ht="15.75" customHeight="1">
      <c r="A9075" s="5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</row>
    <row r="9076" ht="15.75" customHeight="1">
      <c r="A9076" s="5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ht="15.75" customHeight="1">
      <c r="A9077" s="5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ht="15.75" customHeight="1">
      <c r="A9078" s="5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ht="15.75" customHeight="1">
      <c r="A9079" s="5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</row>
    <row r="9080" ht="15.75" customHeight="1">
      <c r="A9080" s="5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ht="15.75" customHeight="1">
      <c r="A9081" s="5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ht="15.75" customHeight="1">
      <c r="A9082" s="5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ht="15.75" customHeight="1">
      <c r="A9083" s="5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</row>
    <row r="9084" ht="15.75" customHeight="1">
      <c r="A9084" s="5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ht="15.75" customHeight="1">
      <c r="A9085" s="5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ht="15.75" customHeight="1">
      <c r="A9086" s="5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ht="15.75" customHeight="1">
      <c r="A9087" s="5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</row>
    <row r="9088" ht="15.75" customHeight="1">
      <c r="A9088" s="5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ht="15.75" customHeight="1">
      <c r="A9089" s="5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ht="15.75" customHeight="1">
      <c r="A9090" s="5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ht="15.75" customHeight="1">
      <c r="A9091" s="5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</row>
    <row r="9092" ht="15.75" customHeight="1">
      <c r="A9092" s="5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ht="15.75" customHeight="1">
      <c r="A9093" s="5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ht="15.75" customHeight="1">
      <c r="A9094" s="5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ht="15.75" customHeight="1">
      <c r="A9095" s="5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</row>
    <row r="9096" ht="15.75" customHeight="1">
      <c r="A9096" s="5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ht="15.75" customHeight="1">
      <c r="A9097" s="5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ht="15.75" customHeight="1">
      <c r="A9098" s="5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ht="15.75" customHeight="1">
      <c r="A9099" s="5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</row>
    <row r="9100" ht="15.75" customHeight="1">
      <c r="A9100" s="5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ht="15.75" customHeight="1">
      <c r="A9101" s="5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ht="15.75" customHeight="1">
      <c r="A9102" s="5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ht="15.75" customHeight="1">
      <c r="A9103" s="5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</row>
    <row r="9104" ht="15.75" customHeight="1">
      <c r="A9104" s="5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ht="15.75" customHeight="1">
      <c r="A9105" s="5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ht="15.75" customHeight="1">
      <c r="A9106" s="5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ht="15.75" customHeight="1">
      <c r="A9107" s="5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</row>
    <row r="9108" ht="15.75" customHeight="1">
      <c r="A9108" s="5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ht="15.75" customHeight="1">
      <c r="A9109" s="5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ht="15.75" customHeight="1">
      <c r="A9110" s="5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ht="15.75" customHeight="1">
      <c r="A9111" s="5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</row>
    <row r="9112" ht="15.75" customHeight="1">
      <c r="A9112" s="5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ht="15.75" customHeight="1">
      <c r="A9113" s="5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ht="15.75" customHeight="1">
      <c r="A9114" s="5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ht="15.75" customHeight="1">
      <c r="A9115" s="5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</row>
    <row r="9116" ht="15.75" customHeight="1">
      <c r="A9116" s="5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ht="15.75" customHeight="1">
      <c r="A9117" s="5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ht="15.75" customHeight="1">
      <c r="A9118" s="5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ht="15.75" customHeight="1">
      <c r="A9119" s="5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</row>
    <row r="9120" ht="15.75" customHeight="1">
      <c r="A9120" s="5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ht="15.75" customHeight="1">
      <c r="A9121" s="5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ht="15.75" customHeight="1">
      <c r="A9122" s="5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ht="15.75" customHeight="1">
      <c r="A9123" s="5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</row>
    <row r="9124" ht="15.75" customHeight="1">
      <c r="A9124" s="5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ht="15.75" customHeight="1">
      <c r="A9125" s="5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ht="15.75" customHeight="1">
      <c r="A9126" s="5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ht="15.75" customHeight="1">
      <c r="A9127" s="5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</row>
    <row r="9128" ht="15.75" customHeight="1">
      <c r="A9128" s="5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ht="15.75" customHeight="1">
      <c r="A9129" s="5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ht="15.75" customHeight="1">
      <c r="A9130" s="5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ht="15.75" customHeight="1">
      <c r="A9131" s="5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</row>
    <row r="9132" ht="15.75" customHeight="1">
      <c r="A9132" s="5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ht="15.75" customHeight="1">
      <c r="A9133" s="5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ht="15.75" customHeight="1">
      <c r="A9134" s="5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ht="15.75" customHeight="1">
      <c r="A9135" s="5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</row>
    <row r="9136" ht="15.75" customHeight="1">
      <c r="A9136" s="5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ht="15.75" customHeight="1">
      <c r="A9137" s="5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ht="15.75" customHeight="1">
      <c r="A9138" s="5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ht="15.75" customHeight="1">
      <c r="A9139" s="5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</row>
    <row r="9140" ht="15.75" customHeight="1">
      <c r="A9140" s="5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ht="15.75" customHeight="1">
      <c r="A9141" s="5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ht="15.75" customHeight="1">
      <c r="A9142" s="5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ht="15.75" customHeight="1">
      <c r="A9143" s="5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</row>
    <row r="9144" ht="15.75" customHeight="1">
      <c r="A9144" s="5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ht="15.75" customHeight="1">
      <c r="A9145" s="5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ht="15.75" customHeight="1">
      <c r="A9146" s="5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ht="15.75" customHeight="1">
      <c r="A9147" s="5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</row>
    <row r="9148" ht="15.75" customHeight="1">
      <c r="A9148" s="5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ht="15.75" customHeight="1">
      <c r="A9149" s="5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ht="15.75" customHeight="1">
      <c r="A9150" s="5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ht="15.75" customHeight="1">
      <c r="A9151" s="5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</row>
    <row r="9152" ht="15.75" customHeight="1">
      <c r="A9152" s="5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ht="15.75" customHeight="1">
      <c r="A9153" s="5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ht="15.75" customHeight="1">
      <c r="A9154" s="5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ht="15.75" customHeight="1">
      <c r="A9155" s="5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</row>
    <row r="9156" ht="15.75" customHeight="1">
      <c r="A9156" s="5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ht="15.75" customHeight="1">
      <c r="A9157" s="5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ht="15.75" customHeight="1">
      <c r="A9158" s="5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ht="15.75" customHeight="1">
      <c r="A9159" s="5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</row>
    <row r="9160" ht="15.75" customHeight="1">
      <c r="A9160" s="5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ht="15.75" customHeight="1">
      <c r="A9161" s="5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ht="15.75" customHeight="1">
      <c r="A9162" s="5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ht="15.75" customHeight="1">
      <c r="A9163" s="5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</row>
    <row r="9164" ht="15.75" customHeight="1">
      <c r="A9164" s="5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ht="15.75" customHeight="1">
      <c r="A9165" s="5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ht="15.75" customHeight="1">
      <c r="A9166" s="5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ht="15.75" customHeight="1">
      <c r="A9167" s="5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</row>
    <row r="9168" ht="15.75" customHeight="1">
      <c r="A9168" s="5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ht="15.75" customHeight="1">
      <c r="A9169" s="5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ht="15.75" customHeight="1">
      <c r="A9170" s="5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ht="15.75" customHeight="1">
      <c r="A9171" s="5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</row>
    <row r="9172" ht="15.75" customHeight="1">
      <c r="A9172" s="5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ht="15.75" customHeight="1">
      <c r="A9173" s="5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ht="15.75" customHeight="1">
      <c r="A9174" s="5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ht="15.75" customHeight="1">
      <c r="A9175" s="5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</row>
    <row r="9176" ht="15.75" customHeight="1">
      <c r="A9176" s="5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ht="15.75" customHeight="1">
      <c r="A9177" s="5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ht="15.75" customHeight="1">
      <c r="A9178" s="5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ht="15.75" customHeight="1">
      <c r="A9179" s="5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</row>
    <row r="9180" ht="15.75" customHeight="1">
      <c r="A9180" s="5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ht="15.75" customHeight="1">
      <c r="A9181" s="5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ht="15.75" customHeight="1">
      <c r="A9182" s="5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ht="15.75" customHeight="1">
      <c r="A9183" s="5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</row>
    <row r="9184" ht="15.75" customHeight="1">
      <c r="A9184" s="5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ht="15.75" customHeight="1">
      <c r="A9185" s="5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ht="15.75" customHeight="1">
      <c r="A9186" s="5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ht="15.75" customHeight="1">
      <c r="A9187" s="5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</row>
    <row r="9188" ht="15.75" customHeight="1">
      <c r="A9188" s="5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ht="15.75" customHeight="1">
      <c r="A9189" s="5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ht="15.75" customHeight="1">
      <c r="A9190" s="5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ht="15.75" customHeight="1">
      <c r="A9191" s="5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</row>
    <row r="9192" ht="15.75" customHeight="1">
      <c r="A9192" s="5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ht="15.75" customHeight="1">
      <c r="A9193" s="5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ht="15.75" customHeight="1">
      <c r="A9194" s="5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ht="15.75" customHeight="1">
      <c r="A9195" s="5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</row>
    <row r="9196" ht="15.75" customHeight="1">
      <c r="A9196" s="5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ht="15.75" customHeight="1">
      <c r="A9197" s="5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ht="15.75" customHeight="1">
      <c r="A9198" s="5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ht="15.75" customHeight="1">
      <c r="A9199" s="5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</row>
    <row r="9200" ht="15.75" customHeight="1">
      <c r="A9200" s="5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ht="15.75" customHeight="1">
      <c r="A9201" s="5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ht="15.75" customHeight="1">
      <c r="A9202" s="5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ht="15.75" customHeight="1">
      <c r="A9203" s="5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</row>
    <row r="9204" ht="15.75" customHeight="1">
      <c r="A9204" s="5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ht="15.75" customHeight="1">
      <c r="A9205" s="5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ht="15.75" customHeight="1">
      <c r="A9206" s="5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ht="15.75" customHeight="1">
      <c r="A9207" s="5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</row>
    <row r="9208" ht="15.75" customHeight="1">
      <c r="A9208" s="5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ht="15.75" customHeight="1">
      <c r="A9209" s="5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ht="15.75" customHeight="1">
      <c r="A9210" s="5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ht="15.75" customHeight="1">
      <c r="A9211" s="5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</row>
    <row r="9212" ht="15.75" customHeight="1">
      <c r="A9212" s="5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ht="15.75" customHeight="1">
      <c r="A9213" s="5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ht="15.75" customHeight="1">
      <c r="A9214" s="5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ht="15.75" customHeight="1">
      <c r="A9215" s="5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</row>
    <row r="9216" ht="15.75" customHeight="1">
      <c r="A9216" s="5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ht="15.75" customHeight="1">
      <c r="A9217" s="5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ht="15.75" customHeight="1">
      <c r="A9218" s="5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ht="15.75" customHeight="1">
      <c r="A9219" s="5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</row>
    <row r="9220" ht="15.75" customHeight="1">
      <c r="A9220" s="5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ht="15.75" customHeight="1">
      <c r="A9221" s="5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ht="15.75" customHeight="1">
      <c r="A9222" s="5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ht="15.75" customHeight="1">
      <c r="A9223" s="5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</row>
    <row r="9224" ht="15.75" customHeight="1">
      <c r="A9224" s="5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ht="15.75" customHeight="1">
      <c r="A9225" s="5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ht="15.75" customHeight="1">
      <c r="A9226" s="5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ht="15.75" customHeight="1">
      <c r="A9227" s="5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</row>
    <row r="9228" ht="15.75" customHeight="1">
      <c r="A9228" s="5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ht="15.75" customHeight="1">
      <c r="A9229" s="5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ht="15.75" customHeight="1">
      <c r="A9230" s="5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ht="15.75" customHeight="1">
      <c r="A9231" s="5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</row>
    <row r="9232" ht="15.75" customHeight="1">
      <c r="A9232" s="5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ht="15.75" customHeight="1">
      <c r="A9233" s="5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ht="15.75" customHeight="1">
      <c r="A9234" s="5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ht="15.75" customHeight="1">
      <c r="A9235" s="5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</row>
    <row r="9236" ht="15.75" customHeight="1">
      <c r="A9236" s="5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ht="15.75" customHeight="1">
      <c r="A9237" s="5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ht="15.75" customHeight="1">
      <c r="A9238" s="5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ht="15.75" customHeight="1">
      <c r="A9239" s="5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</row>
    <row r="9240" ht="15.75" customHeight="1">
      <c r="A9240" s="5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ht="15.75" customHeight="1">
      <c r="A9241" s="5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ht="15.75" customHeight="1">
      <c r="A9242" s="5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ht="15.75" customHeight="1">
      <c r="A9243" s="5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</row>
    <row r="9244" ht="15.75" customHeight="1">
      <c r="A9244" s="5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ht="15.75" customHeight="1">
      <c r="A9245" s="5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ht="15.75" customHeight="1">
      <c r="A9246" s="5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ht="15.75" customHeight="1">
      <c r="A9247" s="5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</row>
    <row r="9248" ht="15.75" customHeight="1">
      <c r="A9248" s="5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ht="15.75" customHeight="1">
      <c r="A9249" s="5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ht="15.75" customHeight="1">
      <c r="A9250" s="5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ht="15.75" customHeight="1">
      <c r="A9251" s="5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</row>
    <row r="9252" ht="15.75" customHeight="1">
      <c r="A9252" s="5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ht="15.75" customHeight="1">
      <c r="A9253" s="5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ht="15.75" customHeight="1">
      <c r="A9254" s="5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ht="15.75" customHeight="1">
      <c r="A9255" s="5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</row>
    <row r="9256" ht="15.75" customHeight="1">
      <c r="A9256" s="5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ht="15.75" customHeight="1">
      <c r="A9257" s="5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ht="15.75" customHeight="1">
      <c r="A9258" s="5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ht="15.75" customHeight="1">
      <c r="A9259" s="5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</row>
    <row r="9260" ht="15.75" customHeight="1">
      <c r="A9260" s="5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ht="15.75" customHeight="1">
      <c r="A9261" s="5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ht="15.75" customHeight="1">
      <c r="A9262" s="5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ht="15.75" customHeight="1">
      <c r="A9263" s="5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</row>
    <row r="9264" ht="15.75" customHeight="1">
      <c r="A9264" s="5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ht="15.75" customHeight="1">
      <c r="A9265" s="5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ht="15.75" customHeight="1">
      <c r="A9266" s="5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ht="15.75" customHeight="1">
      <c r="A9267" s="5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</row>
    <row r="9268" ht="15.75" customHeight="1">
      <c r="A9268" s="5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ht="15.75" customHeight="1">
      <c r="A9269" s="5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ht="15.75" customHeight="1">
      <c r="A9270" s="5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ht="15.75" customHeight="1">
      <c r="A9271" s="5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</row>
    <row r="9272" ht="15.75" customHeight="1">
      <c r="A9272" s="5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ht="15.75" customHeight="1">
      <c r="A9273" s="5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</row>
    <row r="9274" ht="15.75" customHeight="1">
      <c r="A9274" s="5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</row>
    <row r="9275" ht="15.75" customHeight="1">
      <c r="A9275" s="5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</row>
    <row r="9276" ht="15.75" customHeight="1">
      <c r="A9276" s="5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</row>
    <row r="9277" ht="15.75" customHeight="1">
      <c r="A9277" s="5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</row>
    <row r="9278" ht="15.75" customHeight="1">
      <c r="A9278" s="5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</row>
    <row r="9279" ht="15.75" customHeight="1">
      <c r="A9279" s="5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</row>
    <row r="9280" ht="15.75" customHeight="1">
      <c r="A9280" s="5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</row>
    <row r="9281" ht="15.75" customHeight="1">
      <c r="A9281" s="5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</row>
    <row r="9282" ht="15.75" customHeight="1">
      <c r="A9282" s="5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</row>
    <row r="9283" ht="15.75" customHeight="1">
      <c r="A9283" s="5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</row>
    <row r="9284" ht="15.75" customHeight="1">
      <c r="A9284" s="5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</row>
    <row r="9285" ht="15.75" customHeight="1">
      <c r="A9285" s="5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</row>
    <row r="9286" ht="15.75" customHeight="1">
      <c r="A9286" s="5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</row>
    <row r="9287" ht="15.75" customHeight="1">
      <c r="A9287" s="5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</row>
    <row r="9288" ht="15.75" customHeight="1">
      <c r="A9288" s="5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</row>
    <row r="9289" ht="15.75" customHeight="1">
      <c r="A9289" s="5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</row>
    <row r="9290" ht="15.75" customHeight="1">
      <c r="A9290" s="5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</row>
    <row r="9291" ht="15.75" customHeight="1">
      <c r="A9291" s="5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</row>
    <row r="9292" ht="15.75" customHeight="1">
      <c r="A9292" s="5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</row>
    <row r="9293" ht="15.75" customHeight="1">
      <c r="A9293" s="5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</row>
    <row r="9294" ht="15.75" customHeight="1">
      <c r="A9294" s="5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</row>
    <row r="9295" ht="15.75" customHeight="1">
      <c r="A9295" s="5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</row>
    <row r="9296" ht="15.75" customHeight="1">
      <c r="A9296" s="5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</row>
    <row r="9297" ht="15.75" customHeight="1">
      <c r="A9297" s="5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</row>
    <row r="9298" ht="15.75" customHeight="1">
      <c r="A9298" s="5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</row>
    <row r="9299" ht="15.75" customHeight="1">
      <c r="A9299" s="5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</row>
    <row r="9300" ht="15.75" customHeight="1">
      <c r="A9300" s="5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</row>
    <row r="9301" ht="15.75" customHeight="1">
      <c r="A9301" s="5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</row>
    <row r="9302" ht="15.75" customHeight="1">
      <c r="A9302" s="5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</row>
    <row r="9303" ht="15.75" customHeight="1">
      <c r="A9303" s="5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</row>
    <row r="9304" ht="15.75" customHeight="1">
      <c r="A9304" s="5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</row>
    <row r="9305" ht="15.75" customHeight="1">
      <c r="A9305" s="5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</row>
    <row r="9306" ht="15.75" customHeight="1">
      <c r="A9306" s="5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</row>
    <row r="9307" ht="15.75" customHeight="1">
      <c r="A9307" s="5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</row>
    <row r="9308" ht="15.75" customHeight="1">
      <c r="A9308" s="5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</row>
    <row r="9309" ht="15.75" customHeight="1">
      <c r="A9309" s="5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</row>
    <row r="9310" ht="15.75" customHeight="1">
      <c r="A9310" s="5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</row>
    <row r="9311" ht="15.75" customHeight="1">
      <c r="A9311" s="5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</row>
    <row r="9312" ht="15.75" customHeight="1">
      <c r="A9312" s="5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</row>
    <row r="9313" ht="15.75" customHeight="1">
      <c r="A9313" s="5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</row>
    <row r="9314" ht="15.75" customHeight="1">
      <c r="A9314" s="5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</row>
    <row r="9315" ht="15.75" customHeight="1">
      <c r="A9315" s="5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</row>
    <row r="9316" ht="15.75" customHeight="1">
      <c r="A9316" s="5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</row>
    <row r="9317" ht="15.75" customHeight="1">
      <c r="A9317" s="5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</row>
    <row r="9318" ht="15.75" customHeight="1">
      <c r="A9318" s="5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</row>
    <row r="9319" ht="15.75" customHeight="1">
      <c r="A9319" s="5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</row>
    <row r="9320" ht="15.75" customHeight="1">
      <c r="A9320" s="5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</row>
    <row r="9321" ht="15.75" customHeight="1">
      <c r="A9321" s="5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</row>
    <row r="9322" ht="15.75" customHeight="1">
      <c r="A9322" s="5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</row>
    <row r="9323" ht="15.75" customHeight="1">
      <c r="A9323" s="5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</row>
    <row r="9324" ht="15.75" customHeight="1">
      <c r="A9324" s="5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</row>
    <row r="9325" ht="15.75" customHeight="1">
      <c r="A9325" s="5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</row>
    <row r="9326" ht="15.75" customHeight="1">
      <c r="A9326" s="5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</row>
    <row r="9327" ht="15.75" customHeight="1">
      <c r="A9327" s="5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</row>
    <row r="9328" ht="15.75" customHeight="1">
      <c r="A9328" s="5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</row>
    <row r="9329" ht="15.75" customHeight="1">
      <c r="A9329" s="5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</row>
    <row r="9330" ht="15.75" customHeight="1">
      <c r="A9330" s="5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</row>
    <row r="9331" ht="15.75" customHeight="1">
      <c r="A9331" s="5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</row>
    <row r="9332" ht="15.75" customHeight="1">
      <c r="A9332" s="5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</row>
    <row r="9333" ht="15.75" customHeight="1">
      <c r="A9333" s="5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</row>
    <row r="9334" ht="15.75" customHeight="1">
      <c r="A9334" s="5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</row>
    <row r="9335" ht="15.75" customHeight="1">
      <c r="A9335" s="5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</row>
    <row r="9336" ht="15.75" customHeight="1">
      <c r="A9336" s="5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</row>
    <row r="9337" ht="15.75" customHeight="1">
      <c r="A9337" s="5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</row>
    <row r="9338" ht="15.75" customHeight="1">
      <c r="A9338" s="5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</row>
    <row r="9339" ht="15.75" customHeight="1">
      <c r="A9339" s="5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</row>
    <row r="9340" ht="15.75" customHeight="1">
      <c r="A9340" s="5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</row>
    <row r="9341" ht="15.75" customHeight="1">
      <c r="A9341" s="5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</row>
    <row r="9342" ht="15.75" customHeight="1">
      <c r="A9342" s="5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</row>
    <row r="9343" ht="15.75" customHeight="1">
      <c r="A9343" s="5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</row>
    <row r="9344" ht="15.75" customHeight="1">
      <c r="A9344" s="5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</row>
    <row r="9345" ht="15.75" customHeight="1">
      <c r="A9345" s="5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</row>
    <row r="9346" ht="15.75" customHeight="1">
      <c r="A9346" s="5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</row>
    <row r="9347" ht="15.75" customHeight="1">
      <c r="A9347" s="5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</row>
    <row r="9348" ht="15.75" customHeight="1">
      <c r="A9348" s="5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</row>
    <row r="9349" ht="15.75" customHeight="1">
      <c r="A9349" s="5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</row>
    <row r="9350" ht="15.75" customHeight="1">
      <c r="A9350" s="5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</row>
    <row r="9351" ht="15.75" customHeight="1">
      <c r="A9351" s="5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</row>
    <row r="9352" ht="15.75" customHeight="1">
      <c r="A9352" s="5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</row>
    <row r="9353" ht="15.75" customHeight="1">
      <c r="A9353" s="5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</row>
    <row r="9354" ht="15.75" customHeight="1">
      <c r="A9354" s="5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</row>
    <row r="9355" ht="15.75" customHeight="1">
      <c r="A9355" s="5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</row>
    <row r="9356" ht="15.75" customHeight="1">
      <c r="A9356" s="5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</row>
    <row r="9357" ht="15.75" customHeight="1">
      <c r="A9357" s="5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</row>
    <row r="9358" ht="15.75" customHeight="1">
      <c r="A9358" s="5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</row>
    <row r="9359" ht="15.75" customHeight="1">
      <c r="A9359" s="5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</row>
    <row r="9360" ht="15.75" customHeight="1">
      <c r="A9360" s="5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</row>
    <row r="9361" ht="15.75" customHeight="1">
      <c r="A9361" s="5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</row>
    <row r="9362" ht="15.75" customHeight="1">
      <c r="A9362" s="5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</row>
    <row r="9363" ht="15.75" customHeight="1">
      <c r="A9363" s="5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</row>
    <row r="9364" ht="15.75" customHeight="1">
      <c r="A9364" s="5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</row>
    <row r="9365" ht="15.75" customHeight="1">
      <c r="A9365" s="5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</row>
    <row r="9366" ht="15.75" customHeight="1">
      <c r="A9366" s="5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</row>
    <row r="9367" ht="15.75" customHeight="1">
      <c r="A9367" s="5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</row>
    <row r="9368" ht="15.75" customHeight="1">
      <c r="A9368" s="5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</row>
    <row r="9369" ht="15.75" customHeight="1">
      <c r="A9369" s="5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</row>
    <row r="9370" ht="15.75" customHeight="1">
      <c r="A9370" s="5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</row>
    <row r="9371" ht="15.75" customHeight="1">
      <c r="A9371" s="5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</row>
    <row r="9372" ht="15.75" customHeight="1">
      <c r="A9372" s="5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</row>
    <row r="9373" ht="15.75" customHeight="1">
      <c r="A9373" s="5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</row>
    <row r="9374" ht="15.75" customHeight="1">
      <c r="A9374" s="5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</row>
    <row r="9375" ht="15.75" customHeight="1">
      <c r="A9375" s="5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</row>
    <row r="9376" ht="15.75" customHeight="1">
      <c r="A9376" s="5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</row>
    <row r="9377" ht="15.75" customHeight="1">
      <c r="A9377" s="5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</row>
    <row r="9378" ht="15.75" customHeight="1">
      <c r="A9378" s="5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</row>
    <row r="9379" ht="15.75" customHeight="1">
      <c r="A9379" s="5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</row>
    <row r="9380" ht="15.75" customHeight="1">
      <c r="A9380" s="5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</row>
    <row r="9381" ht="15.75" customHeight="1">
      <c r="A9381" s="5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</row>
    <row r="9382" ht="15.75" customHeight="1">
      <c r="A9382" s="5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</row>
    <row r="9383" ht="15.75" customHeight="1">
      <c r="A9383" s="5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</row>
    <row r="9384" ht="15.75" customHeight="1">
      <c r="A9384" s="5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</row>
    <row r="9385" ht="15.75" customHeight="1">
      <c r="A9385" s="5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</row>
    <row r="9386" ht="15.75" customHeight="1">
      <c r="A9386" s="5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</row>
    <row r="9387" ht="15.75" customHeight="1">
      <c r="A9387" s="5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</row>
    <row r="9388" ht="15.75" customHeight="1">
      <c r="A9388" s="5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</row>
    <row r="9389" ht="15.75" customHeight="1">
      <c r="A9389" s="5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</row>
    <row r="9390" ht="15.75" customHeight="1">
      <c r="A9390" s="5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</row>
    <row r="9391" ht="15.75" customHeight="1">
      <c r="A9391" s="5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</row>
    <row r="9392" ht="15.75" customHeight="1">
      <c r="A9392" s="5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</row>
    <row r="9393" ht="15.75" customHeight="1">
      <c r="A9393" s="5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</row>
    <row r="9394" ht="15.75" customHeight="1">
      <c r="A9394" s="5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</row>
    <row r="9395" ht="15.75" customHeight="1">
      <c r="A9395" s="5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</row>
    <row r="9396" ht="15.75" customHeight="1">
      <c r="A9396" s="5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</row>
    <row r="9397" ht="15.75" customHeight="1">
      <c r="A9397" s="5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</row>
    <row r="9398" ht="15.75" customHeight="1">
      <c r="A9398" s="5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</row>
    <row r="9399" ht="15.75" customHeight="1">
      <c r="A9399" s="5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</row>
    <row r="9400" ht="15.75" customHeight="1">
      <c r="A9400" s="5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</row>
    <row r="9401" ht="15.75" customHeight="1">
      <c r="A9401" s="5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</row>
    <row r="9402" ht="15.75" customHeight="1">
      <c r="A9402" s="5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</row>
    <row r="9403" ht="15.75" customHeight="1">
      <c r="A9403" s="5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</row>
    <row r="9404" ht="15.75" customHeight="1">
      <c r="A9404" s="5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</row>
    <row r="9405" ht="15.75" customHeight="1">
      <c r="A9405" s="5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</row>
    <row r="9406" ht="15.75" customHeight="1">
      <c r="A9406" s="5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</row>
    <row r="9407" ht="15.75" customHeight="1">
      <c r="A9407" s="5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</row>
    <row r="9408" ht="15.75" customHeight="1">
      <c r="A9408" s="5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</row>
    <row r="9409" ht="15.75" customHeight="1">
      <c r="A9409" s="5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</row>
    <row r="9410" ht="15.75" customHeight="1">
      <c r="A9410" s="5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</row>
    <row r="9411" ht="15.75" customHeight="1">
      <c r="A9411" s="5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</row>
    <row r="9412" ht="15.75" customHeight="1">
      <c r="A9412" s="5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</row>
    <row r="9413" ht="15.75" customHeight="1">
      <c r="A9413" s="5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</row>
    <row r="9414" ht="15.75" customHeight="1">
      <c r="A9414" s="5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</row>
    <row r="9415" ht="15.75" customHeight="1">
      <c r="A9415" s="5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</row>
    <row r="9416" ht="15.75" customHeight="1">
      <c r="A9416" s="5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</row>
    <row r="9417" ht="15.75" customHeight="1">
      <c r="A9417" s="5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</row>
    <row r="9418" ht="15.75" customHeight="1">
      <c r="A9418" s="5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</row>
    <row r="9419" ht="15.75" customHeight="1">
      <c r="A9419" s="5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</row>
    <row r="9420" ht="15.75" customHeight="1">
      <c r="A9420" s="5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</row>
    <row r="9421" ht="15.75" customHeight="1">
      <c r="A9421" s="5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</row>
    <row r="9422" ht="15.75" customHeight="1">
      <c r="A9422" s="5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</row>
    <row r="9423" ht="15.75" customHeight="1">
      <c r="A9423" s="5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</row>
    <row r="9424" ht="15.75" customHeight="1">
      <c r="A9424" s="5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</row>
    <row r="9425" ht="15.75" customHeight="1">
      <c r="A9425" s="5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</row>
    <row r="9426" ht="15.75" customHeight="1">
      <c r="A9426" s="5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ht="15.75" customHeight="1">
      <c r="A9427" s="5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</row>
    <row r="9428" ht="15.75" customHeight="1">
      <c r="A9428" s="5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ht="15.75" customHeight="1">
      <c r="A9429" s="5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ht="15.75" customHeight="1">
      <c r="A9430" s="5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ht="15.75" customHeight="1">
      <c r="A9431" s="5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</row>
    <row r="9432" ht="15.75" customHeight="1">
      <c r="A9432" s="5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ht="15.75" customHeight="1">
      <c r="A9433" s="5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ht="15.75" customHeight="1">
      <c r="A9434" s="5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ht="15.75" customHeight="1">
      <c r="A9435" s="5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</row>
    <row r="9436" ht="15.75" customHeight="1">
      <c r="A9436" s="5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ht="15.75" customHeight="1">
      <c r="A9437" s="5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ht="15.75" customHeight="1">
      <c r="A9438" s="5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ht="15.75" customHeight="1">
      <c r="A9439" s="5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</row>
    <row r="9440" ht="15.75" customHeight="1">
      <c r="A9440" s="5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ht="15.75" customHeight="1">
      <c r="A9441" s="5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ht="15.75" customHeight="1">
      <c r="A9442" s="5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ht="15.75" customHeight="1">
      <c r="A9443" s="5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</row>
    <row r="9444" ht="15.75" customHeight="1">
      <c r="A9444" s="5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ht="15.75" customHeight="1">
      <c r="A9445" s="5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ht="15.75" customHeight="1">
      <c r="A9446" s="5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ht="15.75" customHeight="1">
      <c r="A9447" s="5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</row>
    <row r="9448" ht="15.75" customHeight="1">
      <c r="A9448" s="5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ht="15.75" customHeight="1">
      <c r="A9449" s="5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ht="15.75" customHeight="1">
      <c r="A9450" s="5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ht="15.75" customHeight="1">
      <c r="A9451" s="5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</row>
    <row r="9452" ht="15.75" customHeight="1">
      <c r="A9452" s="5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ht="15.75" customHeight="1">
      <c r="A9453" s="5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ht="15.75" customHeight="1">
      <c r="A9454" s="5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ht="15.75" customHeight="1">
      <c r="A9455" s="5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</row>
    <row r="9456" ht="15.75" customHeight="1">
      <c r="A9456" s="5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ht="15.75" customHeight="1">
      <c r="A9457" s="5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ht="15.75" customHeight="1">
      <c r="A9458" s="5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ht="15.75" customHeight="1">
      <c r="A9459" s="5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</row>
    <row r="9460" ht="15.75" customHeight="1">
      <c r="A9460" s="5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ht="15.75" customHeight="1">
      <c r="A9461" s="5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ht="15.75" customHeight="1">
      <c r="A9462" s="5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ht="15.75" customHeight="1">
      <c r="A9463" s="5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</row>
    <row r="9464" ht="15.75" customHeight="1">
      <c r="A9464" s="5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ht="15.75" customHeight="1">
      <c r="A9465" s="5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ht="15.75" customHeight="1">
      <c r="A9466" s="5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ht="15.75" customHeight="1">
      <c r="A9467" s="5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</row>
    <row r="9468" ht="15.75" customHeight="1">
      <c r="A9468" s="5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ht="15.75" customHeight="1">
      <c r="A9469" s="5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ht="15.75" customHeight="1">
      <c r="A9470" s="5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ht="15.75" customHeight="1">
      <c r="A9471" s="5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</row>
    <row r="9472" ht="15.75" customHeight="1">
      <c r="A9472" s="5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ht="15.75" customHeight="1">
      <c r="A9473" s="5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ht="15.75" customHeight="1">
      <c r="A9474" s="5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ht="15.75" customHeight="1">
      <c r="A9475" s="5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</row>
    <row r="9476" ht="15.75" customHeight="1">
      <c r="A9476" s="5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ht="15.75" customHeight="1">
      <c r="A9477" s="5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ht="15.75" customHeight="1">
      <c r="A9478" s="5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ht="15.75" customHeight="1">
      <c r="A9479" s="5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</row>
    <row r="9480" ht="15.75" customHeight="1">
      <c r="A9480" s="5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ht="15.75" customHeight="1">
      <c r="A9481" s="5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ht="15.75" customHeight="1">
      <c r="A9482" s="5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ht="15.75" customHeight="1">
      <c r="A9483" s="5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</row>
    <row r="9484" ht="15.75" customHeight="1">
      <c r="A9484" s="5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ht="15.75" customHeight="1">
      <c r="A9485" s="5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ht="15.75" customHeight="1">
      <c r="A9486" s="5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ht="15.75" customHeight="1">
      <c r="A9487" s="5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</row>
    <row r="9488" ht="15.75" customHeight="1">
      <c r="A9488" s="5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ht="15.75" customHeight="1">
      <c r="A9489" s="5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ht="15.75" customHeight="1">
      <c r="A9490" s="5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ht="15.75" customHeight="1">
      <c r="A9491" s="5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</row>
    <row r="9492" ht="15.75" customHeight="1">
      <c r="A9492" s="5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ht="15.75" customHeight="1">
      <c r="A9493" s="5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ht="15.75" customHeight="1">
      <c r="A9494" s="5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ht="15.75" customHeight="1">
      <c r="A9495" s="5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</row>
    <row r="9496" ht="15.75" customHeight="1">
      <c r="A9496" s="5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ht="15.75" customHeight="1">
      <c r="A9497" s="5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ht="15.75" customHeight="1">
      <c r="A9498" s="5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ht="15.75" customHeight="1">
      <c r="A9499" s="5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</row>
    <row r="9500" ht="15.75" customHeight="1">
      <c r="A9500" s="5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ht="15.75" customHeight="1">
      <c r="A9501" s="5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ht="15.75" customHeight="1">
      <c r="A9502" s="5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ht="15.75" customHeight="1">
      <c r="A9503" s="5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</row>
    <row r="9504" ht="15.75" customHeight="1">
      <c r="A9504" s="5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ht="15.75" customHeight="1">
      <c r="A9505" s="5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ht="15.75" customHeight="1">
      <c r="A9506" s="5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ht="15.75" customHeight="1">
      <c r="A9507" s="5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</row>
    <row r="9508" ht="15.75" customHeight="1">
      <c r="A9508" s="5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ht="15.75" customHeight="1">
      <c r="A9509" s="5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ht="15.75" customHeight="1">
      <c r="A9510" s="5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ht="15.75" customHeight="1">
      <c r="A9511" s="5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</row>
    <row r="9512" ht="15.75" customHeight="1">
      <c r="A9512" s="5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ht="15.75" customHeight="1">
      <c r="A9513" s="5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ht="15.75" customHeight="1">
      <c r="A9514" s="5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ht="15.75" customHeight="1">
      <c r="A9515" s="5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</row>
    <row r="9516" ht="15.75" customHeight="1">
      <c r="A9516" s="5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ht="15.75" customHeight="1">
      <c r="A9517" s="5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ht="15.75" customHeight="1">
      <c r="A9518" s="5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ht="15.75" customHeight="1">
      <c r="A9519" s="5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</row>
    <row r="9520" ht="15.75" customHeight="1">
      <c r="A9520" s="5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ht="15.75" customHeight="1">
      <c r="A9521" s="5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ht="15.75" customHeight="1">
      <c r="A9522" s="5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ht="15.75" customHeight="1">
      <c r="A9523" s="5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</row>
    <row r="9524" ht="15.75" customHeight="1">
      <c r="A9524" s="5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ht="15.75" customHeight="1">
      <c r="A9525" s="5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ht="15.75" customHeight="1">
      <c r="A9526" s="5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ht="15.75" customHeight="1">
      <c r="A9527" s="5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</row>
    <row r="9528" ht="15.75" customHeight="1">
      <c r="A9528" s="5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ht="15.75" customHeight="1">
      <c r="A9529" s="5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ht="15.75" customHeight="1">
      <c r="A9530" s="5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ht="15.75" customHeight="1">
      <c r="A9531" s="5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</row>
    <row r="9532" ht="15.75" customHeight="1">
      <c r="A9532" s="5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ht="15.75" customHeight="1">
      <c r="A9533" s="5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ht="15.75" customHeight="1">
      <c r="A9534" s="5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ht="15.75" customHeight="1">
      <c r="A9535" s="5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</row>
    <row r="9536" ht="15.75" customHeight="1">
      <c r="A9536" s="5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ht="15.75" customHeight="1">
      <c r="A9537" s="5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ht="15.75" customHeight="1">
      <c r="A9538" s="5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ht="15.75" customHeight="1">
      <c r="A9539" s="5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</row>
    <row r="9540" ht="15.75" customHeight="1">
      <c r="A9540" s="5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ht="15.75" customHeight="1">
      <c r="A9541" s="5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ht="15.75" customHeight="1">
      <c r="A9542" s="5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ht="15.75" customHeight="1">
      <c r="A9543" s="5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</row>
    <row r="9544" ht="15.75" customHeight="1">
      <c r="A9544" s="5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ht="15.75" customHeight="1">
      <c r="A9545" s="5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ht="15.75" customHeight="1">
      <c r="A9546" s="5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ht="15.75" customHeight="1">
      <c r="A9547" s="5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</row>
    <row r="9548" ht="15.75" customHeight="1">
      <c r="A9548" s="5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ht="15.75" customHeight="1">
      <c r="A9549" s="5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ht="15.75" customHeight="1">
      <c r="A9550" s="5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ht="15.75" customHeight="1">
      <c r="A9551" s="5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</row>
    <row r="9552" ht="15.75" customHeight="1">
      <c r="A9552" s="5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ht="15.75" customHeight="1">
      <c r="A9553" s="5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ht="15.75" customHeight="1">
      <c r="A9554" s="5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ht="15.75" customHeight="1">
      <c r="A9555" s="5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</row>
    <row r="9556" ht="15.75" customHeight="1">
      <c r="A9556" s="5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ht="15.75" customHeight="1">
      <c r="A9557" s="5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ht="15.75" customHeight="1">
      <c r="A9558" s="5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ht="15.75" customHeight="1">
      <c r="A9559" s="5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</row>
    <row r="9560" ht="15.75" customHeight="1">
      <c r="A9560" s="5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ht="15.75" customHeight="1">
      <c r="A9561" s="5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ht="15.75" customHeight="1">
      <c r="A9562" s="5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ht="15.75" customHeight="1">
      <c r="A9563" s="5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</row>
    <row r="9564" ht="15.75" customHeight="1">
      <c r="A9564" s="5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ht="15.75" customHeight="1">
      <c r="A9565" s="5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ht="15.75" customHeight="1">
      <c r="A9566" s="5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ht="15.75" customHeight="1">
      <c r="A9567" s="5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</row>
    <row r="9568" ht="15.75" customHeight="1">
      <c r="A9568" s="5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ht="15.75" customHeight="1">
      <c r="A9569" s="5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ht="15.75" customHeight="1">
      <c r="A9570" s="5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ht="15.75" customHeight="1">
      <c r="A9571" s="5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</row>
    <row r="9572" ht="15.75" customHeight="1">
      <c r="A9572" s="5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ht="15.75" customHeight="1">
      <c r="A9573" s="5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ht="15.75" customHeight="1">
      <c r="A9574" s="5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ht="15.75" customHeight="1">
      <c r="A9575" s="5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</row>
    <row r="9576" ht="15.75" customHeight="1">
      <c r="A9576" s="5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ht="15.75" customHeight="1">
      <c r="A9577" s="5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ht="15.75" customHeight="1">
      <c r="A9578" s="5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ht="15.75" customHeight="1">
      <c r="A9579" s="5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</row>
    <row r="9580" ht="15.75" customHeight="1">
      <c r="A9580" s="5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ht="15.75" customHeight="1">
      <c r="A9581" s="5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ht="15.75" customHeight="1">
      <c r="A9582" s="5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ht="15.75" customHeight="1">
      <c r="A9583" s="5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</row>
    <row r="9584" ht="15.75" customHeight="1">
      <c r="A9584" s="5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ht="15.75" customHeight="1">
      <c r="A9585" s="5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ht="15.75" customHeight="1">
      <c r="A9586" s="5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ht="15.75" customHeight="1">
      <c r="A9587" s="5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</row>
    <row r="9588" ht="15.75" customHeight="1">
      <c r="A9588" s="5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ht="15.75" customHeight="1">
      <c r="A9589" s="5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ht="15.75" customHeight="1">
      <c r="A9590" s="5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ht="15.75" customHeight="1">
      <c r="A9591" s="5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</row>
    <row r="9592" ht="15.75" customHeight="1">
      <c r="A9592" s="5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ht="15.75" customHeight="1">
      <c r="A9593" s="5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ht="15.75" customHeight="1">
      <c r="A9594" s="5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ht="15.75" customHeight="1">
      <c r="A9595" s="5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</row>
    <row r="9596" ht="15.75" customHeight="1">
      <c r="A9596" s="5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ht="15.75" customHeight="1">
      <c r="A9597" s="5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ht="15.75" customHeight="1">
      <c r="A9598" s="5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ht="15.75" customHeight="1">
      <c r="A9599" s="5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</row>
    <row r="9600" ht="15.75" customHeight="1">
      <c r="A9600" s="5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ht="15.75" customHeight="1">
      <c r="A9601" s="5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ht="15.75" customHeight="1">
      <c r="A9602" s="5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ht="15.75" customHeight="1">
      <c r="A9603" s="5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</row>
    <row r="9604" ht="15.75" customHeight="1">
      <c r="A9604" s="5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ht="15.75" customHeight="1">
      <c r="A9605" s="5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ht="15.75" customHeight="1">
      <c r="A9606" s="5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ht="15.75" customHeight="1">
      <c r="A9607" s="5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</row>
    <row r="9608" ht="15.75" customHeight="1">
      <c r="A9608" s="5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ht="15.75" customHeight="1">
      <c r="A9609" s="5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ht="15.75" customHeight="1">
      <c r="A9610" s="5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ht="15.75" customHeight="1">
      <c r="A9611" s="5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</row>
    <row r="9612" ht="15.75" customHeight="1">
      <c r="A9612" s="5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ht="15.75" customHeight="1">
      <c r="A9613" s="5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ht="15.75" customHeight="1">
      <c r="A9614" s="5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ht="15.75" customHeight="1">
      <c r="A9615" s="5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</row>
    <row r="9616" ht="15.75" customHeight="1">
      <c r="A9616" s="5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ht="15.75" customHeight="1">
      <c r="A9617" s="5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ht="15.75" customHeight="1">
      <c r="A9618" s="5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ht="15.75" customHeight="1">
      <c r="A9619" s="5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</row>
    <row r="9620" ht="15.75" customHeight="1">
      <c r="A9620" s="5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ht="15.75" customHeight="1">
      <c r="A9621" s="5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ht="15.75" customHeight="1">
      <c r="A9622" s="5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ht="15.75" customHeight="1">
      <c r="A9623" s="5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</row>
    <row r="9624" ht="15.75" customHeight="1">
      <c r="A9624" s="5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ht="15.75" customHeight="1">
      <c r="A9625" s="5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ht="15.75" customHeight="1">
      <c r="A9626" s="5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ht="15.75" customHeight="1">
      <c r="A9627" s="5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</row>
    <row r="9628" ht="15.75" customHeight="1">
      <c r="A9628" s="5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ht="15.75" customHeight="1">
      <c r="A9629" s="5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ht="15.75" customHeight="1">
      <c r="A9630" s="5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ht="15.75" customHeight="1">
      <c r="A9631" s="5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</row>
    <row r="9632" ht="15.75" customHeight="1">
      <c r="A9632" s="5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ht="15.75" customHeight="1">
      <c r="A9633" s="5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ht="15.75" customHeight="1">
      <c r="A9634" s="5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ht="15.75" customHeight="1">
      <c r="A9635" s="5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</row>
    <row r="9636" ht="15.75" customHeight="1">
      <c r="A9636" s="5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ht="15.75" customHeight="1">
      <c r="A9637" s="5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ht="15.75" customHeight="1">
      <c r="A9638" s="5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ht="15.75" customHeight="1">
      <c r="A9639" s="5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</row>
    <row r="9640" ht="15.75" customHeight="1">
      <c r="A9640" s="5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ht="15.75" customHeight="1">
      <c r="A9641" s="5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ht="15.75" customHeight="1">
      <c r="A9642" s="5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ht="15.75" customHeight="1">
      <c r="A9643" s="5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</row>
    <row r="9644" ht="15.75" customHeight="1">
      <c r="A9644" s="5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ht="15.75" customHeight="1">
      <c r="A9645" s="5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ht="15.75" customHeight="1">
      <c r="A9646" s="5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ht="15.75" customHeight="1">
      <c r="A9647" s="5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</row>
    <row r="9648" ht="15.75" customHeight="1">
      <c r="A9648" s="5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ht="15.75" customHeight="1">
      <c r="A9649" s="5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ht="15.75" customHeight="1">
      <c r="A9650" s="5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ht="15.75" customHeight="1">
      <c r="A9651" s="5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</row>
    <row r="9652" ht="15.75" customHeight="1">
      <c r="A9652" s="5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ht="15.75" customHeight="1">
      <c r="A9653" s="5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ht="15.75" customHeight="1">
      <c r="A9654" s="5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ht="15.75" customHeight="1">
      <c r="A9655" s="5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</row>
    <row r="9656" ht="15.75" customHeight="1">
      <c r="A9656" s="5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ht="15.75" customHeight="1">
      <c r="A9657" s="5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ht="15.75" customHeight="1">
      <c r="A9658" s="5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ht="15.75" customHeight="1">
      <c r="A9659" s="5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</row>
    <row r="9660" ht="15.75" customHeight="1">
      <c r="A9660" s="5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ht="15.75" customHeight="1">
      <c r="A9661" s="5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ht="15.75" customHeight="1">
      <c r="A9662" s="5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ht="15.75" customHeight="1">
      <c r="A9663" s="5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</row>
    <row r="9664" ht="15.75" customHeight="1">
      <c r="A9664" s="5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ht="15.75" customHeight="1">
      <c r="A9665" s="5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ht="15.75" customHeight="1">
      <c r="A9666" s="5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ht="15.75" customHeight="1">
      <c r="A9667" s="5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</row>
    <row r="9668" ht="15.75" customHeight="1">
      <c r="A9668" s="5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ht="15.75" customHeight="1">
      <c r="A9669" s="5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ht="15.75" customHeight="1">
      <c r="A9670" s="5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ht="15.75" customHeight="1">
      <c r="A9671" s="5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</row>
    <row r="9672" ht="15.75" customHeight="1">
      <c r="A9672" s="5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ht="15.75" customHeight="1">
      <c r="A9673" s="5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</row>
    <row r="9674" ht="15.75" customHeight="1">
      <c r="A9674" s="5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ht="15.75" customHeight="1">
      <c r="A9675" s="5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</row>
    <row r="9676" ht="15.75" customHeight="1">
      <c r="A9676" s="5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ht="15.75" customHeight="1">
      <c r="A9677" s="5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</row>
    <row r="9678" ht="15.75" customHeight="1">
      <c r="A9678" s="5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ht="15.75" customHeight="1">
      <c r="A9679" s="5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</row>
    <row r="9680" ht="15.75" customHeight="1">
      <c r="A9680" s="5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ht="15.75" customHeight="1">
      <c r="A9681" s="5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</row>
    <row r="9682" ht="15.75" customHeight="1">
      <c r="A9682" s="5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ht="15.75" customHeight="1">
      <c r="A9683" s="5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</row>
    <row r="9684" ht="15.75" customHeight="1">
      <c r="A9684" s="5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ht="15.75" customHeight="1">
      <c r="A9685" s="5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</row>
    <row r="9686" ht="15.75" customHeight="1">
      <c r="A9686" s="5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ht="15.75" customHeight="1">
      <c r="A9687" s="5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</row>
    <row r="9688" ht="15.75" customHeight="1">
      <c r="A9688" s="5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ht="15.75" customHeight="1">
      <c r="A9689" s="5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</row>
    <row r="9690" ht="15.75" customHeight="1">
      <c r="A9690" s="5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ht="15.75" customHeight="1">
      <c r="A9691" s="5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</row>
    <row r="9692" ht="15.75" customHeight="1">
      <c r="A9692" s="5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ht="15.75" customHeight="1">
      <c r="A9693" s="5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</row>
    <row r="9694" ht="15.75" customHeight="1">
      <c r="A9694" s="5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ht="15.75" customHeight="1">
      <c r="A9695" s="5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</row>
    <row r="9696" ht="15.75" customHeight="1">
      <c r="A9696" s="5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ht="15.75" customHeight="1">
      <c r="A9697" s="5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</row>
    <row r="9698" ht="15.75" customHeight="1">
      <c r="A9698" s="5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ht="15.75" customHeight="1">
      <c r="A9699" s="5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</row>
    <row r="9700" ht="15.75" customHeight="1">
      <c r="A9700" s="5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ht="15.75" customHeight="1">
      <c r="A9701" s="5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</row>
    <row r="9702" ht="15.75" customHeight="1">
      <c r="A9702" s="5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ht="15.75" customHeight="1">
      <c r="A9703" s="5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</row>
    <row r="9704" ht="15.75" customHeight="1">
      <c r="A9704" s="5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ht="15.75" customHeight="1">
      <c r="A9705" s="5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</row>
    <row r="9706" ht="15.75" customHeight="1">
      <c r="A9706" s="5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ht="15.75" customHeight="1">
      <c r="A9707" s="5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</row>
    <row r="9708" ht="15.75" customHeight="1">
      <c r="A9708" s="5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ht="15.75" customHeight="1">
      <c r="A9709" s="5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</row>
    <row r="9710" ht="15.75" customHeight="1">
      <c r="A9710" s="5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ht="15.75" customHeight="1">
      <c r="A9711" s="5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</row>
    <row r="9712" ht="15.75" customHeight="1">
      <c r="A9712" s="5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ht="15.75" customHeight="1">
      <c r="A9713" s="5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</row>
    <row r="9714" ht="15.75" customHeight="1">
      <c r="A9714" s="5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ht="15.75" customHeight="1">
      <c r="A9715" s="5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</row>
    <row r="9716" ht="15.75" customHeight="1">
      <c r="A9716" s="5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ht="15.75" customHeight="1">
      <c r="A9717" s="5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</row>
    <row r="9718" ht="15.75" customHeight="1">
      <c r="A9718" s="5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ht="15.75" customHeight="1">
      <c r="A9719" s="5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</row>
    <row r="9720" ht="15.75" customHeight="1">
      <c r="A9720" s="5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ht="15.75" customHeight="1">
      <c r="A9721" s="5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</row>
    <row r="9722" ht="15.75" customHeight="1">
      <c r="A9722" s="5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ht="15.75" customHeight="1">
      <c r="A9723" s="5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</row>
    <row r="9724" ht="15.75" customHeight="1">
      <c r="A9724" s="5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ht="15.75" customHeight="1">
      <c r="A9725" s="5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</row>
    <row r="9726" ht="15.75" customHeight="1">
      <c r="A9726" s="5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ht="15.75" customHeight="1">
      <c r="A9727" s="5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</row>
    <row r="9728" ht="15.75" customHeight="1">
      <c r="A9728" s="5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ht="15.75" customHeight="1">
      <c r="A9729" s="5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</row>
    <row r="9730" ht="15.75" customHeight="1">
      <c r="A9730" s="5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ht="15.75" customHeight="1">
      <c r="A9731" s="5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</row>
    <row r="9732" ht="15.75" customHeight="1">
      <c r="A9732" s="5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ht="15.75" customHeight="1">
      <c r="A9733" s="5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</row>
    <row r="9734" ht="15.75" customHeight="1">
      <c r="A9734" s="5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ht="15.75" customHeight="1">
      <c r="A9735" s="5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</row>
    <row r="9736" ht="15.75" customHeight="1">
      <c r="A9736" s="5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ht="15.75" customHeight="1">
      <c r="A9737" s="5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</row>
    <row r="9738" ht="15.75" customHeight="1">
      <c r="A9738" s="5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ht="15.75" customHeight="1">
      <c r="A9739" s="5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</row>
    <row r="9740" ht="15.75" customHeight="1">
      <c r="A9740" s="5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ht="15.75" customHeight="1">
      <c r="A9741" s="5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</row>
    <row r="9742" ht="15.75" customHeight="1">
      <c r="A9742" s="5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ht="15.75" customHeight="1">
      <c r="A9743" s="5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</row>
    <row r="9744" ht="15.75" customHeight="1">
      <c r="A9744" s="5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ht="15.75" customHeight="1">
      <c r="A9745" s="5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</row>
    <row r="9746" ht="15.75" customHeight="1">
      <c r="A9746" s="5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ht="15.75" customHeight="1">
      <c r="A9747" s="5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</row>
    <row r="9748" ht="15.75" customHeight="1">
      <c r="A9748" s="5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ht="15.75" customHeight="1">
      <c r="A9749" s="5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</row>
    <row r="9750" ht="15.75" customHeight="1">
      <c r="A9750" s="5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ht="15.75" customHeight="1">
      <c r="A9751" s="5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</row>
    <row r="9752" ht="15.75" customHeight="1">
      <c r="A9752" s="5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ht="15.75" customHeight="1">
      <c r="A9753" s="5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</row>
    <row r="9754" ht="15.75" customHeight="1">
      <c r="A9754" s="5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ht="15.75" customHeight="1">
      <c r="A9755" s="5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</row>
    <row r="9756" ht="15.75" customHeight="1">
      <c r="A9756" s="5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ht="15.75" customHeight="1">
      <c r="A9757" s="5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</row>
    <row r="9758" ht="15.75" customHeight="1">
      <c r="A9758" s="5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ht="15.75" customHeight="1">
      <c r="A9759" s="5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</row>
    <row r="9760" ht="15.75" customHeight="1">
      <c r="A9760" s="5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ht="15.75" customHeight="1">
      <c r="A9761" s="5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</row>
    <row r="9762" ht="15.75" customHeight="1">
      <c r="A9762" s="5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ht="15.75" customHeight="1">
      <c r="A9763" s="5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</row>
    <row r="9764" ht="15.75" customHeight="1">
      <c r="A9764" s="5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ht="15.75" customHeight="1">
      <c r="A9765" s="5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</row>
    <row r="9766" ht="15.75" customHeight="1">
      <c r="A9766" s="5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ht="15.75" customHeight="1">
      <c r="A9767" s="5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</row>
    <row r="9768" ht="15.75" customHeight="1">
      <c r="A9768" s="5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ht="15.75" customHeight="1">
      <c r="A9769" s="5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</row>
    <row r="9770" ht="15.75" customHeight="1">
      <c r="A9770" s="5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ht="15.75" customHeight="1">
      <c r="A9771" s="5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</row>
    <row r="9772" ht="15.75" customHeight="1">
      <c r="A9772" s="5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ht="15.75" customHeight="1">
      <c r="A9773" s="5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</row>
    <row r="9774" ht="15.75" customHeight="1">
      <c r="A9774" s="5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ht="15.75" customHeight="1">
      <c r="A9775" s="5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</row>
    <row r="9776" ht="15.75" customHeight="1">
      <c r="A9776" s="5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ht="15.75" customHeight="1">
      <c r="A9777" s="5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</row>
    <row r="9778" ht="15.75" customHeight="1">
      <c r="A9778" s="5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ht="15.75" customHeight="1">
      <c r="A9779" s="5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</row>
    <row r="9780" ht="15.75" customHeight="1">
      <c r="A9780" s="5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ht="15.75" customHeight="1">
      <c r="A9781" s="5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</row>
    <row r="9782" ht="15.75" customHeight="1">
      <c r="A9782" s="5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ht="15.75" customHeight="1">
      <c r="A9783" s="5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</row>
    <row r="9784" ht="15.75" customHeight="1">
      <c r="A9784" s="5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ht="15.75" customHeight="1">
      <c r="A9785" s="5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</row>
    <row r="9786" ht="15.75" customHeight="1">
      <c r="A9786" s="5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ht="15.75" customHeight="1">
      <c r="A9787" s="5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</row>
    <row r="9788" ht="15.75" customHeight="1">
      <c r="A9788" s="5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ht="15.75" customHeight="1">
      <c r="A9789" s="5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</row>
    <row r="9790" ht="15.75" customHeight="1">
      <c r="A9790" s="5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ht="15.75" customHeight="1">
      <c r="A9791" s="5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</row>
    <row r="9792" ht="15.75" customHeight="1">
      <c r="A9792" s="5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ht="15.75" customHeight="1">
      <c r="A9793" s="5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</row>
    <row r="9794" ht="15.75" customHeight="1">
      <c r="A9794" s="5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ht="15.75" customHeight="1">
      <c r="A9795" s="5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</row>
    <row r="9796" ht="15.75" customHeight="1">
      <c r="A9796" s="5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ht="15.75" customHeight="1">
      <c r="A9797" s="5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</row>
    <row r="9798" ht="15.75" customHeight="1">
      <c r="A9798" s="5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ht="15.75" customHeight="1">
      <c r="A9799" s="5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</row>
    <row r="9800" ht="15.75" customHeight="1">
      <c r="A9800" s="5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ht="15.75" customHeight="1">
      <c r="A9801" s="5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</row>
    <row r="9802" ht="15.75" customHeight="1">
      <c r="A9802" s="5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ht="15.75" customHeight="1">
      <c r="A9803" s="5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</row>
    <row r="9804" ht="15.75" customHeight="1">
      <c r="A9804" s="5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ht="15.75" customHeight="1">
      <c r="A9805" s="5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</row>
    <row r="9806" ht="15.75" customHeight="1">
      <c r="A9806" s="5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ht="15.75" customHeight="1">
      <c r="A9807" s="5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</row>
    <row r="9808" ht="15.75" customHeight="1">
      <c r="A9808" s="5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ht="15.75" customHeight="1">
      <c r="A9809" s="5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</row>
    <row r="9810" ht="15.75" customHeight="1">
      <c r="A9810" s="5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ht="15.75" customHeight="1">
      <c r="A9811" s="5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</row>
    <row r="9812" ht="15.75" customHeight="1">
      <c r="A9812" s="5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ht="15.75" customHeight="1">
      <c r="A9813" s="5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</row>
    <row r="9814" ht="15.75" customHeight="1">
      <c r="A9814" s="5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ht="15.75" customHeight="1">
      <c r="A9815" s="5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</row>
    <row r="9816" ht="15.75" customHeight="1">
      <c r="A9816" s="5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ht="15.75" customHeight="1">
      <c r="A9817" s="5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</row>
    <row r="9818" ht="15.75" customHeight="1">
      <c r="A9818" s="5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ht="15.75" customHeight="1">
      <c r="A9819" s="5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</row>
    <row r="9820" ht="15.75" customHeight="1">
      <c r="A9820" s="5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ht="15.75" customHeight="1">
      <c r="A9821" s="5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ht="15.75" customHeight="1">
      <c r="A9822" s="5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ht="15.75" customHeight="1">
      <c r="A9823" s="5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</row>
    <row r="9824" ht="15.75" customHeight="1">
      <c r="A9824" s="5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ht="15.75" customHeight="1">
      <c r="A9825" s="5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</row>
    <row r="9826" ht="15.75" customHeight="1">
      <c r="A9826" s="5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ht="15.75" customHeight="1">
      <c r="A9827" s="5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</row>
    <row r="9828" ht="15.75" customHeight="1">
      <c r="A9828" s="5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ht="15.75" customHeight="1">
      <c r="A9829" s="5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ht="15.75" customHeight="1">
      <c r="A9830" s="5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ht="15.75" customHeight="1">
      <c r="A9831" s="5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</row>
    <row r="9832" ht="15.75" customHeight="1">
      <c r="A9832" s="5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ht="15.75" customHeight="1">
      <c r="A9833" s="5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ht="15.75" customHeight="1">
      <c r="A9834" s="5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ht="15.75" customHeight="1">
      <c r="A9835" s="5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</row>
    <row r="9836" ht="15.75" customHeight="1">
      <c r="A9836" s="5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ht="15.75" customHeight="1">
      <c r="A9837" s="5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ht="15.75" customHeight="1">
      <c r="A9838" s="5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ht="15.75" customHeight="1">
      <c r="A9839" s="5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</row>
    <row r="9840" ht="15.75" customHeight="1">
      <c r="A9840" s="5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ht="15.75" customHeight="1">
      <c r="A9841" s="5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ht="15.75" customHeight="1">
      <c r="A9842" s="5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ht="15.75" customHeight="1">
      <c r="A9843" s="5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</row>
    <row r="9844" ht="15.75" customHeight="1">
      <c r="A9844" s="5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ht="15.75" customHeight="1">
      <c r="A9845" s="5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ht="15.75" customHeight="1">
      <c r="A9846" s="5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ht="15.75" customHeight="1">
      <c r="A9847" s="5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</row>
    <row r="9848" ht="15.75" customHeight="1">
      <c r="A9848" s="5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ht="15.75" customHeight="1">
      <c r="A9849" s="5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ht="15.75" customHeight="1">
      <c r="A9850" s="5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ht="15.75" customHeight="1">
      <c r="A9851" s="5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</row>
    <row r="9852" ht="15.75" customHeight="1">
      <c r="A9852" s="5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ht="15.75" customHeight="1">
      <c r="A9853" s="5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ht="15.75" customHeight="1">
      <c r="A9854" s="5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ht="15.75" customHeight="1">
      <c r="A9855" s="5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</row>
    <row r="9856" ht="15.75" customHeight="1">
      <c r="A9856" s="5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ht="15.75" customHeight="1">
      <c r="A9857" s="5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ht="15.75" customHeight="1">
      <c r="A9858" s="5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ht="15.75" customHeight="1">
      <c r="A9859" s="5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</row>
    <row r="9860" ht="15.75" customHeight="1">
      <c r="A9860" s="5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ht="15.75" customHeight="1">
      <c r="A9861" s="5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ht="15.75" customHeight="1">
      <c r="A9862" s="5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ht="15.75" customHeight="1">
      <c r="A9863" s="5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</row>
    <row r="9864" ht="15.75" customHeight="1">
      <c r="A9864" s="5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ht="15.75" customHeight="1">
      <c r="A9865" s="5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ht="15.75" customHeight="1">
      <c r="A9866" s="5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ht="15.75" customHeight="1">
      <c r="A9867" s="5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</row>
    <row r="9868" ht="15.75" customHeight="1">
      <c r="A9868" s="5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ht="15.75" customHeight="1">
      <c r="A9869" s="5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ht="15.75" customHeight="1">
      <c r="A9870" s="5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ht="15.75" customHeight="1">
      <c r="A9871" s="5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</row>
    <row r="9872" ht="15.75" customHeight="1">
      <c r="A9872" s="5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ht="15.75" customHeight="1">
      <c r="A9873" s="5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ht="15.75" customHeight="1">
      <c r="A9874" s="5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ht="15.75" customHeight="1">
      <c r="A9875" s="5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</row>
    <row r="9876" ht="15.75" customHeight="1">
      <c r="A9876" s="5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ht="15.75" customHeight="1">
      <c r="A9877" s="5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ht="15.75" customHeight="1">
      <c r="A9878" s="5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ht="15.75" customHeight="1">
      <c r="A9879" s="5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</row>
    <row r="9880" ht="15.75" customHeight="1">
      <c r="A9880" s="5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ht="15.75" customHeight="1">
      <c r="A9881" s="5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ht="15.75" customHeight="1">
      <c r="A9882" s="5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ht="15.75" customHeight="1">
      <c r="A9883" s="5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</row>
    <row r="9884" ht="15.75" customHeight="1">
      <c r="A9884" s="5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ht="15.75" customHeight="1">
      <c r="A9885" s="5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ht="15.75" customHeight="1">
      <c r="A9886" s="5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ht="15.75" customHeight="1">
      <c r="A9887" s="5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</row>
    <row r="9888" ht="15.75" customHeight="1">
      <c r="A9888" s="5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ht="15.75" customHeight="1">
      <c r="A9889" s="5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ht="15.75" customHeight="1">
      <c r="A9890" s="5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ht="15.75" customHeight="1">
      <c r="A9891" s="5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</row>
    <row r="9892" ht="15.75" customHeight="1">
      <c r="A9892" s="5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ht="15.75" customHeight="1">
      <c r="A9893" s="5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ht="15.75" customHeight="1">
      <c r="A9894" s="5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ht="15.75" customHeight="1">
      <c r="A9895" s="5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</row>
    <row r="9896" ht="15.75" customHeight="1">
      <c r="A9896" s="5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ht="15.75" customHeight="1">
      <c r="A9897" s="5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ht="15.75" customHeight="1">
      <c r="A9898" s="5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ht="15.75" customHeight="1">
      <c r="A9899" s="5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</row>
    <row r="9900" ht="15.75" customHeight="1">
      <c r="A9900" s="5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ht="15.75" customHeight="1">
      <c r="A9901" s="5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ht="15.75" customHeight="1">
      <c r="A9902" s="5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ht="15.75" customHeight="1">
      <c r="A9903" s="5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</row>
    <row r="9904" ht="15.75" customHeight="1">
      <c r="A9904" s="5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ht="15.75" customHeight="1">
      <c r="A9905" s="5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ht="15.75" customHeight="1">
      <c r="A9906" s="5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ht="15.75" customHeight="1">
      <c r="A9907" s="5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</row>
    <row r="9908" ht="15.75" customHeight="1">
      <c r="A9908" s="5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ht="15.75" customHeight="1">
      <c r="A9909" s="5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ht="15.75" customHeight="1">
      <c r="A9910" s="5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ht="15.75" customHeight="1">
      <c r="A9911" s="5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</row>
    <row r="9912" ht="15.75" customHeight="1">
      <c r="A9912" s="5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ht="15.75" customHeight="1">
      <c r="A9913" s="5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ht="15.75" customHeight="1">
      <c r="A9914" s="5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ht="15.75" customHeight="1">
      <c r="A9915" s="5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</row>
    <row r="9916" ht="15.75" customHeight="1">
      <c r="A9916" s="5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ht="15.75" customHeight="1">
      <c r="A9917" s="5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ht="15.75" customHeight="1">
      <c r="A9918" s="5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ht="15.75" customHeight="1">
      <c r="A9919" s="5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</row>
    <row r="9920" ht="15.75" customHeight="1">
      <c r="A9920" s="5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ht="15.75" customHeight="1">
      <c r="A9921" s="5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ht="15.75" customHeight="1">
      <c r="A9922" s="5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ht="15.75" customHeight="1">
      <c r="A9923" s="5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</row>
    <row r="9924" ht="15.75" customHeight="1">
      <c r="A9924" s="5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ht="15.75" customHeight="1">
      <c r="A9925" s="5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ht="15.75" customHeight="1">
      <c r="A9926" s="5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ht="15.75" customHeight="1">
      <c r="A9927" s="5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</row>
    <row r="9928" ht="15.75" customHeight="1">
      <c r="A9928" s="5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ht="15.75" customHeight="1">
      <c r="A9929" s="5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ht="15.75" customHeight="1">
      <c r="A9930" s="5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ht="15.75" customHeight="1">
      <c r="A9931" s="5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</row>
    <row r="9932" ht="15.75" customHeight="1">
      <c r="A9932" s="5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ht="15.75" customHeight="1">
      <c r="A9933" s="5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ht="15.75" customHeight="1">
      <c r="A9934" s="5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ht="15.75" customHeight="1">
      <c r="A9935" s="5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</row>
    <row r="9936" ht="15.75" customHeight="1">
      <c r="A9936" s="5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ht="15.75" customHeight="1">
      <c r="A9937" s="5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ht="15.75" customHeight="1">
      <c r="A9938" s="5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ht="15.75" customHeight="1">
      <c r="A9939" s="5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</row>
    <row r="9940" ht="15.75" customHeight="1">
      <c r="A9940" s="5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ht="15.75" customHeight="1">
      <c r="A9941" s="5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ht="15.75" customHeight="1">
      <c r="A9942" s="5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ht="15.75" customHeight="1">
      <c r="A9943" s="5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</row>
    <row r="9944" ht="15.75" customHeight="1">
      <c r="A9944" s="5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ht="15.75" customHeight="1">
      <c r="A9945" s="5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ht="15.75" customHeight="1">
      <c r="A9946" s="5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ht="15.75" customHeight="1">
      <c r="A9947" s="5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</row>
    <row r="9948" ht="15.75" customHeight="1">
      <c r="A9948" s="5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ht="15.75" customHeight="1">
      <c r="A9949" s="5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ht="15.75" customHeight="1">
      <c r="A9950" s="5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ht="15.75" customHeight="1">
      <c r="A9951" s="5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</row>
    <row r="9952" ht="15.75" customHeight="1">
      <c r="A9952" s="5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ht="15.75" customHeight="1">
      <c r="A9953" s="5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ht="15.75" customHeight="1">
      <c r="A9954" s="5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ht="15.75" customHeight="1">
      <c r="A9955" s="5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</row>
    <row r="9956" ht="15.75" customHeight="1">
      <c r="A9956" s="5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ht="15.75" customHeight="1">
      <c r="A9957" s="5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ht="15.75" customHeight="1">
      <c r="A9958" s="5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ht="15.75" customHeight="1">
      <c r="A9959" s="5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</row>
    <row r="9960" ht="15.75" customHeight="1">
      <c r="A9960" s="5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ht="15.75" customHeight="1">
      <c r="A9961" s="5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ht="15.75" customHeight="1">
      <c r="A9962" s="5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ht="15.75" customHeight="1">
      <c r="A9963" s="5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</row>
    <row r="9964" ht="15.75" customHeight="1">
      <c r="A9964" s="5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ht="15.75" customHeight="1">
      <c r="A9965" s="5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ht="15.75" customHeight="1">
      <c r="A9966" s="5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ht="15.75" customHeight="1">
      <c r="A9967" s="5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</row>
    <row r="9968" ht="15.75" customHeight="1">
      <c r="A9968" s="5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ht="15.75" customHeight="1">
      <c r="A9969" s="5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ht="15.75" customHeight="1">
      <c r="A9970" s="5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ht="15.75" customHeight="1">
      <c r="A9971" s="5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</row>
    <row r="9972" ht="15.75" customHeight="1">
      <c r="A9972" s="5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ht="15.75" customHeight="1">
      <c r="A9973" s="5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ht="15.75" customHeight="1">
      <c r="A9974" s="5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ht="15.75" customHeight="1">
      <c r="A9975" s="5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</row>
    <row r="9976" ht="15.75" customHeight="1">
      <c r="A9976" s="5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ht="15.75" customHeight="1">
      <c r="A9977" s="5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ht="15.75" customHeight="1">
      <c r="A9978" s="5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ht="15.75" customHeight="1">
      <c r="A9979" s="5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</row>
    <row r="9980" ht="15.75" customHeight="1">
      <c r="A9980" s="5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ht="15.75" customHeight="1">
      <c r="A9981" s="5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ht="15.75" customHeight="1">
      <c r="A9982" s="5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ht="15.75" customHeight="1">
      <c r="A9983" s="5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</row>
    <row r="9984" ht="15.75" customHeight="1">
      <c r="A9984" s="5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ht="15.75" customHeight="1">
      <c r="A9985" s="5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ht="15.75" customHeight="1">
      <c r="A9986" s="5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ht="15.75" customHeight="1">
      <c r="A9987" s="5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</row>
    <row r="9988" ht="15.75" customHeight="1">
      <c r="A9988" s="5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ht="15.75" customHeight="1">
      <c r="A9989" s="5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ht="15.75" customHeight="1">
      <c r="A9990" s="5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ht="15.75" customHeight="1">
      <c r="A9991" s="5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</row>
    <row r="9992" ht="15.75" customHeight="1">
      <c r="A9992" s="5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ht="15.75" customHeight="1">
      <c r="A9993" s="5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</row>
    <row r="9994" ht="15.75" customHeight="1">
      <c r="A9994" s="5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ht="15.75" customHeight="1">
      <c r="A9995" s="5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</row>
    <row r="9996" ht="15.75" customHeight="1">
      <c r="A9996" s="5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ht="15.75" customHeight="1">
      <c r="A9997" s="5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</row>
    <row r="9998" ht="15.75" customHeight="1">
      <c r="A9998" s="5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ht="15.75" customHeight="1">
      <c r="A9999" s="5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</row>
    <row r="10000" ht="15.75" customHeight="1">
      <c r="A10000" s="5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ht="15.75" customHeight="1">
      <c r="A10001" s="5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</row>
    <row r="10002" ht="15.75" customHeight="1">
      <c r="A10002" s="5"/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ht="15.75" customHeight="1">
      <c r="A10003" s="5"/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  <c r="W10003" s="5"/>
    </row>
    <row r="10004" ht="15.75" customHeight="1">
      <c r="A10004" s="5"/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ht="15.75" customHeight="1">
      <c r="A10005" s="5"/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</row>
    <row r="10006" ht="15.75" customHeight="1">
      <c r="A10006" s="5"/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ht="15.75" customHeight="1">
      <c r="A10007" s="5"/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  <c r="W10007" s="5"/>
    </row>
    <row r="10008" ht="15.75" customHeight="1">
      <c r="A10008" s="5"/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ht="15.75" customHeight="1">
      <c r="A10009" s="5"/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</row>
    <row r="10010" ht="15.75" customHeight="1">
      <c r="A10010" s="5"/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ht="15.75" customHeight="1">
      <c r="A10011" s="5"/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  <c r="W10011" s="5"/>
    </row>
    <row r="10012" ht="15.75" customHeight="1">
      <c r="A10012" s="5"/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ht="15.75" customHeight="1">
      <c r="A10013" s="5"/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</row>
    <row r="10014" ht="15.75" customHeight="1">
      <c r="A10014" s="5"/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ht="15.75" customHeight="1">
      <c r="A10015" s="5"/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  <c r="W10015" s="5"/>
    </row>
    <row r="10016" ht="15.75" customHeight="1">
      <c r="A10016" s="5"/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ht="15.75" customHeight="1">
      <c r="A10017" s="5"/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</row>
    <row r="10018" ht="15.75" customHeight="1">
      <c r="A10018" s="5"/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ht="15.75" customHeight="1">
      <c r="A10019" s="5"/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</row>
    <row r="10020" ht="15.75" customHeight="1">
      <c r="A10020" s="5"/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ht="15.75" customHeight="1">
      <c r="A10021" s="5"/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</row>
    <row r="10022" ht="15.75" customHeight="1">
      <c r="A10022" s="5"/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ht="15.75" customHeight="1">
      <c r="A10023" s="5"/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  <c r="W10023" s="5"/>
    </row>
    <row r="10024" ht="15.75" customHeight="1">
      <c r="A10024" s="5"/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ht="15.75" customHeight="1">
      <c r="A10025" s="5"/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  <c r="W10025" s="5"/>
    </row>
    <row r="10026" ht="15.75" customHeight="1">
      <c r="A10026" s="5"/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ht="15.75" customHeight="1">
      <c r="A10027" s="5"/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  <c r="W10027" s="5"/>
    </row>
    <row r="10028" ht="15.75" customHeight="1">
      <c r="A10028" s="5"/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ht="15.75" customHeight="1">
      <c r="A10029" s="5"/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  <c r="W10029" s="5"/>
    </row>
    <row r="10030" ht="15.75" customHeight="1">
      <c r="A10030" s="5"/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ht="15.75" customHeight="1">
      <c r="A10031" s="5"/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  <c r="W10031" s="5"/>
    </row>
    <row r="10032" ht="15.75" customHeight="1">
      <c r="A10032" s="5"/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ht="15.75" customHeight="1">
      <c r="A10033" s="5"/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  <c r="W10033" s="5"/>
    </row>
    <row r="10034" ht="15.75" customHeight="1">
      <c r="A10034" s="5"/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ht="15.75" customHeight="1">
      <c r="A10035" s="5"/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  <c r="W10035" s="5"/>
    </row>
    <row r="10036" ht="15.75" customHeight="1">
      <c r="A10036" s="5"/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ht="15.75" customHeight="1">
      <c r="A10037" s="5"/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</row>
    <row r="10038" ht="15.75" customHeight="1">
      <c r="A10038" s="5"/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ht="15.75" customHeight="1">
      <c r="A10039" s="5"/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  <c r="W10039" s="5"/>
    </row>
    <row r="10040" ht="15.75" customHeight="1">
      <c r="A10040" s="5"/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ht="15.75" customHeight="1">
      <c r="A10041" s="5"/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  <c r="W10041" s="5"/>
    </row>
    <row r="10042" ht="15.75" customHeight="1">
      <c r="A10042" s="5"/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ht="15.75" customHeight="1">
      <c r="A10043" s="5"/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  <c r="W10043" s="5"/>
    </row>
    <row r="10044" ht="15.75" customHeight="1">
      <c r="A10044" s="5"/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ht="15.75" customHeight="1">
      <c r="A10045" s="5"/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  <c r="W10045" s="5"/>
    </row>
    <row r="10046" ht="15.75" customHeight="1">
      <c r="A10046" s="5"/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ht="15.75" customHeight="1">
      <c r="A10047" s="5"/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  <c r="W10047" s="5"/>
    </row>
    <row r="10048" ht="15.75" customHeight="1">
      <c r="A10048" s="5"/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ht="15.75" customHeight="1">
      <c r="A10049" s="5"/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  <c r="W10049" s="5"/>
    </row>
    <row r="10050" ht="15.75" customHeight="1">
      <c r="A10050" s="5"/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ht="15.75" customHeight="1">
      <c r="A10051" s="5"/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  <c r="W10051" s="5"/>
    </row>
    <row r="10052" ht="15.75" customHeight="1">
      <c r="A10052" s="5"/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ht="15.75" customHeight="1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  <c r="W10053" s="5"/>
    </row>
    <row r="10054" ht="15.75" customHeight="1">
      <c r="A10054" s="5"/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ht="15.75" customHeight="1">
      <c r="A10055" s="5"/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</row>
    <row r="10056" ht="15.75" customHeight="1">
      <c r="A10056" s="5"/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ht="15.75" customHeight="1">
      <c r="A10057" s="5"/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  <c r="W10057" s="5"/>
    </row>
    <row r="10058" ht="15.75" customHeight="1">
      <c r="A10058" s="5"/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ht="15.75" customHeight="1">
      <c r="A10059" s="5"/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  <c r="W10059" s="5"/>
    </row>
    <row r="10060" ht="15.75" customHeight="1">
      <c r="A10060" s="5"/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ht="15.75" customHeight="1">
      <c r="A10061" s="5"/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  <c r="W10061" s="5"/>
    </row>
    <row r="10062" ht="15.75" customHeight="1">
      <c r="A10062" s="5"/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ht="15.75" customHeight="1">
      <c r="A10063" s="5"/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</row>
    <row r="10064" ht="15.75" customHeight="1">
      <c r="A10064" s="5"/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ht="15.75" customHeight="1">
      <c r="A10065" s="5"/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  <c r="W10065" s="5"/>
    </row>
    <row r="10066" ht="15.75" customHeight="1">
      <c r="A10066" s="5"/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ht="15.75" customHeight="1">
      <c r="A10067" s="5"/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  <c r="W10067" s="5"/>
    </row>
    <row r="10068" ht="15.75" customHeight="1">
      <c r="A10068" s="5"/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ht="15.75" customHeight="1">
      <c r="A10069" s="5"/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  <c r="W10069" s="5"/>
    </row>
    <row r="10070" ht="15.75" customHeight="1">
      <c r="A10070" s="5"/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ht="15.75" customHeight="1">
      <c r="A10071" s="5"/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  <c r="W10071" s="5"/>
    </row>
    <row r="10072" ht="15.75" customHeight="1">
      <c r="A10072" s="5"/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ht="15.75" customHeight="1">
      <c r="A10073" s="5"/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</row>
    <row r="10074" ht="15.75" customHeight="1">
      <c r="A10074" s="5"/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ht="15.75" customHeight="1">
      <c r="A10075" s="5"/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  <c r="W10075" s="5"/>
    </row>
    <row r="10076" ht="15.75" customHeight="1">
      <c r="A10076" s="5"/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ht="15.75" customHeight="1">
      <c r="A10077" s="5"/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</row>
    <row r="10078" ht="15.75" customHeight="1">
      <c r="A10078" s="5"/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ht="15.75" customHeight="1">
      <c r="A10079" s="5"/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  <c r="W10079" s="5"/>
    </row>
    <row r="10080" ht="15.75" customHeight="1">
      <c r="A10080" s="5"/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ht="15.75" customHeight="1">
      <c r="A10081" s="5"/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  <c r="W10081" s="5"/>
    </row>
    <row r="10082" ht="15.75" customHeight="1">
      <c r="A10082" s="5"/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ht="15.75" customHeight="1">
      <c r="A10083" s="5"/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  <c r="W10083" s="5"/>
    </row>
    <row r="10084" ht="15.75" customHeight="1">
      <c r="A10084" s="5"/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ht="15.75" customHeight="1">
      <c r="A10085" s="5"/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  <c r="W10085" s="5"/>
    </row>
    <row r="10086" ht="15.75" customHeight="1">
      <c r="A10086" s="5"/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ht="15.75" customHeight="1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  <c r="W10087" s="5"/>
    </row>
    <row r="10088" ht="15.75" customHeight="1">
      <c r="A10088" s="5"/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ht="15.75" customHeight="1">
      <c r="A10089" s="5"/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  <c r="W10089" s="5"/>
    </row>
    <row r="10090" ht="15.75" customHeight="1">
      <c r="A10090" s="5"/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ht="15.75" customHeight="1">
      <c r="A10091" s="5"/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</row>
    <row r="10092" ht="15.75" customHeight="1">
      <c r="A10092" s="5"/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ht="15.75" customHeight="1">
      <c r="A10093" s="5"/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  <c r="W10093" s="5"/>
    </row>
    <row r="10094" ht="15.75" customHeight="1">
      <c r="A10094" s="5"/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ht="15.75" customHeight="1">
      <c r="A10095" s="5"/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  <c r="W10095" s="5"/>
    </row>
    <row r="10096" ht="15.75" customHeight="1">
      <c r="A10096" s="5"/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ht="15.75" customHeight="1">
      <c r="A10097" s="5"/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  <c r="W10097" s="5"/>
    </row>
    <row r="10098" ht="15.75" customHeight="1">
      <c r="A10098" s="5"/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ht="15.75" customHeight="1">
      <c r="A10099" s="5"/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</row>
    <row r="10100" ht="15.75" customHeight="1">
      <c r="A10100" s="5"/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ht="15.75" customHeight="1">
      <c r="A10101" s="5"/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</row>
    <row r="10102" ht="15.75" customHeight="1">
      <c r="A10102" s="5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ht="15.75" customHeight="1">
      <c r="A10103" s="5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</row>
    <row r="10104" ht="15.75" customHeight="1">
      <c r="A10104" s="5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ht="15.75" customHeight="1">
      <c r="A10105" s="5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</row>
    <row r="10106" ht="15.75" customHeight="1">
      <c r="A10106" s="5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ht="15.75" customHeight="1">
      <c r="A10107" s="5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  <c r="W10107" s="5"/>
    </row>
    <row r="10108" ht="15.75" customHeight="1">
      <c r="A10108" s="5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ht="15.75" customHeight="1">
      <c r="A10109" s="5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</row>
    <row r="10110" ht="15.75" customHeight="1">
      <c r="A10110" s="5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ht="15.75" customHeight="1">
      <c r="A10111" s="5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  <c r="W10111" s="5"/>
    </row>
    <row r="10112" ht="15.75" customHeight="1">
      <c r="A10112" s="5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ht="15.75" customHeight="1">
      <c r="A10113" s="5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  <c r="W10113" s="5"/>
    </row>
    <row r="10114" ht="15.75" customHeight="1">
      <c r="A10114" s="5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ht="15.75" customHeight="1">
      <c r="A10115" s="5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  <c r="W10115" s="5"/>
    </row>
    <row r="10116" ht="15.75" customHeight="1">
      <c r="A10116" s="5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ht="15.75" customHeight="1">
      <c r="A10117" s="5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  <c r="W10117" s="5"/>
    </row>
    <row r="10118" ht="15.75" customHeight="1">
      <c r="A10118" s="5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ht="15.75" customHeight="1">
      <c r="A10119" s="5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  <c r="W10119" s="5"/>
    </row>
    <row r="10120" ht="15.75" customHeight="1">
      <c r="A10120" s="5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ht="15.75" customHeight="1">
      <c r="A10121" s="5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  <c r="W10121" s="5"/>
    </row>
    <row r="10122" ht="15.75" customHeight="1">
      <c r="A10122" s="5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ht="15.75" customHeight="1">
      <c r="A10123" s="5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</row>
    <row r="10124" ht="15.75" customHeight="1">
      <c r="A10124" s="5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ht="15.75" customHeight="1">
      <c r="A10125" s="5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  <c r="W10125" s="5"/>
    </row>
    <row r="10126" ht="15.75" customHeight="1">
      <c r="A10126" s="5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ht="15.75" customHeight="1">
      <c r="A10127" s="5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</row>
    <row r="10128" ht="15.75" customHeight="1">
      <c r="A10128" s="5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ht="15.75" customHeight="1">
      <c r="A10129" s="5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  <c r="W10129" s="5"/>
    </row>
    <row r="10130" ht="15.75" customHeight="1">
      <c r="A10130" s="5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ht="15.75" customHeight="1">
      <c r="A10131" s="5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  <c r="W10131" s="5"/>
    </row>
    <row r="10132" ht="15.75" customHeight="1">
      <c r="A10132" s="5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ht="15.75" customHeight="1">
      <c r="A10133" s="5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  <c r="W10133" s="5"/>
    </row>
    <row r="10134" ht="15.75" customHeight="1">
      <c r="A10134" s="5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ht="15.75" customHeight="1">
      <c r="A10135" s="5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  <c r="W10135" s="5"/>
    </row>
    <row r="10136" ht="15.75" customHeight="1">
      <c r="A10136" s="5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ht="15.75" customHeight="1">
      <c r="A10137" s="5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  <c r="W10137" s="5"/>
    </row>
    <row r="10138" ht="15.75" customHeight="1">
      <c r="A10138" s="5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ht="15.75" customHeight="1">
      <c r="A10139" s="5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  <c r="W10139" s="5"/>
    </row>
    <row r="10140" ht="15.75" customHeight="1">
      <c r="A10140" s="5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ht="15.75" customHeight="1">
      <c r="A10141" s="5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</row>
    <row r="10142" ht="15.75" customHeight="1">
      <c r="A10142" s="5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ht="15.75" customHeight="1">
      <c r="A10143" s="5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  <c r="W10143" s="5"/>
    </row>
    <row r="10144" ht="15.75" customHeight="1">
      <c r="A10144" s="5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ht="15.75" customHeight="1">
      <c r="A10145" s="5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</row>
    <row r="10146" ht="15.75" customHeight="1">
      <c r="A10146" s="5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ht="15.75" customHeight="1">
      <c r="A10147" s="5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  <c r="W10147" s="5"/>
    </row>
    <row r="10148" ht="15.75" customHeight="1">
      <c r="A10148" s="5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ht="15.75" customHeight="1">
      <c r="A10149" s="5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  <c r="W10149" s="5"/>
    </row>
    <row r="10150" ht="15.75" customHeight="1">
      <c r="A10150" s="5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ht="15.75" customHeight="1">
      <c r="A10151" s="5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  <c r="W10151" s="5"/>
    </row>
    <row r="10152" ht="15.75" customHeight="1">
      <c r="A10152" s="5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ht="15.75" customHeight="1">
      <c r="A10153" s="5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  <c r="W10153" s="5"/>
    </row>
    <row r="10154" ht="15.75" customHeight="1">
      <c r="A10154" s="5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ht="15.75" customHeight="1">
      <c r="A10155" s="5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  <c r="W10155" s="5"/>
    </row>
    <row r="10156" ht="15.75" customHeight="1">
      <c r="A10156" s="5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ht="15.75" customHeight="1">
      <c r="A10157" s="5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  <c r="W10157" s="5"/>
    </row>
    <row r="10158" ht="15.75" customHeight="1">
      <c r="A10158" s="5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ht="15.75" customHeight="1">
      <c r="A10159" s="5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  <c r="W10159" s="5"/>
    </row>
    <row r="10160" ht="15.75" customHeight="1">
      <c r="A10160" s="5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ht="15.75" customHeight="1">
      <c r="A10161" s="5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  <c r="W10161" s="5"/>
    </row>
    <row r="10162" ht="15.75" customHeight="1">
      <c r="A10162" s="5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ht="15.75" customHeight="1">
      <c r="A10163" s="5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</row>
    <row r="10164" ht="15.75" customHeight="1">
      <c r="A10164" s="5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ht="15.75" customHeight="1">
      <c r="A10165" s="5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  <c r="W10165" s="5"/>
    </row>
    <row r="10166" ht="15.75" customHeight="1">
      <c r="A10166" s="5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ht="15.75" customHeight="1">
      <c r="A10167" s="5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  <c r="W10167" s="5"/>
    </row>
    <row r="10168" ht="15.75" customHeight="1">
      <c r="A10168" s="5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ht="15.75" customHeight="1">
      <c r="A10169" s="5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  <c r="W10169" s="5"/>
    </row>
    <row r="10170" ht="15.75" customHeight="1">
      <c r="A10170" s="5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ht="15.75" customHeight="1">
      <c r="A10171" s="5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  <c r="W10171" s="5"/>
    </row>
    <row r="10172" ht="15.75" customHeight="1">
      <c r="A10172" s="5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ht="15.75" customHeight="1">
      <c r="A10173" s="5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</row>
    <row r="10174" ht="15.75" customHeight="1">
      <c r="A10174" s="5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ht="15.75" customHeight="1">
      <c r="A10175" s="5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  <c r="W10175" s="5"/>
    </row>
    <row r="10176" ht="15.75" customHeight="1">
      <c r="A10176" s="5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ht="15.75" customHeight="1">
      <c r="A10177" s="5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  <c r="W10177" s="5"/>
    </row>
    <row r="10178" ht="15.75" customHeight="1">
      <c r="A10178" s="5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ht="15.75" customHeight="1">
      <c r="A10179" s="5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  <c r="W10179" s="5"/>
    </row>
    <row r="10180" ht="15.75" customHeight="1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ht="15.75" customHeight="1">
      <c r="A10181" s="5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</row>
    <row r="10182" ht="15.75" customHeight="1">
      <c r="A10182" s="5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ht="15.75" customHeight="1">
      <c r="A10183" s="5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  <c r="W10183" s="5"/>
    </row>
    <row r="10184" ht="15.75" customHeight="1">
      <c r="A10184" s="5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ht="15.75" customHeight="1">
      <c r="A10185" s="5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  <c r="W10185" s="5"/>
    </row>
    <row r="10186" ht="15.75" customHeight="1">
      <c r="A10186" s="5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ht="15.75" customHeight="1">
      <c r="A10187" s="5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  <c r="W10187" s="5"/>
    </row>
    <row r="10188" ht="15.75" customHeight="1">
      <c r="A10188" s="5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ht="15.75" customHeight="1">
      <c r="A10189" s="5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  <c r="W10189" s="5"/>
    </row>
    <row r="10190" ht="15.75" customHeight="1">
      <c r="A10190" s="5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ht="15.75" customHeight="1">
      <c r="A10191" s="5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  <c r="W10191" s="5"/>
    </row>
    <row r="10192" ht="15.75" customHeight="1">
      <c r="A10192" s="5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ht="15.75" customHeight="1">
      <c r="A10193" s="5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  <c r="W10193" s="5"/>
    </row>
    <row r="10194" ht="15.75" customHeight="1">
      <c r="A10194" s="5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ht="15.75" customHeight="1">
      <c r="A10195" s="5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  <c r="W10195" s="5"/>
    </row>
    <row r="10196" ht="15.75" customHeight="1">
      <c r="A10196" s="5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ht="15.75" customHeight="1">
      <c r="A10197" s="5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  <c r="W10197" s="5"/>
    </row>
    <row r="10198" ht="15.75" customHeight="1">
      <c r="A10198" s="5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ht="15.75" customHeight="1">
      <c r="A10199" s="5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</row>
    <row r="10200" ht="15.75" customHeight="1">
      <c r="A10200" s="5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ht="15.75" customHeight="1">
      <c r="A10201" s="5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  <c r="W10201" s="5"/>
    </row>
    <row r="10202" ht="15.75" customHeight="1">
      <c r="A10202" s="5"/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ht="15.75" customHeight="1">
      <c r="A10203" s="5"/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  <c r="W10203" s="5"/>
    </row>
    <row r="10204" ht="15.75" customHeight="1">
      <c r="A10204" s="5"/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ht="15.75" customHeight="1">
      <c r="A10205" s="5"/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  <c r="W10205" s="5"/>
    </row>
    <row r="10206" ht="15.75" customHeight="1">
      <c r="A10206" s="5"/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ht="15.75" customHeight="1">
      <c r="A10207" s="5"/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  <c r="W10207" s="5"/>
    </row>
    <row r="10208" ht="15.75" customHeight="1">
      <c r="A10208" s="5"/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ht="15.75" customHeight="1">
      <c r="A10209" s="5"/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  <c r="W10209" s="5"/>
    </row>
    <row r="10210" ht="15.75" customHeight="1">
      <c r="A10210" s="5"/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ht="15.75" customHeight="1">
      <c r="A10211" s="5"/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  <c r="W10211" s="5"/>
    </row>
    <row r="10212" ht="15.75" customHeight="1">
      <c r="A10212" s="5"/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ht="15.75" customHeight="1">
      <c r="A10213" s="5"/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  <c r="W10213" s="5"/>
    </row>
    <row r="10214" ht="15.75" customHeight="1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ht="15.75" customHeight="1">
      <c r="A10215" s="5"/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  <c r="W10215" s="5"/>
    </row>
    <row r="10216" ht="15.75" customHeight="1">
      <c r="A10216" s="5"/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ht="15.75" customHeight="1">
      <c r="A10217" s="5"/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</row>
    <row r="10218" ht="15.75" customHeight="1">
      <c r="A10218" s="5"/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ht="15.75" customHeight="1">
      <c r="A10219" s="5"/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  <c r="W10219" s="5"/>
    </row>
    <row r="10220" ht="15.75" customHeight="1">
      <c r="A10220" s="5"/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ht="15.75" customHeight="1">
      <c r="A10221" s="5"/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  <c r="W10221" s="5"/>
    </row>
    <row r="10222" ht="15.75" customHeight="1">
      <c r="A10222" s="5"/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ht="15.75" customHeight="1">
      <c r="A10223" s="5"/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  <c r="W10223" s="5"/>
    </row>
    <row r="10224" ht="15.75" customHeight="1">
      <c r="A10224" s="5"/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ht="15.75" customHeight="1">
      <c r="A10225" s="5"/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  <c r="W10225" s="5"/>
    </row>
    <row r="10226" ht="15.75" customHeight="1">
      <c r="A10226" s="5"/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ht="15.75" customHeight="1">
      <c r="A10227" s="5"/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  <c r="W10227" s="5"/>
    </row>
    <row r="10228" ht="15.75" customHeight="1">
      <c r="A10228" s="5"/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ht="15.75" customHeight="1">
      <c r="A10229" s="5"/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  <c r="W10229" s="5"/>
    </row>
    <row r="10230" ht="15.75" customHeight="1">
      <c r="A10230" s="5"/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ht="15.75" customHeight="1">
      <c r="A10231" s="5"/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  <c r="W10231" s="5"/>
    </row>
    <row r="10232" ht="15.75" customHeight="1">
      <c r="A10232" s="5"/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ht="15.75" customHeight="1">
      <c r="A10233" s="5"/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  <c r="W10233" s="5"/>
    </row>
    <row r="10234" ht="15.75" customHeight="1">
      <c r="A10234" s="5"/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ht="15.75" customHeight="1">
      <c r="A10235" s="5"/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</row>
    <row r="10236" ht="15.75" customHeight="1">
      <c r="A10236" s="5"/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ht="15.75" customHeight="1">
      <c r="A10237" s="5"/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  <c r="W10237" s="5"/>
    </row>
    <row r="10238" ht="15.75" customHeight="1">
      <c r="A10238" s="5"/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ht="15.75" customHeight="1">
      <c r="A10239" s="5"/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  <c r="W10239" s="5"/>
    </row>
    <row r="10240" ht="15.75" customHeight="1">
      <c r="A10240" s="5"/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ht="15.75" customHeight="1">
      <c r="A10241" s="5"/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  <c r="W10241" s="5"/>
    </row>
    <row r="10242" ht="15.75" customHeight="1">
      <c r="A10242" s="5"/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ht="15.75" customHeight="1">
      <c r="A10243" s="5"/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  <c r="W10243" s="5"/>
    </row>
    <row r="10244" ht="15.75" customHeight="1">
      <c r="A10244" s="5"/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ht="15.75" customHeight="1">
      <c r="A10245" s="5"/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  <c r="W10245" s="5"/>
    </row>
    <row r="10246" ht="15.75" customHeight="1">
      <c r="A10246" s="5"/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ht="15.75" customHeight="1">
      <c r="A10247" s="5"/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  <c r="W10247" s="5"/>
    </row>
    <row r="10248" ht="15.75" customHeight="1">
      <c r="A10248" s="5"/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ht="15.75" customHeight="1">
      <c r="A10249" s="5"/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  <c r="W10249" s="5"/>
    </row>
    <row r="10250" ht="15.75" customHeight="1">
      <c r="A10250" s="5"/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ht="15.75" customHeight="1">
      <c r="A10251" s="5"/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  <c r="W10251" s="5"/>
    </row>
    <row r="10252" ht="15.75" customHeight="1">
      <c r="A10252" s="5"/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ht="15.75" customHeight="1">
      <c r="A10253" s="5"/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</row>
    <row r="10254" ht="15.75" customHeight="1">
      <c r="A10254" s="5"/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ht="15.75" customHeight="1">
      <c r="A10255" s="5"/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  <c r="W10255" s="5"/>
    </row>
    <row r="10256" ht="15.75" customHeight="1">
      <c r="A10256" s="5"/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ht="15.75" customHeight="1">
      <c r="A10257" s="5"/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  <c r="W10257" s="5"/>
    </row>
    <row r="10258" ht="15.75" customHeight="1">
      <c r="A10258" s="5"/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ht="15.75" customHeight="1">
      <c r="A10259" s="5"/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</row>
    <row r="10260" ht="15.75" customHeight="1">
      <c r="A10260" s="5"/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ht="15.75" customHeight="1">
      <c r="A10261" s="5"/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  <c r="W10261" s="5"/>
    </row>
    <row r="10262" ht="15.75" customHeight="1">
      <c r="A10262" s="5"/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ht="15.75" customHeight="1">
      <c r="A10263" s="5"/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  <c r="W10263" s="5"/>
    </row>
    <row r="10264" ht="15.75" customHeight="1">
      <c r="A10264" s="5"/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ht="15.75" customHeight="1">
      <c r="A10265" s="5"/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  <c r="W10265" s="5"/>
    </row>
    <row r="10266" ht="15.75" customHeight="1">
      <c r="A10266" s="5"/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ht="15.75" customHeight="1">
      <c r="A10267" s="5"/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  <c r="W10267" s="5"/>
    </row>
    <row r="10268" ht="15.75" customHeight="1">
      <c r="A10268" s="5"/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ht="15.75" customHeight="1">
      <c r="A10269" s="5"/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  <c r="W10269" s="5"/>
    </row>
    <row r="10270" ht="15.75" customHeight="1">
      <c r="A10270" s="5"/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ht="15.75" customHeight="1">
      <c r="A10271" s="5"/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</row>
    <row r="10272" ht="15.75" customHeight="1">
      <c r="A10272" s="5"/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ht="15.75" customHeight="1">
      <c r="A10273" s="5"/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  <c r="W10273" s="5"/>
    </row>
    <row r="10274" ht="15.75" customHeight="1">
      <c r="A10274" s="5"/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ht="15.75" customHeight="1">
      <c r="A10275" s="5"/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  <c r="W10275" s="5"/>
    </row>
    <row r="10276" ht="15.75" customHeight="1">
      <c r="A10276" s="5"/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ht="15.75" customHeight="1">
      <c r="A10277" s="5"/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  <c r="W10277" s="5"/>
    </row>
    <row r="10278" ht="15.75" customHeight="1">
      <c r="A10278" s="5"/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ht="15.75" customHeight="1">
      <c r="A10279" s="5"/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  <c r="W10279" s="5"/>
    </row>
    <row r="10280" ht="15.75" customHeight="1">
      <c r="A10280" s="5"/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ht="15.75" customHeight="1">
      <c r="A10281" s="5"/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  <c r="W10281" s="5"/>
    </row>
    <row r="10282" ht="15.75" customHeight="1">
      <c r="A10282" s="5"/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ht="15.75" customHeight="1">
      <c r="A10283" s="5"/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  <c r="W10283" s="5"/>
    </row>
    <row r="10284" ht="15.75" customHeight="1">
      <c r="A10284" s="5"/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ht="15.75" customHeight="1">
      <c r="A10285" s="5"/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  <c r="W10285" s="5"/>
    </row>
    <row r="10286" ht="15.75" customHeight="1">
      <c r="A10286" s="5"/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ht="15.75" customHeight="1">
      <c r="A10287" s="5"/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  <c r="W10287" s="5"/>
    </row>
    <row r="10288" ht="15.75" customHeight="1">
      <c r="A10288" s="5"/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ht="15.75" customHeight="1">
      <c r="A10289" s="5"/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</row>
    <row r="10290" ht="15.75" customHeight="1">
      <c r="A10290" s="5"/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ht="15.75" customHeight="1">
      <c r="A10291" s="5"/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  <c r="W10291" s="5"/>
    </row>
    <row r="10292" ht="15.75" customHeight="1">
      <c r="A10292" s="5"/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ht="15.75" customHeight="1">
      <c r="A10293" s="5"/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  <c r="W10293" s="5"/>
    </row>
    <row r="10294" ht="15.75" customHeight="1">
      <c r="A10294" s="5"/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ht="15.75" customHeight="1">
      <c r="A10295" s="5"/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  <c r="W10295" s="5"/>
    </row>
    <row r="10296" ht="15.75" customHeight="1">
      <c r="A10296" s="5"/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ht="15.75" customHeight="1">
      <c r="A10297" s="5"/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  <c r="W10297" s="5"/>
    </row>
    <row r="10298" ht="15.75" customHeight="1">
      <c r="A10298" s="5"/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ht="15.75" customHeight="1">
      <c r="A10299" s="5"/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  <c r="W10299" s="5"/>
    </row>
    <row r="10300" ht="15.75" customHeight="1">
      <c r="A10300" s="5"/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ht="15.75" customHeight="1">
      <c r="A10301" s="5"/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  <c r="W10301" s="5"/>
    </row>
    <row r="10302" ht="15.75" customHeight="1">
      <c r="A10302" s="5"/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ht="15.75" customHeight="1">
      <c r="A10303" s="5"/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  <c r="W10303" s="5"/>
    </row>
    <row r="10304" ht="15.75" customHeight="1">
      <c r="A10304" s="5"/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ht="15.75" customHeight="1">
      <c r="A10305" s="5"/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  <c r="W10305" s="5"/>
    </row>
    <row r="10306" ht="15.75" customHeight="1">
      <c r="A10306" s="5"/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ht="15.75" customHeight="1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</row>
    <row r="10308" ht="15.75" customHeight="1">
      <c r="A10308" s="5"/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ht="15.75" customHeight="1">
      <c r="A10309" s="5"/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  <c r="W10309" s="5"/>
    </row>
    <row r="10310" ht="15.75" customHeight="1">
      <c r="A10310" s="5"/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ht="15.75" customHeight="1">
      <c r="A10311" s="5"/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  <c r="W10311" s="5"/>
    </row>
    <row r="10312" ht="15.75" customHeight="1">
      <c r="A10312" s="5"/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ht="15.75" customHeight="1">
      <c r="A10313" s="5"/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  <c r="W10313" s="5"/>
    </row>
    <row r="10314" ht="15.75" customHeight="1">
      <c r="A10314" s="5"/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ht="15.75" customHeight="1">
      <c r="A10315" s="5"/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  <c r="W10315" s="5"/>
    </row>
    <row r="10316" ht="15.75" customHeight="1">
      <c r="A10316" s="5"/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ht="15.75" customHeight="1">
      <c r="A10317" s="5"/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  <c r="W10317" s="5"/>
    </row>
    <row r="10318" ht="15.75" customHeight="1">
      <c r="A10318" s="5"/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ht="15.75" customHeight="1">
      <c r="A10319" s="5"/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  <c r="W10319" s="5"/>
    </row>
    <row r="10320" ht="15.75" customHeight="1">
      <c r="A10320" s="5"/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ht="15.75" customHeight="1">
      <c r="A10321" s="5"/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  <c r="W10321" s="5"/>
    </row>
    <row r="10322" ht="15.75" customHeight="1">
      <c r="A10322" s="5"/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ht="15.75" customHeight="1">
      <c r="A10323" s="5"/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  <c r="W10323" s="5"/>
    </row>
    <row r="10324" ht="15.75" customHeight="1">
      <c r="A10324" s="5"/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ht="15.75" customHeight="1">
      <c r="A10325" s="5"/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</row>
    <row r="10326" ht="15.75" customHeight="1">
      <c r="A10326" s="5"/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ht="15.75" customHeight="1">
      <c r="A10327" s="5"/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  <c r="W10327" s="5"/>
    </row>
    <row r="10328" ht="15.75" customHeight="1">
      <c r="A10328" s="5"/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ht="15.75" customHeight="1">
      <c r="A10329" s="5"/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  <c r="W10329" s="5"/>
    </row>
    <row r="10330" ht="15.75" customHeight="1">
      <c r="A10330" s="5"/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ht="15.75" customHeight="1">
      <c r="A10331" s="5"/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  <c r="W10331" s="5"/>
    </row>
    <row r="10332" ht="15.75" customHeight="1">
      <c r="A10332" s="5"/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ht="15.75" customHeight="1">
      <c r="A10333" s="5"/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  <c r="W10333" s="5"/>
    </row>
    <row r="10334" ht="15.75" customHeight="1">
      <c r="A10334" s="5"/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ht="15.75" customHeight="1">
      <c r="A10335" s="5"/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  <c r="W10335" s="5"/>
    </row>
    <row r="10336" ht="15.75" customHeight="1">
      <c r="A10336" s="5"/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ht="15.75" customHeight="1">
      <c r="A10337" s="5"/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  <c r="W10337" s="5"/>
    </row>
    <row r="10338" ht="15.75" customHeight="1">
      <c r="A10338" s="5"/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ht="15.75" customHeight="1">
      <c r="A10339" s="5"/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  <c r="W10339" s="5"/>
    </row>
    <row r="10340" ht="15.75" customHeight="1">
      <c r="A10340" s="5"/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ht="15.75" customHeight="1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  <c r="W10341" s="5"/>
    </row>
    <row r="10342" ht="15.75" customHeight="1">
      <c r="A10342" s="5"/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ht="15.75" customHeight="1">
      <c r="A10343" s="5"/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</row>
    <row r="10344" ht="15.75" customHeight="1">
      <c r="A10344" s="5"/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ht="15.75" customHeight="1">
      <c r="A10345" s="5"/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  <c r="W10345" s="5"/>
    </row>
    <row r="10346" ht="15.75" customHeight="1">
      <c r="A10346" s="5"/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ht="15.75" customHeight="1">
      <c r="A10347" s="5"/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  <c r="W10347" s="5"/>
    </row>
    <row r="10348" ht="15.75" customHeight="1">
      <c r="A10348" s="5"/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ht="15.75" customHeight="1">
      <c r="A10349" s="5"/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  <c r="W10349" s="5"/>
    </row>
    <row r="10350" ht="15.75" customHeight="1">
      <c r="A10350" s="5"/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ht="15.75" customHeight="1">
      <c r="A10351" s="5"/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  <c r="W10351" s="5"/>
    </row>
    <row r="10352" ht="15.75" customHeight="1">
      <c r="A10352" s="5"/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ht="15.75" customHeight="1">
      <c r="A10353" s="5"/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  <c r="W10353" s="5"/>
    </row>
    <row r="10354" ht="15.75" customHeight="1">
      <c r="A10354" s="5"/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ht="15.75" customHeight="1">
      <c r="A10355" s="5"/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  <c r="W10355" s="5"/>
    </row>
    <row r="10356" ht="15.75" customHeight="1">
      <c r="A10356" s="5"/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ht="15.75" customHeight="1">
      <c r="A10357" s="5"/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  <c r="W10357" s="5"/>
    </row>
    <row r="10358" ht="15.75" customHeight="1">
      <c r="A10358" s="5"/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ht="15.75" customHeight="1">
      <c r="A10359" s="5"/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  <c r="W10359" s="5"/>
    </row>
    <row r="10360" ht="15.75" customHeight="1">
      <c r="A10360" s="5"/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ht="15.75" customHeight="1">
      <c r="A10361" s="5"/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</row>
    <row r="10362" ht="15.75" customHeight="1">
      <c r="A10362" s="5"/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ht="15.75" customHeight="1">
      <c r="A10363" s="5"/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  <c r="W10363" s="5"/>
    </row>
    <row r="10364" ht="15.75" customHeight="1">
      <c r="A10364" s="5"/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ht="15.75" customHeight="1">
      <c r="A10365" s="5"/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  <c r="W10365" s="5"/>
    </row>
    <row r="10366" ht="15.75" customHeight="1">
      <c r="A10366" s="5"/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ht="15.75" customHeight="1">
      <c r="A10367" s="5"/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  <c r="W10367" s="5"/>
    </row>
    <row r="10368" ht="15.75" customHeight="1">
      <c r="A10368" s="5"/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ht="15.75" customHeight="1">
      <c r="A10369" s="5"/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  <c r="W10369" s="5"/>
    </row>
    <row r="10370" ht="15.75" customHeight="1">
      <c r="A10370" s="5"/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ht="15.75" customHeight="1">
      <c r="A10371" s="5"/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  <c r="W10371" s="5"/>
    </row>
    <row r="10372" ht="15.75" customHeight="1">
      <c r="A10372" s="5"/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ht="15.75" customHeight="1">
      <c r="A10373" s="5"/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  <c r="W10373" s="5"/>
    </row>
    <row r="10374" ht="15.75" customHeight="1">
      <c r="A10374" s="5"/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ht="15.75" customHeight="1">
      <c r="A10375" s="5"/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  <c r="W10375" s="5"/>
    </row>
    <row r="10376" ht="15.75" customHeight="1">
      <c r="A10376" s="5"/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ht="15.75" customHeight="1">
      <c r="A10377" s="5"/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  <c r="W10377" s="5"/>
    </row>
    <row r="10378" ht="15.75" customHeight="1">
      <c r="A10378" s="5"/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ht="15.75" customHeight="1">
      <c r="A10379" s="5"/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</row>
    <row r="10380" ht="15.75" customHeight="1">
      <c r="A10380" s="5"/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ht="15.75" customHeight="1">
      <c r="A10381" s="5"/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  <c r="W10381" s="5"/>
    </row>
    <row r="10382" ht="15.75" customHeight="1">
      <c r="A10382" s="5"/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ht="15.75" customHeight="1">
      <c r="A10383" s="5"/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  <c r="W10383" s="5"/>
    </row>
    <row r="10384" ht="15.75" customHeight="1">
      <c r="A10384" s="5"/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ht="15.75" customHeight="1">
      <c r="A10385" s="5"/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  <c r="W10385" s="5"/>
    </row>
    <row r="10386" ht="15.75" customHeight="1">
      <c r="A10386" s="5"/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ht="15.75" customHeight="1">
      <c r="A10387" s="5"/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  <c r="W10387" s="5"/>
    </row>
    <row r="10388" ht="15.75" customHeight="1">
      <c r="A10388" s="5"/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ht="15.75" customHeight="1">
      <c r="A10389" s="5"/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  <c r="W10389" s="5"/>
    </row>
    <row r="10390" ht="15.75" customHeight="1">
      <c r="A10390" s="5"/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ht="15.75" customHeight="1">
      <c r="A10391" s="5"/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  <c r="W10391" s="5"/>
    </row>
    <row r="10392" ht="15.75" customHeight="1">
      <c r="A10392" s="5"/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ht="15.75" customHeight="1">
      <c r="A10393" s="5"/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  <c r="W10393" s="5"/>
    </row>
    <row r="10394" ht="15.75" customHeight="1">
      <c r="A10394" s="5"/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ht="15.75" customHeight="1">
      <c r="A10395" s="5"/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  <c r="W10395" s="5"/>
    </row>
    <row r="10396" ht="15.75" customHeight="1">
      <c r="A10396" s="5"/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ht="15.75" customHeight="1">
      <c r="A10397" s="5"/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</row>
    <row r="10398" ht="15.75" customHeight="1">
      <c r="A10398" s="5"/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ht="15.75" customHeight="1">
      <c r="A10399" s="5"/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  <c r="W10399" s="5"/>
    </row>
    <row r="10400" ht="15.75" customHeight="1">
      <c r="A10400" s="5"/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ht="15.75" customHeight="1">
      <c r="A10401" s="5"/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  <c r="W10401" s="5"/>
    </row>
    <row r="10402" ht="15.75" customHeight="1">
      <c r="A10402" s="5"/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ht="15.75" customHeight="1">
      <c r="A10403" s="5"/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  <c r="W10403" s="5"/>
    </row>
    <row r="10404" ht="15.75" customHeight="1">
      <c r="A10404" s="5"/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ht="15.75" customHeight="1">
      <c r="A10405" s="5"/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  <c r="W10405" s="5"/>
    </row>
    <row r="10406" ht="15.75" customHeight="1">
      <c r="A10406" s="5"/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ht="15.75" customHeight="1">
      <c r="A10407" s="5"/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  <c r="W10407" s="5"/>
    </row>
    <row r="10408" ht="15.75" customHeight="1">
      <c r="A10408" s="5"/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ht="15.75" customHeight="1">
      <c r="A10409" s="5"/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  <c r="W10409" s="5"/>
    </row>
    <row r="10410" ht="15.75" customHeight="1">
      <c r="A10410" s="5"/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ht="15.75" customHeight="1">
      <c r="A10411" s="5"/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</row>
    <row r="10412" ht="15.75" customHeight="1">
      <c r="A10412" s="5"/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ht="15.75" customHeight="1">
      <c r="A10413" s="5"/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  <c r="W10413" s="5"/>
    </row>
    <row r="10414" ht="15.75" customHeight="1">
      <c r="A10414" s="5"/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ht="15.75" customHeight="1">
      <c r="A10415" s="5"/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</row>
    <row r="10416" ht="15.75" customHeight="1">
      <c r="A10416" s="5"/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ht="15.75" customHeight="1">
      <c r="A10417" s="5"/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  <c r="W10417" s="5"/>
    </row>
    <row r="10418" ht="15.75" customHeight="1">
      <c r="A10418" s="5"/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ht="15.75" customHeight="1">
      <c r="A10419" s="5"/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  <c r="W10419" s="5"/>
    </row>
    <row r="10420" ht="15.75" customHeight="1">
      <c r="A10420" s="5"/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ht="15.75" customHeight="1">
      <c r="A10421" s="5"/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  <c r="W10421" s="5"/>
    </row>
    <row r="10422" ht="15.75" customHeight="1">
      <c r="A10422" s="5"/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ht="15.75" customHeight="1">
      <c r="A10423" s="5"/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  <c r="W10423" s="5"/>
    </row>
    <row r="10424" ht="15.75" customHeight="1">
      <c r="A10424" s="5"/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ht="15.75" customHeight="1">
      <c r="A10425" s="5"/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  <c r="W10425" s="5"/>
    </row>
    <row r="10426" ht="15.75" customHeight="1">
      <c r="A10426" s="5"/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ht="15.75" customHeight="1">
      <c r="A10427" s="5"/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  <c r="W10427" s="5"/>
    </row>
    <row r="10428" ht="15.75" customHeight="1">
      <c r="A10428" s="5"/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ht="15.75" customHeight="1">
      <c r="A10429" s="5"/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  <c r="W10429" s="5"/>
    </row>
    <row r="10430" ht="15.75" customHeight="1">
      <c r="A10430" s="5"/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ht="15.75" customHeight="1">
      <c r="A10431" s="5"/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  <c r="W10431" s="5"/>
    </row>
    <row r="10432" ht="15.75" customHeight="1">
      <c r="A10432" s="5"/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ht="15.75" customHeight="1">
      <c r="A10433" s="5"/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</row>
    <row r="10434" ht="15.75" customHeight="1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ht="15.75" customHeight="1">
      <c r="A10435" s="5"/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  <c r="W10435" s="5"/>
    </row>
    <row r="10436" ht="15.75" customHeight="1">
      <c r="A10436" s="5"/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ht="15.75" customHeight="1">
      <c r="A10437" s="5"/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</row>
    <row r="10438" ht="15.75" customHeight="1">
      <c r="A10438" s="5"/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ht="15.75" customHeight="1">
      <c r="A10439" s="5"/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  <c r="W10439" s="5"/>
    </row>
    <row r="10440" ht="15.75" customHeight="1">
      <c r="A10440" s="5"/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ht="15.75" customHeight="1">
      <c r="A10441" s="5"/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  <c r="W10441" s="5"/>
    </row>
    <row r="10442" ht="15.75" customHeight="1">
      <c r="A10442" s="5"/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ht="15.75" customHeight="1">
      <c r="A10443" s="5"/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</row>
    <row r="10444" ht="15.75" customHeight="1">
      <c r="A10444" s="5"/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ht="15.75" customHeight="1">
      <c r="A10445" s="5"/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  <c r="W10445" s="5"/>
    </row>
    <row r="10446" ht="15.75" customHeight="1">
      <c r="A10446" s="5"/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ht="15.75" customHeight="1">
      <c r="A10447" s="5"/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  <c r="W10447" s="5"/>
    </row>
    <row r="10448" ht="15.75" customHeight="1">
      <c r="A10448" s="5"/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ht="15.75" customHeight="1">
      <c r="A10449" s="5"/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  <c r="W10449" s="5"/>
    </row>
    <row r="10450" ht="15.75" customHeight="1">
      <c r="A10450" s="5"/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ht="15.75" customHeight="1">
      <c r="A10451" s="5"/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</row>
    <row r="10452" ht="15.75" customHeight="1">
      <c r="A10452" s="5"/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ht="15.75" customHeight="1">
      <c r="A10453" s="5"/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  <c r="W10453" s="5"/>
    </row>
    <row r="10454" ht="15.75" customHeight="1">
      <c r="A10454" s="5"/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ht="15.75" customHeight="1">
      <c r="A10455" s="5"/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  <c r="W10455" s="5"/>
    </row>
    <row r="10456" ht="15.75" customHeight="1">
      <c r="A10456" s="5"/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ht="15.75" customHeight="1">
      <c r="A10457" s="5"/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  <c r="W10457" s="5"/>
    </row>
    <row r="10458" ht="15.75" customHeight="1">
      <c r="A10458" s="5"/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ht="15.75" customHeight="1">
      <c r="A10459" s="5"/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  <c r="W10459" s="5"/>
    </row>
    <row r="10460" ht="15.75" customHeight="1">
      <c r="A10460" s="5"/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ht="15.75" customHeight="1">
      <c r="A10461" s="5"/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  <c r="W10461" s="5"/>
    </row>
    <row r="10462" ht="15.75" customHeight="1">
      <c r="A10462" s="5"/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ht="15.75" customHeight="1">
      <c r="A10463" s="5"/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  <c r="W10463" s="5"/>
    </row>
    <row r="10464" ht="15.75" customHeight="1">
      <c r="A10464" s="5"/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ht="15.75" customHeight="1">
      <c r="A10465" s="5"/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  <c r="W10465" s="5"/>
    </row>
    <row r="10466" ht="15.75" customHeight="1">
      <c r="A10466" s="5"/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ht="15.75" customHeight="1">
      <c r="A10467" s="5"/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  <c r="W10467" s="5"/>
    </row>
    <row r="10468" ht="15.75" customHeight="1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ht="15.75" customHeight="1">
      <c r="A10469" s="5"/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</row>
    <row r="10470" ht="15.75" customHeight="1">
      <c r="A10470" s="5"/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ht="15.75" customHeight="1">
      <c r="A10471" s="5"/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</row>
    <row r="10472" ht="15.75" customHeight="1">
      <c r="A10472" s="5"/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ht="15.75" customHeight="1">
      <c r="A10473" s="5"/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  <c r="W10473" s="5"/>
    </row>
    <row r="10474" ht="15.75" customHeight="1">
      <c r="A10474" s="5"/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ht="15.75" customHeight="1">
      <c r="A10475" s="5"/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  <c r="W10475" s="5"/>
    </row>
    <row r="10476" ht="15.75" customHeight="1">
      <c r="A10476" s="5"/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ht="15.75" customHeight="1">
      <c r="A10477" s="5"/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  <c r="W10477" s="5"/>
    </row>
    <row r="10478" ht="15.75" customHeight="1">
      <c r="A10478" s="5"/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ht="15.75" customHeight="1">
      <c r="A10479" s="5"/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  <c r="W10479" s="5"/>
    </row>
    <row r="10480" ht="15.75" customHeight="1">
      <c r="A10480" s="5"/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ht="15.75" customHeight="1">
      <c r="A10481" s="5"/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  <c r="W10481" s="5"/>
    </row>
    <row r="10482" ht="15.75" customHeight="1">
      <c r="A10482" s="5"/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ht="15.75" customHeight="1">
      <c r="A10483" s="5"/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  <c r="W10483" s="5"/>
    </row>
    <row r="10484" ht="15.75" customHeight="1">
      <c r="A10484" s="5"/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ht="15.75" customHeight="1">
      <c r="A10485" s="5"/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  <c r="W10485" s="5"/>
    </row>
    <row r="10486" ht="15.75" customHeight="1">
      <c r="A10486" s="5"/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ht="15.75" customHeight="1">
      <c r="A10487" s="5"/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</row>
    <row r="10488" ht="15.75" customHeight="1">
      <c r="A10488" s="5"/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ht="15.75" customHeight="1">
      <c r="A10489" s="5"/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  <c r="W10489" s="5"/>
    </row>
    <row r="10490" ht="15.75" customHeight="1">
      <c r="A10490" s="5"/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ht="15.75" customHeight="1">
      <c r="A10491" s="5"/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  <c r="W10491" s="5"/>
    </row>
    <row r="10492" ht="15.75" customHeight="1">
      <c r="A10492" s="5"/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ht="15.75" customHeight="1">
      <c r="A10493" s="5"/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  <c r="W10493" s="5"/>
    </row>
    <row r="10494" ht="15.75" customHeight="1">
      <c r="A10494" s="5"/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ht="15.75" customHeight="1">
      <c r="A10495" s="5"/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  <c r="W10495" s="5"/>
    </row>
    <row r="10496" ht="15.75" customHeight="1">
      <c r="A10496" s="5"/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ht="15.75" customHeight="1">
      <c r="A10497" s="5"/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  <c r="W10497" s="5"/>
    </row>
    <row r="10498" ht="15.75" customHeight="1">
      <c r="A10498" s="5"/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ht="15.75" customHeight="1">
      <c r="A10499" s="5"/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  <c r="W10499" s="5"/>
    </row>
    <row r="10500" ht="15.75" customHeight="1">
      <c r="A10500" s="5"/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ht="15.75" customHeight="1">
      <c r="A10501" s="5"/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  <c r="W10501" s="5"/>
    </row>
    <row r="10502" ht="15.75" customHeight="1">
      <c r="A10502" s="5"/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ht="15.75" customHeight="1">
      <c r="A10503" s="5"/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  <c r="W10503" s="5"/>
    </row>
    <row r="10504" ht="15.75" customHeight="1">
      <c r="A10504" s="5"/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ht="15.75" customHeight="1">
      <c r="A10505" s="5"/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</row>
    <row r="10506" ht="15.75" customHeight="1">
      <c r="A10506" s="5"/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ht="15.75" customHeight="1">
      <c r="A10507" s="5"/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  <c r="W10507" s="5"/>
    </row>
    <row r="10508" ht="15.75" customHeight="1">
      <c r="A10508" s="5"/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ht="15.75" customHeight="1">
      <c r="A10509" s="5"/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  <c r="W10509" s="5"/>
    </row>
    <row r="10510" ht="15.75" customHeight="1">
      <c r="A10510" s="5"/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ht="15.75" customHeight="1">
      <c r="A10511" s="5"/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  <c r="W10511" s="5"/>
    </row>
    <row r="10512" ht="15.75" customHeight="1">
      <c r="A10512" s="5"/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ht="15.75" customHeight="1">
      <c r="A10513" s="5"/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  <c r="W10513" s="5"/>
    </row>
    <row r="10514" ht="15.75" customHeight="1">
      <c r="A10514" s="5"/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ht="15.75" customHeight="1">
      <c r="A10515" s="5"/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  <c r="W10515" s="5"/>
    </row>
    <row r="10516" ht="15.75" customHeight="1">
      <c r="A10516" s="5"/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ht="15.75" customHeight="1">
      <c r="A10517" s="5"/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  <c r="W10517" s="5"/>
    </row>
    <row r="10518" ht="15.75" customHeight="1">
      <c r="A10518" s="5"/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ht="15.75" customHeight="1">
      <c r="A10519" s="5"/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  <c r="W10519" s="5"/>
    </row>
    <row r="10520" ht="15.75" customHeight="1">
      <c r="A10520" s="5"/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ht="15.75" customHeight="1">
      <c r="A10521" s="5"/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  <c r="W10521" s="5"/>
    </row>
    <row r="10522" ht="15.75" customHeight="1">
      <c r="A10522" s="5"/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ht="15.75" customHeight="1">
      <c r="A10523" s="5"/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</row>
    <row r="10524" ht="15.75" customHeight="1">
      <c r="A10524" s="5"/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ht="15.75" customHeight="1">
      <c r="A10525" s="5"/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  <c r="W10525" s="5"/>
    </row>
    <row r="10526" ht="15.75" customHeight="1">
      <c r="A10526" s="5"/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ht="15.75" customHeight="1">
      <c r="A10527" s="5"/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  <c r="W10527" s="5"/>
    </row>
    <row r="10528" ht="15.75" customHeight="1">
      <c r="A10528" s="5"/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ht="15.75" customHeight="1">
      <c r="A10529" s="5"/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  <c r="W10529" s="5"/>
    </row>
    <row r="10530" ht="15.75" customHeight="1">
      <c r="A10530" s="5"/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ht="15.75" customHeight="1">
      <c r="A10531" s="5"/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  <c r="W10531" s="5"/>
    </row>
    <row r="10532" ht="15.75" customHeight="1">
      <c r="A10532" s="5"/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ht="15.75" customHeight="1">
      <c r="A10533" s="5"/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  <c r="W10533" s="5"/>
    </row>
    <row r="10534" ht="15.75" customHeight="1">
      <c r="A10534" s="5"/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ht="15.75" customHeight="1">
      <c r="A10535" s="5"/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  <c r="W10535" s="5"/>
    </row>
    <row r="10536" ht="15.75" customHeight="1">
      <c r="A10536" s="5"/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ht="15.75" customHeight="1">
      <c r="A10537" s="5"/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  <c r="W10537" s="5"/>
    </row>
    <row r="10538" ht="15.75" customHeight="1">
      <c r="A10538" s="5"/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ht="15.75" customHeight="1">
      <c r="A10539" s="5"/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  <c r="W10539" s="5"/>
    </row>
    <row r="10540" ht="15.75" customHeight="1">
      <c r="A10540" s="5"/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ht="15.75" customHeight="1">
      <c r="A10541" s="5"/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</row>
    <row r="10542" ht="15.75" customHeight="1">
      <c r="A10542" s="5"/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ht="15.75" customHeight="1">
      <c r="A10543" s="5"/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  <c r="W10543" s="5"/>
    </row>
    <row r="10544" ht="15.75" customHeight="1">
      <c r="A10544" s="5"/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ht="15.75" customHeight="1">
      <c r="A10545" s="5"/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  <c r="W10545" s="5"/>
    </row>
    <row r="10546" ht="15.75" customHeight="1">
      <c r="A10546" s="5"/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ht="15.75" customHeight="1">
      <c r="A10547" s="5"/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  <c r="W10547" s="5"/>
    </row>
    <row r="10548" ht="15.75" customHeight="1">
      <c r="A10548" s="5"/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ht="15.75" customHeight="1">
      <c r="A10549" s="5"/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  <c r="W10549" s="5"/>
    </row>
    <row r="10550" ht="15.75" customHeight="1">
      <c r="A10550" s="5"/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ht="15.75" customHeight="1">
      <c r="A10551" s="5"/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  <c r="W10551" s="5"/>
    </row>
    <row r="10552" ht="15.75" customHeight="1">
      <c r="A10552" s="5"/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ht="15.75" customHeight="1">
      <c r="A10553" s="5"/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  <c r="W10553" s="5"/>
    </row>
    <row r="10554" ht="15.75" customHeight="1">
      <c r="A10554" s="5"/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ht="15.75" customHeight="1">
      <c r="A10555" s="5"/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  <c r="W10555" s="5"/>
    </row>
    <row r="10556" ht="15.75" customHeight="1">
      <c r="A10556" s="5"/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ht="15.75" customHeight="1">
      <c r="A10557" s="5"/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  <c r="W10557" s="5"/>
    </row>
    <row r="10558" ht="15.75" customHeight="1">
      <c r="A10558" s="5"/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ht="15.75" customHeight="1">
      <c r="A10559" s="5"/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</row>
    <row r="10560" ht="15.75" customHeight="1">
      <c r="A10560" s="5"/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ht="15.75" customHeight="1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  <c r="W10561" s="5"/>
    </row>
    <row r="10562" ht="15.75" customHeight="1">
      <c r="A10562" s="5"/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ht="15.75" customHeight="1">
      <c r="A10563" s="5"/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  <c r="W10563" s="5"/>
    </row>
    <row r="10564" ht="15.75" customHeight="1">
      <c r="A10564" s="5"/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ht="15.75" customHeight="1">
      <c r="A10565" s="5"/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  <c r="W10565" s="5"/>
    </row>
    <row r="10566" ht="15.75" customHeight="1">
      <c r="A10566" s="5"/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ht="15.75" customHeight="1">
      <c r="A10567" s="5"/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  <c r="W10567" s="5"/>
    </row>
    <row r="10568" ht="15.75" customHeight="1">
      <c r="A10568" s="5"/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ht="15.75" customHeight="1">
      <c r="A10569" s="5"/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  <c r="W10569" s="5"/>
    </row>
    <row r="10570" ht="15.75" customHeight="1">
      <c r="A10570" s="5"/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ht="15.75" customHeight="1">
      <c r="A10571" s="5"/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  <c r="W10571" s="5"/>
    </row>
    <row r="10572" ht="15.75" customHeight="1">
      <c r="A10572" s="5"/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ht="15.75" customHeight="1">
      <c r="A10573" s="5"/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  <c r="W10573" s="5"/>
    </row>
    <row r="10574" ht="15.75" customHeight="1">
      <c r="A10574" s="5"/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ht="15.75" customHeight="1">
      <c r="A10575" s="5"/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  <c r="W10575" s="5"/>
    </row>
    <row r="10576" ht="15.75" customHeight="1">
      <c r="A10576" s="5"/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ht="15.75" customHeight="1">
      <c r="A10577" s="5"/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</row>
    <row r="10578" ht="15.75" customHeight="1">
      <c r="A10578" s="5"/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ht="15.75" customHeight="1">
      <c r="A10579" s="5"/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  <c r="W10579" s="5"/>
    </row>
    <row r="10580" ht="15.75" customHeight="1">
      <c r="A10580" s="5"/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ht="15.75" customHeight="1">
      <c r="A10581" s="5"/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  <c r="W10581" s="5"/>
    </row>
    <row r="10582" ht="15.75" customHeight="1">
      <c r="A10582" s="5"/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ht="15.75" customHeight="1">
      <c r="A10583" s="5"/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  <c r="W10583" s="5"/>
    </row>
    <row r="10584" ht="15.75" customHeight="1">
      <c r="A10584" s="5"/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ht="15.75" customHeight="1">
      <c r="A10585" s="5"/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  <c r="W10585" s="5"/>
    </row>
    <row r="10586" ht="15.75" customHeight="1">
      <c r="A10586" s="5"/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ht="15.75" customHeight="1">
      <c r="A10587" s="5"/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  <c r="W10587" s="5"/>
    </row>
    <row r="10588" ht="15.75" customHeight="1">
      <c r="A10588" s="5"/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ht="15.75" customHeight="1">
      <c r="A10589" s="5"/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  <c r="W10589" s="5"/>
    </row>
    <row r="10590" ht="15.75" customHeight="1">
      <c r="A10590" s="5"/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ht="15.75" customHeight="1">
      <c r="A10591" s="5"/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  <c r="W10591" s="5"/>
    </row>
    <row r="10592" ht="15.75" customHeight="1">
      <c r="A10592" s="5"/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  <row r="10593" ht="15.75" customHeight="1">
      <c r="A10593" s="5"/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  <c r="W10593" s="5"/>
    </row>
    <row r="10594" ht="15.75" customHeight="1">
      <c r="A10594" s="5"/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</row>
    <row r="10595" ht="15.75" customHeight="1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</row>
    <row r="10596" ht="15.75" customHeight="1">
      <c r="A10596" s="5"/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</row>
    <row r="10597" ht="15.75" customHeight="1">
      <c r="A10597" s="5"/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  <c r="W10597" s="5"/>
    </row>
    <row r="10598" ht="15.75" customHeight="1">
      <c r="A10598" s="5"/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</row>
    <row r="10599" ht="15.75" customHeight="1">
      <c r="A10599" s="5"/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  <c r="W10599" s="5"/>
    </row>
    <row r="10600" ht="15.75" customHeight="1">
      <c r="A10600" s="5"/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</row>
    <row r="10601" ht="15.75" customHeight="1">
      <c r="A10601" s="5"/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  <c r="W10601" s="5"/>
    </row>
    <row r="10602" ht="15.75" customHeight="1">
      <c r="A10602" s="5"/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</row>
    <row r="10603" ht="15.75" customHeight="1">
      <c r="A10603" s="5"/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  <c r="W10603" s="5"/>
    </row>
    <row r="10604" ht="15.75" customHeight="1">
      <c r="A10604" s="5"/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</row>
    <row r="10605" ht="15.75" customHeight="1">
      <c r="A10605" s="5"/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  <c r="W10605" s="5"/>
    </row>
    <row r="10606" ht="15.75" customHeight="1">
      <c r="A10606" s="5"/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</row>
    <row r="10607" ht="15.75" customHeight="1">
      <c r="A10607" s="5"/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  <c r="W10607" s="5"/>
    </row>
    <row r="10608" ht="15.75" customHeight="1">
      <c r="A10608" s="5"/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</row>
    <row r="10609" ht="15.75" customHeight="1">
      <c r="A10609" s="5"/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  <c r="W10609" s="5"/>
    </row>
    <row r="10610" ht="15.75" customHeight="1">
      <c r="A10610" s="5"/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</row>
    <row r="10611" ht="15.75" customHeight="1">
      <c r="A10611" s="5"/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  <c r="W10611" s="5"/>
    </row>
    <row r="10612" ht="15.75" customHeight="1">
      <c r="A10612" s="5"/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</row>
    <row r="10613" ht="15.75" customHeight="1">
      <c r="A10613" s="5"/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</row>
    <row r="10614" ht="15.75" customHeight="1">
      <c r="A10614" s="5"/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</row>
    <row r="10615" ht="15.75" customHeight="1">
      <c r="A10615" s="5"/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  <c r="W10615" s="5"/>
    </row>
    <row r="10616" ht="15.75" customHeight="1">
      <c r="A10616" s="5"/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</row>
    <row r="10617" ht="15.75" customHeight="1">
      <c r="A10617" s="5"/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  <c r="W10617" s="5"/>
    </row>
    <row r="10618" ht="15.75" customHeight="1">
      <c r="A10618" s="5"/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</row>
    <row r="10619" ht="15.75" customHeight="1">
      <c r="A10619" s="5"/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  <c r="W10619" s="5"/>
    </row>
    <row r="10620" ht="15.75" customHeight="1">
      <c r="A10620" s="5"/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</row>
    <row r="10621" ht="15.75" customHeight="1">
      <c r="A10621" s="5"/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  <c r="W10621" s="5"/>
    </row>
    <row r="10622" ht="15.75" customHeight="1">
      <c r="A10622" s="5"/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</row>
    <row r="10623" ht="15.75" customHeight="1">
      <c r="A10623" s="5"/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  <c r="W10623" s="5"/>
    </row>
    <row r="10624" ht="15.75" customHeight="1">
      <c r="A10624" s="5"/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</row>
    <row r="10625" ht="15.75" customHeight="1">
      <c r="A10625" s="5"/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  <c r="W10625" s="5"/>
    </row>
    <row r="10626" ht="15.75" customHeight="1">
      <c r="A10626" s="5"/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</row>
    <row r="10627" ht="15.75" customHeight="1">
      <c r="A10627" s="5"/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  <c r="W10627" s="5"/>
    </row>
    <row r="10628" ht="15.75" customHeight="1">
      <c r="A10628" s="5"/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</row>
    <row r="10629" ht="15.75" customHeight="1">
      <c r="A10629" s="5"/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  <c r="W10629" s="5"/>
    </row>
    <row r="10630" ht="15.75" customHeight="1">
      <c r="A10630" s="5"/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</row>
    <row r="10631" ht="15.75" customHeight="1">
      <c r="A10631" s="5"/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</row>
    <row r="10632" ht="15.75" customHeight="1">
      <c r="A10632" s="5"/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</row>
    <row r="10633" ht="15.75" customHeight="1">
      <c r="A10633" s="5"/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  <c r="W10633" s="5"/>
    </row>
    <row r="10634" ht="15.75" customHeight="1">
      <c r="A10634" s="5"/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</row>
    <row r="10635" ht="15.75" customHeight="1">
      <c r="A10635" s="5"/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  <c r="W10635" s="5"/>
    </row>
    <row r="10636" ht="15.75" customHeight="1">
      <c r="A10636" s="5"/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</row>
    <row r="10637" ht="15.75" customHeight="1">
      <c r="A10637" s="5"/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  <c r="W10637" s="5"/>
    </row>
    <row r="10638" ht="15.75" customHeight="1">
      <c r="A10638" s="5"/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</row>
    <row r="10639" ht="15.75" customHeight="1">
      <c r="A10639" s="5"/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  <c r="W10639" s="5"/>
    </row>
    <row r="10640" ht="15.75" customHeight="1">
      <c r="A10640" s="5"/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</row>
    <row r="10641" ht="15.75" customHeight="1">
      <c r="A10641" s="5"/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  <c r="W10641" s="5"/>
    </row>
    <row r="10642" ht="15.75" customHeight="1">
      <c r="A10642" s="5"/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</row>
    <row r="10643" ht="15.75" customHeight="1">
      <c r="A10643" s="5"/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  <c r="W10643" s="5"/>
    </row>
    <row r="10644" ht="15.75" customHeight="1">
      <c r="A10644" s="5"/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</row>
    <row r="10645" ht="15.75" customHeight="1">
      <c r="A10645" s="5"/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  <c r="W10645" s="5"/>
    </row>
    <row r="10646" ht="15.75" customHeight="1">
      <c r="A10646" s="5"/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</row>
    <row r="10647" ht="15.75" customHeight="1">
      <c r="A10647" s="5"/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  <c r="W10647" s="5"/>
    </row>
    <row r="10648" ht="15.75" customHeight="1">
      <c r="A10648" s="5"/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</row>
    <row r="10649" ht="15.75" customHeight="1">
      <c r="A10649" s="5"/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</row>
    <row r="10650" ht="15.75" customHeight="1">
      <c r="A10650" s="5"/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</row>
    <row r="10651" ht="15.75" customHeight="1">
      <c r="A10651" s="5"/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  <c r="W10651" s="5"/>
    </row>
    <row r="10652" ht="15.75" customHeight="1">
      <c r="A10652" s="5"/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</row>
    <row r="10653" ht="15.75" customHeight="1">
      <c r="A10653" s="5"/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  <c r="W10653" s="5"/>
    </row>
    <row r="10654" ht="15.75" customHeight="1">
      <c r="A10654" s="5"/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</row>
    <row r="10655" ht="15.75" customHeight="1">
      <c r="A10655" s="5"/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  <c r="W10655" s="5"/>
    </row>
    <row r="10656" ht="15.75" customHeight="1">
      <c r="A10656" s="5"/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</row>
    <row r="10657" ht="15.75" customHeight="1">
      <c r="A10657" s="5"/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  <c r="W10657" s="5"/>
    </row>
    <row r="10658" ht="15.75" customHeight="1">
      <c r="A10658" s="5"/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</row>
    <row r="10659" ht="15.75" customHeight="1">
      <c r="A10659" s="5"/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  <c r="W10659" s="5"/>
    </row>
    <row r="10660" ht="15.75" customHeight="1">
      <c r="A10660" s="5"/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</row>
    <row r="10661" ht="15.75" customHeight="1">
      <c r="A10661" s="5"/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  <c r="W10661" s="5"/>
    </row>
    <row r="10662" ht="15.75" customHeight="1">
      <c r="A10662" s="5"/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</row>
    <row r="10663" ht="15.75" customHeight="1">
      <c r="A10663" s="5"/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  <c r="W10663" s="5"/>
    </row>
    <row r="10664" ht="15.75" customHeight="1">
      <c r="A10664" s="5"/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</row>
    <row r="10665" ht="15.75" customHeight="1">
      <c r="A10665" s="5"/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  <c r="W10665" s="5"/>
    </row>
    <row r="10666" ht="15.75" customHeight="1">
      <c r="A10666" s="5"/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</row>
    <row r="10667" ht="15.75" customHeight="1">
      <c r="A10667" s="5"/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</row>
    <row r="10668" ht="15.75" customHeight="1">
      <c r="A10668" s="5"/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</row>
    <row r="10669" ht="15.75" customHeight="1">
      <c r="A10669" s="5"/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  <c r="W10669" s="5"/>
    </row>
    <row r="10670" ht="15.75" customHeight="1">
      <c r="A10670" s="5"/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</row>
    <row r="10671" ht="15.75" customHeight="1">
      <c r="A10671" s="5"/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  <c r="W10671" s="5"/>
    </row>
    <row r="10672" ht="15.75" customHeight="1">
      <c r="A10672" s="5"/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</row>
    <row r="10673" ht="15.75" customHeight="1">
      <c r="A10673" s="5"/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  <c r="W10673" s="5"/>
    </row>
    <row r="10674" ht="15.75" customHeight="1">
      <c r="A10674" s="5"/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</row>
    <row r="10675" ht="15.75" customHeight="1">
      <c r="A10675" s="5"/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  <c r="W10675" s="5"/>
    </row>
    <row r="10676" ht="15.75" customHeight="1">
      <c r="A10676" s="5"/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</row>
    <row r="10677" ht="15.75" customHeight="1">
      <c r="A10677" s="5"/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  <c r="W10677" s="5"/>
    </row>
    <row r="10678" ht="15.75" customHeight="1">
      <c r="A10678" s="5"/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</row>
    <row r="10679" ht="15.75" customHeight="1">
      <c r="A10679" s="5"/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  <c r="W10679" s="5"/>
    </row>
    <row r="10680" ht="15.75" customHeight="1">
      <c r="A10680" s="5"/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</row>
    <row r="10681" ht="15.75" customHeight="1">
      <c r="A10681" s="5"/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  <c r="W10681" s="5"/>
    </row>
    <row r="10682" ht="15.75" customHeight="1">
      <c r="A10682" s="5"/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</row>
    <row r="10683" ht="15.75" customHeight="1">
      <c r="A10683" s="5"/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  <c r="W10683" s="5"/>
    </row>
    <row r="10684" ht="15.75" customHeight="1">
      <c r="A10684" s="5"/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</row>
    <row r="10685" ht="15.75" customHeight="1">
      <c r="A10685" s="5"/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</row>
    <row r="10686" ht="15.75" customHeight="1">
      <c r="A10686" s="5"/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</row>
    <row r="10687" ht="15.75" customHeight="1">
      <c r="A10687" s="5"/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  <c r="W10687" s="5"/>
    </row>
    <row r="10688" ht="15.75" customHeight="1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</row>
    <row r="10689" ht="15.75" customHeight="1">
      <c r="A10689" s="5"/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  <c r="W10689" s="5"/>
    </row>
    <row r="10690" ht="15.75" customHeight="1">
      <c r="A10690" s="5"/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  <c r="W10690" s="5"/>
    </row>
    <row r="10691" ht="15.75" customHeight="1">
      <c r="A10691" s="5"/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  <c r="W10691" s="5"/>
    </row>
    <row r="10692" ht="15.75" customHeight="1">
      <c r="A10692" s="5"/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  <c r="W10692" s="5"/>
    </row>
    <row r="10693" ht="15.75" customHeight="1">
      <c r="A10693" s="5"/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  <c r="W10693" s="5"/>
    </row>
    <row r="10694" ht="15.75" customHeight="1">
      <c r="A10694" s="5"/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</row>
    <row r="10695" ht="15.75" customHeight="1">
      <c r="A10695" s="5"/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  <c r="W10695" s="5"/>
    </row>
    <row r="10696" ht="15.75" customHeight="1">
      <c r="A10696" s="5"/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  <c r="W10696" s="5"/>
    </row>
    <row r="10697" ht="15.75" customHeight="1">
      <c r="A10697" s="5"/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  <c r="W10697" s="5"/>
    </row>
    <row r="10698" ht="15.75" customHeight="1">
      <c r="A10698" s="5"/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  <c r="W10698" s="5"/>
    </row>
    <row r="10699" ht="15.75" customHeight="1">
      <c r="A10699" s="5"/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  <c r="W10699" s="5"/>
    </row>
    <row r="10700" ht="15.75" customHeight="1">
      <c r="A10700" s="5"/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  <c r="W10700" s="5"/>
    </row>
    <row r="10701" ht="15.75" customHeight="1">
      <c r="A10701" s="5"/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  <c r="W10701" s="5"/>
    </row>
    <row r="10702" ht="15.75" customHeight="1">
      <c r="A10702" s="5"/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  <c r="W10702" s="5"/>
    </row>
    <row r="10703" ht="15.75" customHeight="1">
      <c r="A10703" s="5"/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</row>
    <row r="10704" ht="15.75" customHeight="1">
      <c r="A10704" s="5"/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  <c r="W10704" s="5"/>
    </row>
    <row r="10705" ht="15.75" customHeight="1">
      <c r="A10705" s="5"/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  <c r="W10705" s="5"/>
    </row>
    <row r="10706" ht="15.75" customHeight="1">
      <c r="A10706" s="5"/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  <c r="W10706" s="5"/>
    </row>
    <row r="10707" ht="15.75" customHeight="1">
      <c r="A10707" s="5"/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  <c r="W10707" s="5"/>
    </row>
    <row r="10708" ht="15.75" customHeight="1">
      <c r="A10708" s="5"/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  <c r="W10708" s="5"/>
    </row>
    <row r="10709" ht="15.75" customHeight="1">
      <c r="A10709" s="5"/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  <c r="W10709" s="5"/>
    </row>
    <row r="10710" ht="15.75" customHeight="1">
      <c r="A10710" s="5"/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  <c r="W10710" s="5"/>
    </row>
    <row r="10711" ht="15.75" customHeight="1">
      <c r="A10711" s="5"/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  <c r="W10711" s="5"/>
    </row>
    <row r="10712" ht="15.75" customHeight="1">
      <c r="A10712" s="5"/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</row>
    <row r="10713" ht="15.75" customHeight="1">
      <c r="A10713" s="5"/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  <c r="W10713" s="5"/>
    </row>
    <row r="10714" ht="15.75" customHeight="1">
      <c r="A10714" s="5"/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  <c r="W10714" s="5"/>
    </row>
    <row r="10715" ht="15.75" customHeight="1">
      <c r="A10715" s="5"/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  <c r="W10715" s="5"/>
    </row>
    <row r="10716" ht="15.75" customHeight="1">
      <c r="A10716" s="5"/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  <c r="W10716" s="5"/>
    </row>
    <row r="10717" ht="15.75" customHeight="1">
      <c r="A10717" s="5"/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  <c r="W10717" s="5"/>
    </row>
    <row r="10718" ht="15.75" customHeight="1">
      <c r="A10718" s="5"/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  <c r="W10718" s="5"/>
    </row>
    <row r="10719" ht="15.75" customHeight="1">
      <c r="A10719" s="5"/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  <c r="W10719" s="5"/>
    </row>
    <row r="10720" ht="15.75" customHeight="1">
      <c r="A10720" s="5"/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  <c r="W10720" s="5"/>
    </row>
    <row r="10721" ht="15.75" customHeight="1">
      <c r="A10721" s="5"/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</row>
    <row r="10722" ht="15.75" customHeight="1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  <c r="W10722" s="5"/>
    </row>
    <row r="10723" ht="15.75" customHeight="1">
      <c r="A10723" s="5"/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  <c r="W10723" s="5"/>
    </row>
    <row r="10724" ht="15.75" customHeight="1">
      <c r="A10724" s="5"/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  <c r="W10724" s="5"/>
    </row>
    <row r="10725" ht="15.75" customHeight="1">
      <c r="A10725" s="5"/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  <c r="W10725" s="5"/>
    </row>
    <row r="10726" ht="15.75" customHeight="1">
      <c r="A10726" s="5"/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  <c r="W10726" s="5"/>
    </row>
    <row r="10727" ht="15.75" customHeight="1">
      <c r="A10727" s="5"/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  <c r="W10727" s="5"/>
    </row>
    <row r="10728" ht="15.75" customHeight="1">
      <c r="A10728" s="5"/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  <c r="W10728" s="5"/>
    </row>
    <row r="10729" ht="15.75" customHeight="1">
      <c r="A10729" s="5"/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  <c r="W10729" s="5"/>
    </row>
    <row r="10730" ht="15.75" customHeight="1">
      <c r="A10730" s="5"/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</row>
    <row r="10731" ht="15.75" customHeight="1">
      <c r="A10731" s="5"/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  <c r="W10731" s="5"/>
    </row>
    <row r="10732" ht="15.75" customHeight="1">
      <c r="A10732" s="5"/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  <c r="W10732" s="5"/>
    </row>
    <row r="10733" ht="15.75" customHeight="1">
      <c r="A10733" s="5"/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  <c r="W10733" s="5"/>
    </row>
    <row r="10734" ht="15.75" customHeight="1">
      <c r="A10734" s="5"/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  <c r="W10734" s="5"/>
    </row>
    <row r="10735" ht="15.75" customHeight="1">
      <c r="A10735" s="5"/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  <c r="W10735" s="5"/>
    </row>
    <row r="10736" ht="15.75" customHeight="1">
      <c r="A10736" s="5"/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  <c r="W10736" s="5"/>
    </row>
    <row r="10737" ht="15.75" customHeight="1">
      <c r="A10737" s="5"/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  <c r="W10737" s="5"/>
    </row>
    <row r="10738" ht="15.75" customHeight="1">
      <c r="A10738" s="5"/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  <c r="W10738" s="5"/>
    </row>
    <row r="10739" ht="15.75" customHeight="1">
      <c r="A10739" s="5"/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</row>
    <row r="10740" ht="15.75" customHeight="1">
      <c r="A10740" s="5"/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  <c r="W10740" s="5"/>
    </row>
    <row r="10741" ht="15.75" customHeight="1">
      <c r="A10741" s="5"/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  <c r="W10741" s="5"/>
    </row>
    <row r="10742" ht="15.75" customHeight="1">
      <c r="A10742" s="5"/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  <c r="W10742" s="5"/>
    </row>
    <row r="10743" ht="15.75" customHeight="1">
      <c r="A10743" s="5"/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  <c r="W10743" s="5"/>
    </row>
    <row r="10744" ht="15.75" customHeight="1">
      <c r="A10744" s="5"/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  <c r="W10744" s="5"/>
    </row>
    <row r="10745" ht="15.75" customHeight="1">
      <c r="A10745" s="5"/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  <c r="W10745" s="5"/>
    </row>
    <row r="10746" ht="15.75" customHeight="1">
      <c r="A10746" s="5"/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  <c r="W10746" s="5"/>
    </row>
    <row r="10747" ht="15.75" customHeight="1">
      <c r="A10747" s="5"/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  <c r="W10747" s="5"/>
    </row>
    <row r="10748" ht="15.75" customHeight="1">
      <c r="A10748" s="5"/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</row>
    <row r="10749" ht="15.75" customHeight="1">
      <c r="A10749" s="5"/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  <c r="W10749" s="5"/>
    </row>
    <row r="10750" ht="15.75" customHeight="1">
      <c r="A10750" s="5"/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  <c r="W10750" s="5"/>
    </row>
    <row r="10751" ht="15.75" customHeight="1">
      <c r="A10751" s="5"/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  <c r="W10751" s="5"/>
    </row>
    <row r="10752" ht="15.75" customHeight="1">
      <c r="A10752" s="5"/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  <c r="W10752" s="5"/>
    </row>
    <row r="10753" ht="15.75" customHeight="1">
      <c r="A10753" s="5"/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  <c r="W10753" s="5"/>
    </row>
    <row r="10754" ht="15.75" customHeight="1">
      <c r="A10754" s="5"/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  <c r="W10754" s="5"/>
    </row>
    <row r="10755" ht="15.75" customHeight="1">
      <c r="A10755" s="5"/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  <c r="W10755" s="5"/>
    </row>
    <row r="10756" ht="15.75" customHeight="1">
      <c r="A10756" s="5"/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  <c r="W10756" s="5"/>
    </row>
    <row r="10757" ht="15.75" customHeight="1">
      <c r="A10757" s="5"/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</row>
    <row r="10758" ht="15.75" customHeight="1">
      <c r="A10758" s="5"/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  <c r="W10758" s="5"/>
    </row>
    <row r="10759" ht="15.75" customHeight="1">
      <c r="A10759" s="5"/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  <c r="W10759" s="5"/>
    </row>
    <row r="10760" ht="15.75" customHeight="1">
      <c r="A10760" s="5"/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  <c r="W10760" s="5"/>
    </row>
    <row r="10761" ht="15.75" customHeight="1">
      <c r="A10761" s="5"/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  <c r="W10761" s="5"/>
    </row>
    <row r="10762" ht="15.75" customHeight="1">
      <c r="A10762" s="5"/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  <c r="W10762" s="5"/>
    </row>
    <row r="10763" ht="15.75" customHeight="1">
      <c r="A10763" s="5"/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  <c r="W10763" s="5"/>
    </row>
    <row r="10764" ht="15.75" customHeight="1">
      <c r="A10764" s="5"/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  <c r="W10764" s="5"/>
    </row>
    <row r="10765" ht="15.75" customHeight="1">
      <c r="A10765" s="5"/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  <c r="W10765" s="5"/>
    </row>
    <row r="10766" ht="15.75" customHeight="1">
      <c r="A10766" s="5"/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</row>
    <row r="10767" ht="15.75" customHeight="1">
      <c r="A10767" s="5"/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  <c r="W10767" s="5"/>
    </row>
    <row r="10768" ht="15.75" customHeight="1">
      <c r="A10768" s="5"/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  <c r="W10768" s="5"/>
    </row>
    <row r="10769" ht="15.75" customHeight="1">
      <c r="A10769" s="5"/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  <c r="W10769" s="5"/>
    </row>
    <row r="10770" ht="15.75" customHeight="1">
      <c r="A10770" s="5"/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  <c r="W10770" s="5"/>
    </row>
    <row r="10771" ht="15.75" customHeight="1">
      <c r="A10771" s="5"/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  <c r="W10771" s="5"/>
    </row>
    <row r="10772" ht="15.75" customHeight="1">
      <c r="A10772" s="5"/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  <c r="W10772" s="5"/>
    </row>
    <row r="10773" ht="15.75" customHeight="1">
      <c r="A10773" s="5"/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  <c r="W10773" s="5"/>
    </row>
    <row r="10774" ht="15.75" customHeight="1">
      <c r="A10774" s="5"/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  <c r="W10774" s="5"/>
    </row>
    <row r="10775" ht="15.75" customHeight="1">
      <c r="A10775" s="5"/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</row>
    <row r="10776" ht="15.75" customHeight="1">
      <c r="A10776" s="5"/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  <c r="W10776" s="5"/>
    </row>
    <row r="10777" ht="15.75" customHeight="1">
      <c r="A10777" s="5"/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  <c r="W10777" s="5"/>
    </row>
    <row r="10778" ht="15.75" customHeight="1">
      <c r="A10778" s="5"/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  <c r="W10778" s="5"/>
    </row>
    <row r="10779" ht="15.75" customHeight="1">
      <c r="A10779" s="5"/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  <c r="W10779" s="5"/>
    </row>
    <row r="10780" ht="15.75" customHeight="1">
      <c r="A10780" s="5"/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  <c r="W10780" s="5"/>
    </row>
    <row r="10781" ht="15.75" customHeight="1">
      <c r="A10781" s="5"/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  <c r="W10781" s="5"/>
    </row>
    <row r="10782" ht="15.75" customHeight="1">
      <c r="A10782" s="5"/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  <c r="W10782" s="5"/>
    </row>
    <row r="10783" ht="15.75" customHeight="1">
      <c r="A10783" s="5"/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  <c r="W10783" s="5"/>
    </row>
    <row r="10784" ht="15.75" customHeight="1">
      <c r="A10784" s="5"/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</row>
    <row r="10785" ht="15.75" customHeight="1">
      <c r="A10785" s="5"/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  <c r="W10785" s="5"/>
    </row>
    <row r="10786" ht="15.75" customHeight="1">
      <c r="A10786" s="5"/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  <c r="W10786" s="5"/>
    </row>
    <row r="10787" ht="15.75" customHeight="1">
      <c r="A10787" s="5"/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  <c r="W10787" s="5"/>
    </row>
    <row r="10788" ht="15.75" customHeight="1">
      <c r="A10788" s="5"/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  <c r="W10788" s="5"/>
    </row>
    <row r="10789" ht="15.75" customHeight="1">
      <c r="A10789" s="5"/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  <c r="W10789" s="5"/>
    </row>
    <row r="10790" ht="15.75" customHeight="1">
      <c r="A10790" s="5"/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  <c r="W10790" s="5"/>
    </row>
    <row r="10791" ht="15.75" customHeight="1">
      <c r="A10791" s="5"/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  <c r="W10791" s="5"/>
    </row>
    <row r="10792" ht="15.75" customHeight="1">
      <c r="A10792" s="5"/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  <c r="W10792" s="5"/>
    </row>
    <row r="10793" ht="15.75" customHeight="1">
      <c r="A10793" s="5"/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</row>
    <row r="10794" ht="15.75" customHeight="1">
      <c r="A10794" s="5"/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  <c r="W10794" s="5"/>
    </row>
    <row r="10795" ht="15.75" customHeight="1">
      <c r="A10795" s="5"/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  <c r="W10795" s="5"/>
    </row>
    <row r="10796" ht="15.75" customHeight="1">
      <c r="A10796" s="5"/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  <c r="W10796" s="5"/>
    </row>
    <row r="10797" ht="15.75" customHeight="1">
      <c r="A10797" s="5"/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  <c r="W10797" s="5"/>
    </row>
    <row r="10798" ht="15.75" customHeight="1">
      <c r="A10798" s="5"/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  <c r="W10798" s="5"/>
    </row>
    <row r="10799" ht="15.75" customHeight="1">
      <c r="A10799" s="5"/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  <c r="W10799" s="5"/>
    </row>
    <row r="10800" ht="15.75" customHeight="1">
      <c r="A10800" s="5"/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  <c r="W10800" s="5"/>
    </row>
    <row r="10801" ht="15.75" customHeight="1">
      <c r="A10801" s="5"/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  <c r="W10801" s="5"/>
    </row>
    <row r="10802" ht="15.75" customHeight="1">
      <c r="A10802" s="5"/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</row>
    <row r="10803" ht="15.75" customHeight="1">
      <c r="A10803" s="5"/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  <c r="W10803" s="5"/>
    </row>
    <row r="10804" ht="15.75" customHeight="1">
      <c r="A10804" s="5"/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  <c r="W10804" s="5"/>
    </row>
    <row r="10805" ht="15.75" customHeight="1">
      <c r="A10805" s="5"/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  <c r="W10805" s="5"/>
    </row>
    <row r="10806" ht="15.75" customHeight="1">
      <c r="A10806" s="5"/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  <c r="W10806" s="5"/>
    </row>
    <row r="10807" ht="15.75" customHeight="1">
      <c r="A10807" s="5"/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  <c r="W10807" s="5"/>
    </row>
    <row r="10808" ht="15.75" customHeight="1">
      <c r="A10808" s="5"/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  <c r="W10808" s="5"/>
    </row>
    <row r="10809" ht="15.75" customHeight="1">
      <c r="A10809" s="5"/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  <c r="W10809" s="5"/>
    </row>
    <row r="10810" ht="15.75" customHeight="1">
      <c r="A10810" s="5"/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  <c r="W10810" s="5"/>
    </row>
    <row r="10811" ht="15.75" customHeight="1">
      <c r="A10811" s="5"/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</row>
    <row r="10812" ht="15.75" customHeight="1">
      <c r="A10812" s="5"/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  <c r="W10812" s="5"/>
    </row>
    <row r="10813" ht="15.75" customHeight="1">
      <c r="A10813" s="5"/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  <c r="W10813" s="5"/>
    </row>
    <row r="10814" ht="15.75" customHeight="1">
      <c r="A10814" s="5"/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  <c r="W10814" s="5"/>
    </row>
    <row r="10815" ht="15.75" customHeight="1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  <c r="W10815" s="5"/>
    </row>
    <row r="10816" ht="15.75" customHeight="1">
      <c r="A10816" s="5"/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  <c r="W10816" s="5"/>
    </row>
    <row r="10817" ht="15.75" customHeight="1">
      <c r="A10817" s="5"/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  <c r="W10817" s="5"/>
    </row>
    <row r="10818" ht="15.75" customHeight="1">
      <c r="A10818" s="5"/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  <c r="W10818" s="5"/>
    </row>
    <row r="10819" ht="15.75" customHeight="1">
      <c r="A10819" s="5"/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  <c r="W10819" s="5"/>
    </row>
    <row r="10820" ht="15.75" customHeight="1">
      <c r="A10820" s="5"/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</row>
    <row r="10821" ht="15.75" customHeight="1">
      <c r="A10821" s="5"/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  <c r="W10821" s="5"/>
    </row>
    <row r="10822" ht="15.75" customHeight="1">
      <c r="A10822" s="5"/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  <c r="W10822" s="5"/>
    </row>
    <row r="10823" ht="15.75" customHeight="1">
      <c r="A10823" s="5"/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  <c r="W10823" s="5"/>
    </row>
    <row r="10824" ht="15.75" customHeight="1">
      <c r="A10824" s="5"/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  <c r="W10824" s="5"/>
    </row>
    <row r="10825" ht="15.75" customHeight="1">
      <c r="A10825" s="5"/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  <c r="W10825" s="5"/>
    </row>
    <row r="10826" ht="15.75" customHeight="1">
      <c r="A10826" s="5"/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  <c r="W10826" s="5"/>
    </row>
    <row r="10827" ht="15.75" customHeight="1">
      <c r="A10827" s="5"/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  <c r="W10827" s="5"/>
    </row>
    <row r="10828" ht="15.75" customHeight="1">
      <c r="A10828" s="5"/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  <c r="W10828" s="5"/>
    </row>
    <row r="10829" ht="15.75" customHeight="1">
      <c r="A10829" s="5"/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</row>
    <row r="10830" ht="15.75" customHeight="1">
      <c r="A10830" s="5"/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  <c r="W10830" s="5"/>
    </row>
    <row r="10831" ht="15.75" customHeight="1">
      <c r="A10831" s="5"/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  <c r="W10831" s="5"/>
    </row>
    <row r="10832" ht="15.75" customHeight="1">
      <c r="A10832" s="5"/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  <c r="W10832" s="5"/>
    </row>
    <row r="10833" ht="15.75" customHeight="1">
      <c r="A10833" s="5"/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  <c r="W10833" s="5"/>
    </row>
    <row r="10834" ht="15.75" customHeight="1">
      <c r="A10834" s="5"/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  <c r="W10834" s="5"/>
    </row>
    <row r="10835" ht="15.75" customHeight="1">
      <c r="A10835" s="5"/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  <c r="W10835" s="5"/>
    </row>
    <row r="10836" ht="15.75" customHeight="1">
      <c r="A10836" s="5"/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  <c r="W10836" s="5"/>
    </row>
    <row r="10837" ht="15.75" customHeight="1">
      <c r="A10837" s="5"/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  <c r="W10837" s="5"/>
    </row>
    <row r="10838" ht="15.75" customHeight="1">
      <c r="A10838" s="5"/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</row>
    <row r="10839" ht="15.75" customHeight="1">
      <c r="A10839" s="5"/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  <c r="W10839" s="5"/>
    </row>
    <row r="10840" ht="15.75" customHeight="1">
      <c r="A10840" s="5"/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  <c r="W10840" s="5"/>
    </row>
    <row r="10841" ht="15.75" customHeight="1">
      <c r="A10841" s="5"/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  <c r="W10841" s="5"/>
    </row>
    <row r="10842" ht="15.75" customHeight="1">
      <c r="A10842" s="5"/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  <c r="W10842" s="5"/>
    </row>
    <row r="10843" ht="15.75" customHeight="1">
      <c r="A10843" s="5"/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  <c r="W10843" s="5"/>
    </row>
    <row r="10844" ht="15.75" customHeight="1">
      <c r="A10844" s="5"/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  <c r="W10844" s="5"/>
    </row>
    <row r="10845" ht="15.75" customHeight="1">
      <c r="A10845" s="5"/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  <c r="W10845" s="5"/>
    </row>
    <row r="10846" ht="15.75" customHeight="1">
      <c r="A10846" s="5"/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  <c r="W10846" s="5"/>
    </row>
    <row r="10847" ht="15.75" customHeight="1">
      <c r="A10847" s="5"/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</row>
    <row r="10848" ht="15.75" customHeight="1">
      <c r="A10848" s="5"/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  <c r="W10848" s="5"/>
    </row>
    <row r="10849" ht="15.75" customHeight="1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  <c r="W10849" s="5"/>
    </row>
    <row r="10850" ht="15.75" customHeight="1">
      <c r="A10850" s="5"/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  <c r="W10850" s="5"/>
    </row>
    <row r="10851" ht="15.75" customHeight="1">
      <c r="A10851" s="5"/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  <c r="W10851" s="5"/>
    </row>
    <row r="10852" ht="15.75" customHeight="1">
      <c r="A10852" s="5"/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  <c r="W10852" s="5"/>
    </row>
    <row r="10853" ht="15.75" customHeight="1">
      <c r="A10853" s="5"/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  <c r="W10853" s="5"/>
    </row>
    <row r="10854" ht="15.75" customHeight="1">
      <c r="A10854" s="5"/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  <c r="W10854" s="5"/>
    </row>
    <row r="10855" ht="15.75" customHeight="1">
      <c r="A10855" s="5"/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  <c r="W10855" s="5"/>
    </row>
    <row r="10856" ht="15.75" customHeight="1">
      <c r="A10856" s="5"/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</row>
    <row r="10857" ht="15.75" customHeight="1">
      <c r="A10857" s="5"/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  <c r="W10857" s="5"/>
    </row>
    <row r="10858" ht="15.75" customHeight="1">
      <c r="A10858" s="5"/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  <c r="W10858" s="5"/>
    </row>
    <row r="10859" ht="15.75" customHeight="1">
      <c r="A10859" s="5"/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  <c r="W10859" s="5"/>
    </row>
    <row r="10860" ht="15.75" customHeight="1">
      <c r="A10860" s="5"/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  <c r="W10860" s="5"/>
    </row>
    <row r="10861" ht="15.75" customHeight="1">
      <c r="A10861" s="5"/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  <c r="W10861" s="5"/>
    </row>
    <row r="10862" ht="15.75" customHeight="1">
      <c r="A10862" s="5"/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  <c r="W10862" s="5"/>
    </row>
    <row r="10863" ht="15.75" customHeight="1">
      <c r="A10863" s="5"/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  <c r="W10863" s="5"/>
    </row>
    <row r="10864" ht="15.75" customHeight="1">
      <c r="A10864" s="5"/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  <c r="W10864" s="5"/>
    </row>
    <row r="10865" ht="15.75" customHeight="1">
      <c r="A10865" s="5"/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</row>
    <row r="10866" ht="15.75" customHeight="1">
      <c r="A10866" s="5"/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  <c r="W10866" s="5"/>
    </row>
    <row r="10867" ht="15.75" customHeight="1">
      <c r="A10867" s="5"/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  <c r="W10867" s="5"/>
    </row>
    <row r="10868" ht="15.75" customHeight="1">
      <c r="A10868" s="5"/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  <c r="W10868" s="5"/>
    </row>
    <row r="10869" ht="15.75" customHeight="1">
      <c r="A10869" s="5"/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  <c r="W10869" s="5"/>
    </row>
    <row r="10870" ht="15.75" customHeight="1">
      <c r="A10870" s="5"/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  <c r="W10870" s="5"/>
    </row>
    <row r="10871" ht="15.75" customHeight="1">
      <c r="A10871" s="5"/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  <c r="W10871" s="5"/>
    </row>
    <row r="10872" ht="15.75" customHeight="1">
      <c r="A10872" s="5"/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  <c r="W10872" s="5"/>
    </row>
    <row r="10873" ht="15.75" customHeight="1">
      <c r="A10873" s="5"/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  <c r="W10873" s="5"/>
    </row>
    <row r="10874" ht="15.75" customHeight="1">
      <c r="A10874" s="5"/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</row>
    <row r="10875" ht="15.75" customHeight="1">
      <c r="A10875" s="5"/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  <c r="W10875" s="5"/>
    </row>
    <row r="10876" ht="15.75" customHeight="1">
      <c r="A10876" s="5"/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  <c r="W10876" s="5"/>
    </row>
    <row r="10877" ht="15.75" customHeight="1">
      <c r="A10877" s="5"/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  <c r="W10877" s="5"/>
    </row>
    <row r="10878" ht="15.75" customHeight="1">
      <c r="A10878" s="5"/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  <c r="W10878" s="5"/>
    </row>
    <row r="10879" ht="15.75" customHeight="1">
      <c r="A10879" s="5"/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  <c r="W10879" s="5"/>
    </row>
    <row r="10880" ht="15.75" customHeight="1">
      <c r="A10880" s="5"/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  <c r="W10880" s="5"/>
    </row>
    <row r="10881" ht="15.75" customHeight="1">
      <c r="A10881" s="5"/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  <c r="W10881" s="5"/>
    </row>
    <row r="10882" ht="15.75" customHeight="1">
      <c r="A10882" s="5"/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  <c r="W10882" s="5"/>
    </row>
    <row r="10883" ht="15.75" customHeight="1">
      <c r="A10883" s="5"/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</row>
    <row r="10884" ht="15.75" customHeight="1">
      <c r="A10884" s="5"/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  <c r="W10884" s="5"/>
    </row>
    <row r="10885" ht="15.75" customHeight="1">
      <c r="A10885" s="5"/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  <c r="W10885" s="5"/>
    </row>
    <row r="10886" ht="15.75" customHeight="1">
      <c r="A10886" s="5"/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  <c r="W10886" s="5"/>
    </row>
    <row r="10887" ht="15.75" customHeight="1">
      <c r="A10887" s="5"/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  <c r="W10887" s="5"/>
    </row>
    <row r="10888" ht="15.75" customHeight="1">
      <c r="A10888" s="5"/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  <c r="W10888" s="5"/>
    </row>
    <row r="10889" ht="15.75" customHeight="1">
      <c r="A10889" s="5"/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  <c r="W10889" s="5"/>
    </row>
    <row r="10890" ht="15.75" customHeight="1">
      <c r="A10890" s="5"/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  <c r="W10890" s="5"/>
    </row>
    <row r="10891" ht="15.75" customHeight="1">
      <c r="A10891" s="5"/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  <c r="W10891" s="5"/>
    </row>
    <row r="10892" ht="15.75" customHeight="1">
      <c r="A10892" s="5"/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</row>
    <row r="10893" ht="15.75" customHeight="1">
      <c r="A10893" s="5"/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  <c r="W10893" s="5"/>
    </row>
    <row r="10894" ht="15.75" customHeight="1">
      <c r="A10894" s="5"/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  <c r="W10894" s="5"/>
    </row>
    <row r="10895" ht="15.75" customHeight="1">
      <c r="A10895" s="5"/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  <c r="W10895" s="5"/>
    </row>
    <row r="10896" ht="15.75" customHeight="1">
      <c r="A10896" s="5"/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  <c r="W10896" s="5"/>
    </row>
    <row r="10897" ht="15.75" customHeight="1">
      <c r="A10897" s="5"/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  <c r="W10897" s="5"/>
    </row>
    <row r="10898" ht="15.75" customHeight="1">
      <c r="A10898" s="5"/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  <c r="W10898" s="5"/>
    </row>
    <row r="10899" ht="15.75" customHeight="1">
      <c r="A10899" s="5"/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  <c r="W10899" s="5"/>
    </row>
    <row r="10900" ht="15.75" customHeight="1">
      <c r="A10900" s="5"/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  <c r="W10900" s="5"/>
    </row>
    <row r="10901" ht="15.75" customHeight="1">
      <c r="A10901" s="5"/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</row>
    <row r="10902" ht="15.75" customHeight="1">
      <c r="A10902" s="5"/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  <c r="W10902" s="5"/>
    </row>
    <row r="10903" ht="15.75" customHeight="1">
      <c r="A10903" s="5"/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  <c r="W10903" s="5"/>
    </row>
    <row r="10904" ht="15.75" customHeight="1">
      <c r="A10904" s="5"/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  <c r="W10904" s="5"/>
    </row>
    <row r="10905" ht="15.75" customHeight="1">
      <c r="A10905" s="5"/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  <c r="W10905" s="5"/>
    </row>
    <row r="10906" ht="15.75" customHeight="1">
      <c r="A10906" s="5"/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  <c r="W10906" s="5"/>
    </row>
    <row r="10907" ht="15.75" customHeight="1">
      <c r="A10907" s="5"/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  <c r="W10907" s="5"/>
    </row>
    <row r="10908" ht="15.75" customHeight="1">
      <c r="A10908" s="5"/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  <c r="W10908" s="5"/>
    </row>
    <row r="10909" ht="15.75" customHeight="1">
      <c r="A10909" s="5"/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  <c r="W10909" s="5"/>
    </row>
    <row r="10910" ht="15.75" customHeight="1">
      <c r="A10910" s="5"/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</row>
    <row r="10911" ht="15.75" customHeight="1">
      <c r="A10911" s="5"/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  <c r="W10911" s="5"/>
    </row>
    <row r="10912" ht="15.75" customHeight="1">
      <c r="A10912" s="5"/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  <c r="W10912" s="5"/>
    </row>
    <row r="10913" ht="15.75" customHeight="1">
      <c r="A10913" s="5"/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  <c r="W10913" s="5"/>
    </row>
    <row r="10914" ht="15.75" customHeight="1">
      <c r="A10914" s="5"/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  <c r="W10914" s="5"/>
    </row>
    <row r="10915" ht="15.75" customHeight="1">
      <c r="A10915" s="5"/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  <c r="W10915" s="5"/>
    </row>
    <row r="10916" ht="15.75" customHeight="1">
      <c r="A10916" s="5"/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  <c r="W10916" s="5"/>
    </row>
    <row r="10917" ht="15.75" customHeight="1">
      <c r="A10917" s="5"/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  <c r="W10917" s="5"/>
    </row>
    <row r="10918" ht="15.75" customHeight="1">
      <c r="A10918" s="5"/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  <c r="W10918" s="5"/>
    </row>
    <row r="10919" ht="15.75" customHeight="1">
      <c r="A10919" s="5"/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</row>
    <row r="10920" ht="15.75" customHeight="1">
      <c r="A10920" s="5"/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  <c r="W10920" s="5"/>
    </row>
    <row r="10921" ht="15.75" customHeight="1">
      <c r="A10921" s="5"/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  <c r="W10921" s="5"/>
    </row>
    <row r="10922" ht="15.75" customHeight="1">
      <c r="A10922" s="5"/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  <c r="W10922" s="5"/>
    </row>
    <row r="10923" ht="15.75" customHeight="1">
      <c r="A10923" s="5"/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  <c r="W10923" s="5"/>
    </row>
    <row r="10924" ht="15.75" customHeight="1">
      <c r="A10924" s="5"/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  <c r="W10924" s="5"/>
    </row>
    <row r="10925" ht="15.75" customHeight="1">
      <c r="A10925" s="5"/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  <c r="W10925" s="5"/>
    </row>
    <row r="10926" ht="15.75" customHeight="1">
      <c r="A10926" s="5"/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  <c r="W10926" s="5"/>
    </row>
    <row r="10927" ht="15.75" customHeight="1">
      <c r="A10927" s="5"/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  <c r="W10927" s="5"/>
    </row>
    <row r="10928" ht="15.75" customHeight="1">
      <c r="A10928" s="5"/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</row>
    <row r="10929" ht="15.75" customHeight="1">
      <c r="A10929" s="5"/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  <c r="W10929" s="5"/>
    </row>
    <row r="10930" ht="15.75" customHeight="1">
      <c r="A10930" s="5"/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  <c r="W10930" s="5"/>
    </row>
    <row r="10931" ht="15.75" customHeight="1">
      <c r="A10931" s="5"/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  <c r="W10931" s="5"/>
    </row>
    <row r="10932" ht="15.75" customHeight="1">
      <c r="A10932" s="5"/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  <c r="W10932" s="5"/>
    </row>
    <row r="10933" ht="15.75" customHeight="1">
      <c r="A10933" s="5"/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  <c r="W10933" s="5"/>
    </row>
    <row r="10934" ht="15.75" customHeight="1">
      <c r="A10934" s="5"/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  <c r="W10934" s="5"/>
    </row>
    <row r="10935" ht="15.75" customHeight="1">
      <c r="A10935" s="5"/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  <c r="W10935" s="5"/>
    </row>
    <row r="10936" ht="15.75" customHeight="1">
      <c r="A10936" s="5"/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  <c r="W10936" s="5"/>
    </row>
    <row r="10937" ht="15.75" customHeight="1">
      <c r="A10937" s="5"/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</row>
    <row r="10938" ht="15.75" customHeight="1">
      <c r="A10938" s="5"/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  <c r="W10938" s="5"/>
    </row>
    <row r="10939" ht="15.75" customHeight="1">
      <c r="A10939" s="5"/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  <c r="W10939" s="5"/>
    </row>
    <row r="10940" ht="15.75" customHeight="1">
      <c r="A10940" s="5"/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  <c r="W10940" s="5"/>
    </row>
    <row r="10941" ht="15.75" customHeight="1">
      <c r="A10941" s="5"/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  <c r="W10941" s="5"/>
    </row>
    <row r="10942" ht="15.75" customHeight="1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  <c r="W10942" s="5"/>
    </row>
    <row r="10943" ht="15.75" customHeight="1">
      <c r="A10943" s="5"/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  <c r="W10943" s="5"/>
    </row>
    <row r="10944" ht="15.75" customHeight="1">
      <c r="A10944" s="5"/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  <c r="W10944" s="5"/>
    </row>
    <row r="10945" ht="15.75" customHeight="1">
      <c r="A10945" s="5"/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  <c r="W10945" s="5"/>
    </row>
    <row r="10946" ht="15.75" customHeight="1">
      <c r="A10946" s="5"/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</row>
    <row r="10947" ht="15.75" customHeight="1">
      <c r="A10947" s="5"/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  <c r="W10947" s="5"/>
    </row>
    <row r="10948" ht="15.75" customHeight="1">
      <c r="A10948" s="5"/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  <c r="W10948" s="5"/>
    </row>
    <row r="10949" ht="15.75" customHeight="1">
      <c r="A10949" s="5"/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  <c r="W10949" s="5"/>
    </row>
    <row r="10950" ht="15.75" customHeight="1">
      <c r="A10950" s="5"/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  <c r="W10950" s="5"/>
    </row>
    <row r="10951" ht="15.75" customHeight="1">
      <c r="A10951" s="5"/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  <c r="W10951" s="5"/>
    </row>
    <row r="10952" ht="15.75" customHeight="1">
      <c r="A10952" s="5"/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  <c r="W10952" s="5"/>
    </row>
    <row r="10953" ht="15.75" customHeight="1">
      <c r="A10953" s="5"/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  <c r="W10953" s="5"/>
    </row>
    <row r="10954" ht="15.75" customHeight="1">
      <c r="A10954" s="5"/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  <c r="W10954" s="5"/>
    </row>
    <row r="10955" ht="15.75" customHeight="1">
      <c r="A10955" s="5"/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</row>
    <row r="10956" ht="15.75" customHeight="1">
      <c r="A10956" s="5"/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  <c r="W10956" s="5"/>
    </row>
    <row r="10957" ht="15.75" customHeight="1">
      <c r="A10957" s="5"/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  <c r="W10957" s="5"/>
    </row>
    <row r="10958" ht="15.75" customHeight="1">
      <c r="A10958" s="5"/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  <c r="W10958" s="5"/>
    </row>
    <row r="10959" ht="15.75" customHeight="1">
      <c r="A10959" s="5"/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  <c r="W10959" s="5"/>
    </row>
    <row r="10960" ht="15.75" customHeight="1">
      <c r="A10960" s="5"/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  <c r="W10960" s="5"/>
    </row>
    <row r="10961" ht="15.75" customHeight="1">
      <c r="A10961" s="5"/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  <c r="W10961" s="5"/>
    </row>
    <row r="10962" ht="15.75" customHeight="1">
      <c r="A10962" s="5"/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  <c r="W10962" s="5"/>
    </row>
    <row r="10963" ht="15.75" customHeight="1">
      <c r="A10963" s="5"/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  <c r="W10963" s="5"/>
    </row>
    <row r="10964" ht="15.75" customHeight="1">
      <c r="A10964" s="5"/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</row>
    <row r="10965" ht="15.75" customHeight="1">
      <c r="A10965" s="5"/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  <c r="W10965" s="5"/>
    </row>
    <row r="10966" ht="15.75" customHeight="1">
      <c r="A10966" s="5"/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  <c r="W10966" s="5"/>
    </row>
    <row r="10967" ht="15.75" customHeight="1">
      <c r="A10967" s="5"/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  <c r="W10967" s="5"/>
    </row>
    <row r="10968" ht="15.75" customHeight="1">
      <c r="A10968" s="5"/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  <c r="W10968" s="5"/>
    </row>
    <row r="10969" ht="15.75" customHeight="1">
      <c r="A10969" s="5"/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  <c r="W10969" s="5"/>
    </row>
    <row r="10970" ht="15.75" customHeight="1">
      <c r="A10970" s="5"/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  <c r="W10970" s="5"/>
    </row>
    <row r="10971" ht="15.75" customHeight="1">
      <c r="A10971" s="5"/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  <c r="W10971" s="5"/>
    </row>
    <row r="10972" ht="15.75" customHeight="1">
      <c r="A10972" s="5"/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  <c r="W10972" s="5"/>
    </row>
    <row r="10973" ht="15.75" customHeight="1">
      <c r="A10973" s="5"/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</row>
    <row r="10974" ht="15.75" customHeight="1">
      <c r="A10974" s="5"/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  <c r="W10974" s="5"/>
    </row>
    <row r="10975" ht="15.75" customHeight="1">
      <c r="A10975" s="5"/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  <c r="W10975" s="5"/>
    </row>
    <row r="10976" ht="15.75" customHeight="1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  <c r="W10976" s="5"/>
    </row>
    <row r="10977" ht="15.75" customHeight="1">
      <c r="A10977" s="5"/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  <c r="W10977" s="5"/>
    </row>
    <row r="10978" ht="15.75" customHeight="1">
      <c r="A10978" s="5"/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  <c r="W10978" s="5"/>
    </row>
    <row r="10979" ht="15.75" customHeight="1">
      <c r="A10979" s="5"/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  <c r="W10979" s="5"/>
    </row>
    <row r="10980" ht="15.75" customHeight="1">
      <c r="A10980" s="5"/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  <c r="W10980" s="5"/>
    </row>
    <row r="10981" ht="15.75" customHeight="1">
      <c r="A10981" s="5"/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  <c r="W10981" s="5"/>
    </row>
    <row r="10982" ht="15.75" customHeight="1">
      <c r="A10982" s="5"/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</row>
    <row r="10983" ht="15.75" customHeight="1">
      <c r="A10983" s="5"/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  <c r="W10983" s="5"/>
    </row>
    <row r="10984" ht="15.75" customHeight="1">
      <c r="A10984" s="5"/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  <c r="W10984" s="5"/>
    </row>
    <row r="10985" ht="15.75" customHeight="1">
      <c r="A10985" s="5"/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  <c r="W10985" s="5"/>
    </row>
    <row r="10986" ht="15.75" customHeight="1">
      <c r="A10986" s="5"/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  <c r="W10986" s="5"/>
    </row>
    <row r="10987" ht="15.75" customHeight="1">
      <c r="A10987" s="5"/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  <c r="W10987" s="5"/>
    </row>
    <row r="10988" ht="15.75" customHeight="1">
      <c r="A10988" s="5"/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  <c r="W10988" s="5"/>
    </row>
    <row r="10989" ht="15.75" customHeight="1">
      <c r="A10989" s="5"/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  <c r="W10989" s="5"/>
    </row>
    <row r="10990" ht="15.75" customHeight="1">
      <c r="A10990" s="5"/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  <c r="W10990" s="5"/>
    </row>
    <row r="10991" ht="15.75" customHeight="1">
      <c r="A10991" s="5"/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</row>
    <row r="10992" ht="15.75" customHeight="1">
      <c r="A10992" s="5"/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  <c r="W10992" s="5"/>
    </row>
    <row r="10993" ht="15.75" customHeight="1">
      <c r="A10993" s="5"/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  <c r="W10993" s="5"/>
    </row>
    <row r="10994" ht="15.75" customHeight="1">
      <c r="A10994" s="5"/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  <c r="W10994" s="5"/>
    </row>
    <row r="10995" ht="15.75" customHeight="1">
      <c r="A10995" s="5"/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  <c r="W10995" s="5"/>
    </row>
    <row r="10996" ht="15.75" customHeight="1">
      <c r="A10996" s="5"/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  <c r="W10996" s="5"/>
    </row>
    <row r="10997" ht="15.75" customHeight="1">
      <c r="A10997" s="5"/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  <c r="W10997" s="5"/>
    </row>
    <row r="10998" ht="15.75" customHeight="1">
      <c r="A10998" s="5"/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  <c r="W10998" s="5"/>
    </row>
    <row r="10999" ht="15.75" customHeight="1">
      <c r="A10999" s="5"/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  <c r="W10999" s="5"/>
    </row>
    <row r="11000" ht="15.75" customHeight="1">
      <c r="A11000" s="5"/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</row>
    <row r="11001" ht="15.75" customHeight="1">
      <c r="A11001" s="5"/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  <c r="W11001" s="5"/>
    </row>
    <row r="11002" ht="15.75" customHeight="1">
      <c r="A11002" s="5"/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  <c r="W11002" s="5"/>
    </row>
    <row r="11003" ht="15.75" customHeight="1">
      <c r="A11003" s="5"/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  <c r="W11003" s="5"/>
    </row>
    <row r="11004" ht="15.75" customHeight="1">
      <c r="A11004" s="5"/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  <c r="W11004" s="5"/>
    </row>
    <row r="11005" ht="15.75" customHeight="1">
      <c r="A11005" s="5"/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  <c r="W11005" s="5"/>
    </row>
    <row r="11006" ht="15.75" customHeight="1">
      <c r="A11006" s="5"/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  <c r="W11006" s="5"/>
    </row>
    <row r="11007" ht="15.75" customHeight="1">
      <c r="A11007" s="5"/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  <c r="W11007" s="5"/>
    </row>
    <row r="11008" ht="15.75" customHeight="1">
      <c r="A11008" s="5"/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  <c r="W11008" s="5"/>
    </row>
    <row r="11009" ht="15.75" customHeight="1">
      <c r="A11009" s="5"/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</row>
    <row r="11010" ht="15.75" customHeight="1">
      <c r="A11010" s="5"/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  <c r="W11010" s="5"/>
    </row>
    <row r="11011" ht="15.75" customHeight="1">
      <c r="A11011" s="5"/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  <c r="W11011" s="5"/>
    </row>
    <row r="11012" ht="15.75" customHeight="1">
      <c r="A11012" s="5"/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  <c r="W11012" s="5"/>
    </row>
    <row r="11013" ht="15.75" customHeight="1">
      <c r="A11013" s="5"/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  <c r="W11013" s="5"/>
    </row>
    <row r="11014" ht="15.75" customHeight="1">
      <c r="A11014" s="5"/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  <c r="W11014" s="5"/>
    </row>
    <row r="11015" ht="15.75" customHeight="1">
      <c r="A11015" s="5"/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  <c r="W11015" s="5"/>
    </row>
    <row r="11016" ht="15.75" customHeight="1">
      <c r="A11016" s="5"/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  <c r="W11016" s="5"/>
    </row>
    <row r="11017" ht="15.75" customHeight="1">
      <c r="A11017" s="5"/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  <c r="W11017" s="5"/>
    </row>
    <row r="11018" ht="15.75" customHeight="1">
      <c r="A11018" s="5"/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</row>
    <row r="11019" ht="15.75" customHeight="1">
      <c r="A11019" s="5"/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  <c r="W11019" s="5"/>
    </row>
    <row r="11020" ht="15.75" customHeight="1">
      <c r="A11020" s="5"/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  <c r="W11020" s="5"/>
    </row>
    <row r="11021" ht="15.75" customHeight="1">
      <c r="A11021" s="5"/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  <c r="W11021" s="5"/>
    </row>
    <row r="11022" ht="15.75" customHeight="1">
      <c r="A11022" s="5"/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  <c r="W11022" s="5"/>
    </row>
    <row r="11023" ht="15.75" customHeight="1">
      <c r="A11023" s="5"/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  <c r="W11023" s="5"/>
    </row>
    <row r="11024" ht="15.75" customHeight="1">
      <c r="A11024" s="5"/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  <c r="W11024" s="5"/>
    </row>
    <row r="11025" ht="15.75" customHeight="1">
      <c r="A11025" s="5"/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  <c r="W11025" s="5"/>
    </row>
    <row r="11026" ht="15.75" customHeight="1">
      <c r="A11026" s="5"/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  <c r="W11026" s="5"/>
    </row>
    <row r="11027" ht="15.75" customHeight="1">
      <c r="A11027" s="5"/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</row>
    <row r="11028" ht="15.75" customHeight="1">
      <c r="A11028" s="5"/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  <c r="W11028" s="5"/>
    </row>
    <row r="11029" ht="15.75" customHeight="1">
      <c r="A11029" s="5"/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  <c r="W11029" s="5"/>
    </row>
    <row r="11030" ht="15.75" customHeight="1">
      <c r="A11030" s="5"/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  <c r="W11030" s="5"/>
    </row>
    <row r="11031" ht="15.75" customHeight="1">
      <c r="A11031" s="5"/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  <c r="W11031" s="5"/>
    </row>
    <row r="11032" ht="15.75" customHeight="1">
      <c r="A11032" s="5"/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  <c r="W11032" s="5"/>
    </row>
    <row r="11033" ht="15.75" customHeight="1">
      <c r="A11033" s="5"/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  <c r="W11033" s="5"/>
    </row>
    <row r="11034" ht="15.75" customHeight="1">
      <c r="A11034" s="5"/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  <c r="W11034" s="5"/>
    </row>
    <row r="11035" ht="15.75" customHeight="1">
      <c r="A11035" s="5"/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  <c r="W11035" s="5"/>
    </row>
    <row r="11036" ht="15.75" customHeight="1">
      <c r="A11036" s="5"/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</row>
    <row r="11037" ht="15.75" customHeight="1">
      <c r="A11037" s="5"/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  <c r="W11037" s="5"/>
    </row>
    <row r="11038" ht="15.75" customHeight="1">
      <c r="A11038" s="5"/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  <c r="W11038" s="5"/>
    </row>
    <row r="11039" ht="15.75" customHeight="1">
      <c r="A11039" s="5"/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  <c r="W11039" s="5"/>
    </row>
    <row r="11040" ht="15.75" customHeight="1">
      <c r="A11040" s="5"/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  <c r="W11040" s="5"/>
    </row>
    <row r="11041" ht="15.75" customHeight="1">
      <c r="A11041" s="5"/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  <c r="W11041" s="5"/>
    </row>
    <row r="11042" ht="15.75" customHeight="1">
      <c r="A11042" s="5"/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  <c r="W11042" s="5"/>
    </row>
    <row r="11043" ht="15.75" customHeight="1">
      <c r="A11043" s="5"/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  <c r="W11043" s="5"/>
    </row>
    <row r="11044" ht="15.75" customHeight="1">
      <c r="A11044" s="5"/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  <c r="W11044" s="5"/>
    </row>
    <row r="11045" ht="15.75" customHeight="1">
      <c r="A11045" s="5"/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</row>
    <row r="11046" ht="15.75" customHeight="1">
      <c r="A11046" s="5"/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  <c r="W11046" s="5"/>
    </row>
    <row r="11047" ht="15.75" customHeight="1">
      <c r="A11047" s="5"/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  <c r="W11047" s="5"/>
    </row>
    <row r="11048" ht="15.75" customHeight="1">
      <c r="A11048" s="5"/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  <c r="W11048" s="5"/>
    </row>
    <row r="11049" ht="15.75" customHeight="1">
      <c r="A11049" s="5"/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  <c r="W11049" s="5"/>
    </row>
    <row r="11050" ht="15.75" customHeight="1">
      <c r="A11050" s="5"/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  <c r="W11050" s="5"/>
    </row>
    <row r="11051" ht="15.75" customHeight="1">
      <c r="A11051" s="5"/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  <c r="W11051" s="5"/>
    </row>
    <row r="11052" ht="15.75" customHeight="1">
      <c r="A11052" s="5"/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  <c r="W11052" s="5"/>
    </row>
    <row r="11053" ht="15.75" customHeight="1">
      <c r="A11053" s="5"/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  <c r="W11053" s="5"/>
    </row>
    <row r="11054" ht="15.75" customHeight="1">
      <c r="A11054" s="5"/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</row>
    <row r="11055" ht="15.75" customHeight="1">
      <c r="A11055" s="5"/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  <c r="W11055" s="5"/>
    </row>
    <row r="11056" ht="15.75" customHeight="1">
      <c r="A11056" s="5"/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  <c r="W11056" s="5"/>
    </row>
    <row r="11057" ht="15.75" customHeight="1">
      <c r="A11057" s="5"/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  <c r="W11057" s="5"/>
    </row>
    <row r="11058" ht="15.75" customHeight="1">
      <c r="A11058" s="5"/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  <c r="W11058" s="5"/>
    </row>
    <row r="11059" ht="15.75" customHeight="1">
      <c r="A11059" s="5"/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  <c r="W11059" s="5"/>
    </row>
    <row r="11060" ht="15.75" customHeight="1">
      <c r="A11060" s="5"/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  <c r="W11060" s="5"/>
    </row>
    <row r="11061" ht="15.75" customHeight="1">
      <c r="A11061" s="5"/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  <c r="W11061" s="5"/>
    </row>
    <row r="11062" ht="15.75" customHeight="1">
      <c r="A11062" s="5"/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  <c r="W11062" s="5"/>
    </row>
    <row r="11063" ht="15.75" customHeight="1">
      <c r="A11063" s="5"/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</row>
    <row r="11064" ht="15.75" customHeight="1">
      <c r="A11064" s="5"/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  <c r="W11064" s="5"/>
    </row>
    <row r="11065" ht="15.75" customHeight="1">
      <c r="A11065" s="5"/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  <c r="W11065" s="5"/>
    </row>
    <row r="11066" ht="15.75" customHeight="1">
      <c r="A11066" s="5"/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  <c r="W11066" s="5"/>
    </row>
    <row r="11067" ht="15.75" customHeight="1">
      <c r="A11067" s="5"/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  <c r="W11067" s="5"/>
    </row>
    <row r="11068" ht="15.75" customHeight="1">
      <c r="A11068" s="5"/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  <c r="W11068" s="5"/>
    </row>
    <row r="11069" ht="15.75" customHeight="1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  <c r="W11069" s="5"/>
    </row>
    <row r="11070" ht="15.75" customHeight="1">
      <c r="A11070" s="5"/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  <c r="W11070" s="5"/>
    </row>
    <row r="11071" ht="15.75" customHeight="1">
      <c r="A11071" s="5"/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  <c r="W11071" s="5"/>
    </row>
    <row r="11072" ht="15.75" customHeight="1">
      <c r="A11072" s="5"/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</row>
    <row r="11073" ht="15.75" customHeight="1">
      <c r="A11073" s="5"/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  <c r="W11073" s="5"/>
    </row>
    <row r="11074" ht="15.75" customHeight="1">
      <c r="A11074" s="5"/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  <c r="W11074" s="5"/>
    </row>
    <row r="11075" ht="15.75" customHeight="1">
      <c r="A11075" s="5"/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  <c r="W11075" s="5"/>
    </row>
    <row r="11076" ht="15.75" customHeight="1">
      <c r="A11076" s="5"/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  <c r="W11076" s="5"/>
    </row>
    <row r="11077" ht="15.75" customHeight="1">
      <c r="A11077" s="5"/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  <c r="W11077" s="5"/>
    </row>
    <row r="11078" ht="15.75" customHeight="1">
      <c r="A11078" s="5"/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  <c r="W11078" s="5"/>
    </row>
    <row r="11079" ht="15.75" customHeight="1">
      <c r="A11079" s="5"/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  <c r="W11079" s="5"/>
    </row>
    <row r="11080" ht="15.75" customHeight="1">
      <c r="A11080" s="5"/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  <c r="W11080" s="5"/>
    </row>
    <row r="11081" ht="15.75" customHeight="1">
      <c r="A11081" s="5"/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</row>
    <row r="11082" ht="15.75" customHeight="1">
      <c r="A11082" s="5"/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  <c r="W11082" s="5"/>
    </row>
    <row r="11083" ht="15.75" customHeight="1">
      <c r="A11083" s="5"/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  <c r="W11083" s="5"/>
    </row>
    <row r="11084" ht="15.75" customHeight="1">
      <c r="A11084" s="5"/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  <c r="W11084" s="5"/>
    </row>
    <row r="11085" ht="15.75" customHeight="1">
      <c r="A11085" s="5"/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  <c r="W11085" s="5"/>
    </row>
    <row r="11086" ht="15.75" customHeight="1">
      <c r="A11086" s="5"/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  <c r="W11086" s="5"/>
    </row>
    <row r="11087" ht="15.75" customHeight="1">
      <c r="A11087" s="5"/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  <c r="W11087" s="5"/>
    </row>
    <row r="11088" ht="15.75" customHeight="1">
      <c r="A11088" s="5"/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  <c r="W11088" s="5"/>
    </row>
    <row r="11089" ht="15.75" customHeight="1">
      <c r="A11089" s="5"/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  <c r="W11089" s="5"/>
    </row>
    <row r="11090" ht="15.75" customHeight="1">
      <c r="A11090" s="5"/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</row>
    <row r="11091" ht="15.75" customHeight="1">
      <c r="A11091" s="5"/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  <c r="W11091" s="5"/>
    </row>
    <row r="11092" ht="15.75" customHeight="1">
      <c r="A11092" s="5"/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  <c r="W11092" s="5"/>
    </row>
    <row r="11093" ht="15.75" customHeight="1">
      <c r="A11093" s="5"/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  <c r="W11093" s="5"/>
    </row>
    <row r="11094" ht="15.75" customHeight="1">
      <c r="A11094" s="5"/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  <c r="W11094" s="5"/>
    </row>
    <row r="11095" ht="15.75" customHeight="1">
      <c r="A11095" s="5"/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  <c r="W11095" s="5"/>
    </row>
    <row r="11096" ht="15.75" customHeight="1">
      <c r="A11096" s="5"/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  <c r="W11096" s="5"/>
    </row>
    <row r="11097" ht="15.75" customHeight="1">
      <c r="A11097" s="5"/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  <c r="W11097" s="5"/>
    </row>
    <row r="11098" ht="15.75" customHeight="1">
      <c r="A11098" s="5"/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  <c r="W11098" s="5"/>
    </row>
    <row r="11099" ht="15.75" customHeight="1">
      <c r="A11099" s="5"/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</row>
    <row r="11100" ht="15.75" customHeight="1">
      <c r="A11100" s="5"/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  <c r="W11100" s="5"/>
    </row>
    <row r="11101" ht="15.75" customHeight="1">
      <c r="A11101" s="5"/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  <c r="W11101" s="5"/>
    </row>
    <row r="11102" ht="15.75" customHeight="1">
      <c r="A11102" s="5"/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  <c r="W11102" s="5"/>
    </row>
    <row r="11103" ht="15.75" customHeight="1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  <c r="W11103" s="5"/>
    </row>
    <row r="11104" ht="15.75" customHeight="1">
      <c r="A11104" s="5"/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  <c r="W11104" s="5"/>
    </row>
    <row r="11105" ht="15.75" customHeight="1">
      <c r="A11105" s="5"/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  <c r="W11105" s="5"/>
    </row>
    <row r="11106" ht="15.75" customHeight="1">
      <c r="A11106" s="5"/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  <c r="W11106" s="5"/>
    </row>
    <row r="11107" ht="15.75" customHeight="1">
      <c r="A11107" s="5"/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  <c r="W11107" s="5"/>
    </row>
    <row r="11108" ht="15.75" customHeight="1">
      <c r="A11108" s="5"/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</row>
    <row r="11109" ht="15.75" customHeight="1">
      <c r="A11109" s="5"/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  <c r="W11109" s="5"/>
    </row>
    <row r="11110" ht="15.75" customHeight="1">
      <c r="A11110" s="5"/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  <c r="W11110" s="5"/>
    </row>
    <row r="11111" ht="15.75" customHeight="1">
      <c r="A11111" s="5"/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  <c r="W11111" s="5"/>
    </row>
    <row r="11112" ht="15.75" customHeight="1">
      <c r="A11112" s="5"/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  <c r="W11112" s="5"/>
    </row>
    <row r="11113" ht="15.75" customHeight="1">
      <c r="A11113" s="5"/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  <c r="W11113" s="5"/>
    </row>
    <row r="11114" ht="15.75" customHeight="1">
      <c r="A11114" s="5"/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  <c r="W11114" s="5"/>
    </row>
    <row r="11115" ht="15.75" customHeight="1">
      <c r="A11115" s="5"/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  <c r="W11115" s="5"/>
    </row>
    <row r="11116" ht="15.75" customHeight="1">
      <c r="A11116" s="5"/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  <c r="W11116" s="5"/>
    </row>
    <row r="11117" ht="15.75" customHeight="1">
      <c r="A11117" s="5"/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</row>
    <row r="11118" ht="15.75" customHeight="1">
      <c r="A11118" s="5"/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  <c r="W11118" s="5"/>
    </row>
    <row r="11119" ht="15.75" customHeight="1">
      <c r="A11119" s="5"/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  <c r="W11119" s="5"/>
    </row>
    <row r="11120" ht="15.75" customHeight="1">
      <c r="A11120" s="5"/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  <c r="W11120" s="5"/>
    </row>
    <row r="11121" ht="15.75" customHeight="1">
      <c r="A11121" s="5"/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  <c r="W11121" s="5"/>
    </row>
    <row r="11122" ht="15.75" customHeight="1">
      <c r="A11122" s="5"/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  <c r="W11122" s="5"/>
    </row>
    <row r="11123" ht="15.75" customHeight="1">
      <c r="A11123" s="5"/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  <c r="W11123" s="5"/>
    </row>
    <row r="11124" ht="15.75" customHeight="1">
      <c r="A11124" s="5"/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  <c r="W11124" s="5"/>
    </row>
    <row r="11125" ht="15.75" customHeight="1">
      <c r="A11125" s="5"/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  <c r="W11125" s="5"/>
    </row>
    <row r="11126" ht="15.75" customHeight="1">
      <c r="A11126" s="5"/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</row>
    <row r="11127" ht="15.75" customHeight="1">
      <c r="A11127" s="5"/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  <c r="W11127" s="5"/>
    </row>
    <row r="11128" ht="15.75" customHeight="1">
      <c r="A11128" s="5"/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  <c r="W11128" s="5"/>
    </row>
    <row r="11129" ht="15.75" customHeight="1">
      <c r="A11129" s="5"/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  <c r="W11129" s="5"/>
    </row>
    <row r="11130" ht="15.75" customHeight="1">
      <c r="A11130" s="5"/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  <c r="W11130" s="5"/>
    </row>
    <row r="11131" ht="15.75" customHeight="1">
      <c r="A11131" s="5"/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  <c r="W11131" s="5"/>
    </row>
    <row r="11132" ht="15.75" customHeight="1">
      <c r="A11132" s="5"/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  <c r="W11132" s="5"/>
    </row>
    <row r="11133" ht="15.75" customHeight="1">
      <c r="A11133" s="5"/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  <c r="W11133" s="5"/>
    </row>
    <row r="11134" ht="15.75" customHeight="1">
      <c r="A11134" s="5"/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  <c r="W11134" s="5"/>
    </row>
    <row r="11135" ht="15.75" customHeight="1">
      <c r="A11135" s="5"/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</row>
    <row r="11136" ht="15.75" customHeight="1">
      <c r="A11136" s="5"/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  <c r="W11136" s="5"/>
    </row>
    <row r="11137" ht="15.75" customHeight="1">
      <c r="A11137" s="5"/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  <c r="W11137" s="5"/>
    </row>
    <row r="11138" ht="15.75" customHeight="1">
      <c r="A11138" s="5"/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  <c r="W11138" s="5"/>
    </row>
    <row r="11139" ht="15.75" customHeight="1">
      <c r="A11139" s="5"/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  <c r="W11139" s="5"/>
    </row>
    <row r="11140" ht="15.75" customHeight="1">
      <c r="A11140" s="5"/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  <c r="W11140" s="5"/>
    </row>
    <row r="11141" ht="15.75" customHeight="1">
      <c r="A11141" s="5"/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  <c r="W11141" s="5"/>
    </row>
    <row r="11142" ht="15.75" customHeight="1">
      <c r="A11142" s="5"/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  <c r="W11142" s="5"/>
    </row>
    <row r="11143" ht="15.75" customHeight="1">
      <c r="A11143" s="5"/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  <c r="W11143" s="5"/>
    </row>
    <row r="11144" ht="15.75" customHeight="1">
      <c r="A11144" s="5"/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</row>
    <row r="11145" ht="15.75" customHeight="1">
      <c r="A11145" s="5"/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  <c r="W11145" s="5"/>
    </row>
    <row r="11146" ht="15.75" customHeight="1">
      <c r="A11146" s="5"/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  <c r="W11146" s="5"/>
    </row>
    <row r="11147" ht="15.75" customHeight="1">
      <c r="A11147" s="5"/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  <c r="W11147" s="5"/>
    </row>
    <row r="11148" ht="15.75" customHeight="1">
      <c r="A11148" s="5"/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  <c r="W11148" s="5"/>
    </row>
    <row r="11149" ht="15.75" customHeight="1">
      <c r="A11149" s="5"/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  <c r="W11149" s="5"/>
    </row>
    <row r="11150" ht="15.75" customHeight="1">
      <c r="A11150" s="5"/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  <c r="W11150" s="5"/>
    </row>
    <row r="11151" ht="15.75" customHeight="1">
      <c r="A11151" s="5"/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  <c r="W11151" s="5"/>
    </row>
    <row r="11152" ht="15.75" customHeight="1">
      <c r="A11152" s="5"/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  <c r="W11152" s="5"/>
    </row>
    <row r="11153" ht="15.75" customHeight="1">
      <c r="A11153" s="5"/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</row>
    <row r="11154" ht="15.75" customHeight="1">
      <c r="A11154" s="5"/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  <c r="W11154" s="5"/>
    </row>
    <row r="11155" ht="15.75" customHeight="1">
      <c r="A11155" s="5"/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  <c r="W11155" s="5"/>
    </row>
    <row r="11156" ht="15.75" customHeight="1">
      <c r="A11156" s="5"/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  <c r="W11156" s="5"/>
    </row>
    <row r="11157" ht="15.75" customHeight="1">
      <c r="A11157" s="5"/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  <c r="W11157" s="5"/>
    </row>
    <row r="11158" ht="15.75" customHeight="1">
      <c r="A11158" s="5"/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  <c r="W11158" s="5"/>
    </row>
    <row r="11159" ht="15.75" customHeight="1">
      <c r="A11159" s="5"/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  <c r="W11159" s="5"/>
    </row>
    <row r="11160" ht="15.75" customHeight="1">
      <c r="A11160" s="5"/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  <c r="W11160" s="5"/>
    </row>
    <row r="11161" ht="15.75" customHeight="1">
      <c r="A11161" s="5"/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  <c r="W11161" s="5"/>
    </row>
    <row r="11162" ht="15.75" customHeight="1">
      <c r="A11162" s="5"/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</row>
    <row r="11163" ht="15.75" customHeight="1">
      <c r="A11163" s="5"/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  <c r="W11163" s="5"/>
    </row>
    <row r="11164" ht="15.75" customHeight="1">
      <c r="A11164" s="5"/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  <c r="W11164" s="5"/>
    </row>
    <row r="11165" ht="15.75" customHeight="1">
      <c r="A11165" s="5"/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  <c r="W11165" s="5"/>
    </row>
    <row r="11166" ht="15.75" customHeight="1">
      <c r="A11166" s="5"/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  <c r="W11166" s="5"/>
    </row>
    <row r="11167" ht="15.75" customHeight="1">
      <c r="A11167" s="5"/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  <c r="W11167" s="5"/>
    </row>
    <row r="11168" ht="15.75" customHeight="1">
      <c r="A11168" s="5"/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  <c r="W11168" s="5"/>
    </row>
    <row r="11169" ht="15.75" customHeight="1">
      <c r="A11169" s="5"/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  <c r="W11169" s="5"/>
    </row>
    <row r="11170" ht="15.75" customHeight="1">
      <c r="A11170" s="5"/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  <c r="W11170" s="5"/>
    </row>
    <row r="11171" ht="15.75" customHeight="1">
      <c r="A11171" s="5"/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</row>
    <row r="11172" ht="15.75" customHeight="1">
      <c r="A11172" s="5"/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  <c r="W11172" s="5"/>
    </row>
    <row r="11173" ht="15.75" customHeight="1">
      <c r="A11173" s="5"/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  <c r="W11173" s="5"/>
    </row>
    <row r="11174" ht="15.75" customHeight="1">
      <c r="A11174" s="5"/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  <c r="W11174" s="5"/>
    </row>
    <row r="11175" ht="15.75" customHeight="1">
      <c r="A11175" s="5"/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  <c r="W11175" s="5"/>
    </row>
    <row r="11176" ht="15.75" customHeight="1">
      <c r="A11176" s="5"/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  <c r="W11176" s="5"/>
    </row>
    <row r="11177" ht="15.75" customHeight="1">
      <c r="A11177" s="5"/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  <c r="W11177" s="5"/>
    </row>
    <row r="11178" ht="15.75" customHeight="1">
      <c r="A11178" s="5"/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  <c r="W11178" s="5"/>
    </row>
    <row r="11179" ht="15.75" customHeight="1">
      <c r="A11179" s="5"/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  <c r="W11179" s="5"/>
    </row>
    <row r="11180" ht="15.75" customHeight="1">
      <c r="A11180" s="5"/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</row>
    <row r="11181" ht="15.75" customHeight="1">
      <c r="A11181" s="5"/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  <c r="W11181" s="5"/>
    </row>
    <row r="11182" ht="15.75" customHeight="1">
      <c r="A11182" s="5"/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  <c r="W11182" s="5"/>
    </row>
    <row r="11183" ht="15.75" customHeight="1">
      <c r="A11183" s="5"/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  <c r="W11183" s="5"/>
    </row>
    <row r="11184" ht="15.75" customHeight="1">
      <c r="A11184" s="5"/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  <c r="W11184" s="5"/>
    </row>
    <row r="11185" ht="15.75" customHeight="1">
      <c r="A11185" s="5"/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  <c r="W11185" s="5"/>
    </row>
    <row r="11186" ht="15.75" customHeight="1">
      <c r="A11186" s="5"/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  <c r="W11186" s="5"/>
    </row>
    <row r="11187" ht="15.75" customHeight="1">
      <c r="A11187" s="5"/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  <c r="W11187" s="5"/>
    </row>
    <row r="11188" ht="15.75" customHeight="1">
      <c r="A11188" s="5"/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  <c r="W11188" s="5"/>
    </row>
    <row r="11189" ht="15.75" customHeight="1">
      <c r="A11189" s="5"/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</row>
    <row r="11190" ht="15.75" customHeight="1">
      <c r="A11190" s="5"/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  <c r="W11190" s="5"/>
    </row>
    <row r="11191" ht="15.75" customHeight="1">
      <c r="A11191" s="5"/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  <c r="W11191" s="5"/>
    </row>
    <row r="11192" ht="15.75" customHeight="1">
      <c r="A11192" s="5"/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  <c r="W11192" s="5"/>
    </row>
    <row r="11193" ht="15.75" customHeight="1">
      <c r="A11193" s="5"/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  <c r="W11193" s="5"/>
    </row>
    <row r="11194" ht="15.75" customHeight="1">
      <c r="A11194" s="5"/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  <c r="W11194" s="5"/>
    </row>
    <row r="11195" ht="15.75" customHeight="1">
      <c r="A11195" s="5"/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  <c r="W11195" s="5"/>
    </row>
    <row r="11196" ht="15.75" customHeight="1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  <c r="W11196" s="5"/>
    </row>
    <row r="11197" ht="15.75" customHeight="1">
      <c r="A11197" s="5"/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  <c r="W11197" s="5"/>
    </row>
    <row r="11198" ht="15.75" customHeight="1">
      <c r="A11198" s="5"/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</row>
    <row r="11199" ht="15.75" customHeight="1">
      <c r="A11199" s="5"/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  <c r="W11199" s="5"/>
    </row>
    <row r="11200" ht="15.75" customHeight="1">
      <c r="A11200" s="5"/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  <c r="W11200" s="5"/>
    </row>
    <row r="11201" ht="15.75" customHeight="1">
      <c r="A11201" s="5"/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  <c r="W11201" s="5"/>
    </row>
    <row r="11202" ht="15.75" customHeight="1">
      <c r="A11202" s="5"/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  <c r="W11202" s="5"/>
    </row>
    <row r="11203" ht="15.75" customHeight="1">
      <c r="A11203" s="5"/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  <c r="W11203" s="5"/>
    </row>
    <row r="11204" ht="15.75" customHeight="1">
      <c r="A11204" s="5"/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  <c r="W11204" s="5"/>
    </row>
    <row r="11205" ht="15.75" customHeight="1">
      <c r="A11205" s="5"/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  <c r="W11205" s="5"/>
    </row>
    <row r="11206" ht="15.75" customHeight="1">
      <c r="A11206" s="5"/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  <c r="W11206" s="5"/>
    </row>
    <row r="11207" ht="15.75" customHeight="1">
      <c r="A11207" s="5"/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</row>
    <row r="11208" ht="15.75" customHeight="1">
      <c r="A11208" s="5"/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  <c r="W11208" s="5"/>
    </row>
    <row r="11209" ht="15.75" customHeight="1">
      <c r="A11209" s="5"/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  <c r="W11209" s="5"/>
    </row>
    <row r="11210" ht="15.75" customHeight="1">
      <c r="A11210" s="5"/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  <c r="W11210" s="5"/>
    </row>
    <row r="11211" ht="15.75" customHeight="1">
      <c r="A11211" s="5"/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  <c r="W11211" s="5"/>
    </row>
    <row r="11212" ht="15.75" customHeight="1">
      <c r="A11212" s="5"/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  <c r="W11212" s="5"/>
    </row>
    <row r="11213" ht="15.75" customHeight="1">
      <c r="A11213" s="5"/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  <c r="W11213" s="5"/>
    </row>
    <row r="11214" ht="15.75" customHeight="1">
      <c r="A11214" s="5"/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  <c r="W11214" s="5"/>
    </row>
    <row r="11215" ht="15.75" customHeight="1">
      <c r="A11215" s="5"/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  <c r="W11215" s="5"/>
    </row>
    <row r="11216" ht="15.75" customHeight="1">
      <c r="A11216" s="5"/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</row>
    <row r="11217" ht="15.75" customHeight="1">
      <c r="A11217" s="5"/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  <c r="W11217" s="5"/>
    </row>
    <row r="11218" ht="15.75" customHeight="1">
      <c r="A11218" s="5"/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  <c r="W11218" s="5"/>
    </row>
    <row r="11219" ht="15.75" customHeight="1">
      <c r="A11219" s="5"/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  <c r="W11219" s="5"/>
    </row>
    <row r="11220" ht="15.75" customHeight="1">
      <c r="A11220" s="5"/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  <c r="W11220" s="5"/>
    </row>
    <row r="11221" ht="15.75" customHeight="1">
      <c r="A11221" s="5"/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  <c r="W11221" s="5"/>
    </row>
    <row r="11222" ht="15.75" customHeight="1">
      <c r="A11222" s="5"/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  <c r="W11222" s="5"/>
    </row>
    <row r="11223" ht="15.75" customHeight="1">
      <c r="A11223" s="5"/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  <c r="W11223" s="5"/>
    </row>
    <row r="11224" ht="15.75" customHeight="1">
      <c r="A11224" s="5"/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  <c r="W11224" s="5"/>
    </row>
    <row r="11225" ht="15.75" customHeight="1">
      <c r="A11225" s="5"/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</row>
    <row r="11226" ht="15.75" customHeight="1">
      <c r="A11226" s="5"/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  <c r="W11226" s="5"/>
    </row>
    <row r="11227" ht="15.75" customHeight="1">
      <c r="A11227" s="5"/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  <c r="W11227" s="5"/>
    </row>
    <row r="11228" ht="15.75" customHeight="1">
      <c r="A11228" s="5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  <c r="W11228" s="5"/>
    </row>
    <row r="11229" ht="15.75" customHeight="1">
      <c r="A11229" s="5"/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  <c r="W11229" s="5"/>
    </row>
    <row r="11230" ht="15.75" customHeight="1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  <c r="W11230" s="5"/>
    </row>
    <row r="11231" ht="15.75" customHeight="1">
      <c r="A11231" s="5"/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  <c r="W11231" s="5"/>
    </row>
    <row r="11232" ht="15.75" customHeight="1">
      <c r="A11232" s="5"/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  <c r="W11232" s="5"/>
    </row>
    <row r="11233" ht="15.75" customHeight="1">
      <c r="A11233" s="5"/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  <c r="W11233" s="5"/>
    </row>
    <row r="11234" ht="15.75" customHeight="1">
      <c r="A11234" s="5"/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</row>
    <row r="11235" ht="15.75" customHeight="1">
      <c r="A11235" s="5"/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  <c r="W11235" s="5"/>
    </row>
    <row r="11236" ht="15.75" customHeight="1">
      <c r="A11236" s="5"/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  <c r="W11236" s="5"/>
    </row>
    <row r="11237" ht="15.75" customHeight="1">
      <c r="A11237" s="5"/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  <c r="W11237" s="5"/>
    </row>
    <row r="11238" ht="15.75" customHeight="1">
      <c r="A11238" s="5"/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  <c r="W11238" s="5"/>
    </row>
    <row r="11239" ht="15.75" customHeight="1">
      <c r="A11239" s="5"/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  <c r="W11239" s="5"/>
    </row>
    <row r="11240" ht="15.75" customHeight="1">
      <c r="A11240" s="5"/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  <c r="W11240" s="5"/>
    </row>
    <row r="11241" ht="15.75" customHeight="1">
      <c r="A11241" s="5"/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  <c r="W11241" s="5"/>
    </row>
    <row r="11242" ht="15.75" customHeight="1">
      <c r="A11242" s="5"/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  <c r="W11242" s="5"/>
    </row>
    <row r="11243" ht="15.75" customHeight="1">
      <c r="A11243" s="5"/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</row>
    <row r="11244" ht="15.75" customHeight="1">
      <c r="A11244" s="5"/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  <c r="W11244" s="5"/>
    </row>
    <row r="11245" ht="15.75" customHeight="1">
      <c r="A11245" s="5"/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  <c r="W11245" s="5"/>
    </row>
    <row r="11246" ht="15.75" customHeight="1">
      <c r="A11246" s="5"/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  <c r="W11246" s="5"/>
    </row>
    <row r="11247" ht="15.75" customHeight="1">
      <c r="A11247" s="5"/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  <c r="W11247" s="5"/>
    </row>
    <row r="11248" ht="15.75" customHeight="1">
      <c r="A11248" s="5"/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  <c r="W11248" s="5"/>
    </row>
    <row r="11249" ht="15.75" customHeight="1">
      <c r="A11249" s="5"/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  <c r="W11249" s="5"/>
    </row>
    <row r="11250" ht="15.75" customHeight="1">
      <c r="A11250" s="5"/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  <c r="W11250" s="5"/>
    </row>
    <row r="11251" ht="15.75" customHeight="1">
      <c r="A11251" s="5"/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  <c r="W11251" s="5"/>
    </row>
    <row r="11252" ht="15.75" customHeight="1">
      <c r="A11252" s="5"/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</row>
    <row r="11253" ht="15.75" customHeight="1">
      <c r="A11253" s="5"/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  <c r="W11253" s="5"/>
    </row>
    <row r="11254" ht="15.75" customHeight="1">
      <c r="A11254" s="5"/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  <c r="W11254" s="5"/>
    </row>
    <row r="11255" ht="15.75" customHeight="1">
      <c r="A11255" s="5"/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  <c r="W11255" s="5"/>
    </row>
    <row r="11256" ht="15.75" customHeight="1">
      <c r="A11256" s="5"/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  <c r="W11256" s="5"/>
    </row>
    <row r="11257" ht="15.75" customHeight="1">
      <c r="A11257" s="5"/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  <c r="W11257" s="5"/>
    </row>
    <row r="11258" ht="15.75" customHeight="1">
      <c r="A11258" s="5"/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  <c r="W11258" s="5"/>
    </row>
    <row r="11259" ht="15.75" customHeight="1">
      <c r="A11259" s="5"/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  <c r="W11259" s="5"/>
    </row>
    <row r="11260" ht="15.75" customHeight="1">
      <c r="A11260" s="5"/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  <c r="W11260" s="5"/>
    </row>
    <row r="11261" ht="15.75" customHeight="1">
      <c r="A11261" s="5"/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</row>
    <row r="11262" ht="15.75" customHeight="1">
      <c r="A11262" s="5"/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  <c r="W11262" s="5"/>
    </row>
    <row r="11263" ht="15.75" customHeight="1">
      <c r="A11263" s="5"/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  <c r="W11263" s="5"/>
    </row>
    <row r="11264" ht="15.75" customHeight="1">
      <c r="A11264" s="5"/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  <c r="W11264" s="5"/>
    </row>
    <row r="11265" ht="15.75" customHeight="1">
      <c r="A11265" s="5"/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  <c r="W11265" s="5"/>
    </row>
    <row r="11266" ht="15.75" customHeight="1">
      <c r="A11266" s="5"/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  <c r="W11266" s="5"/>
    </row>
    <row r="11267" ht="15.75" customHeight="1">
      <c r="A11267" s="5"/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  <c r="W11267" s="5"/>
    </row>
    <row r="11268" ht="15.75" customHeight="1">
      <c r="A11268" s="5"/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  <c r="W11268" s="5"/>
    </row>
    <row r="11269" ht="15.75" customHeight="1">
      <c r="A11269" s="5"/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  <c r="W11269" s="5"/>
    </row>
    <row r="11270" ht="15.75" customHeight="1">
      <c r="A11270" s="5"/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</row>
    <row r="11271" ht="15.75" customHeight="1">
      <c r="A11271" s="5"/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  <c r="W11271" s="5"/>
    </row>
    <row r="11272" ht="15.75" customHeight="1">
      <c r="A11272" s="5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  <c r="W11272" s="5"/>
    </row>
    <row r="11273" ht="15.75" customHeight="1">
      <c r="A11273" s="5"/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  <c r="W11273" s="5"/>
    </row>
    <row r="11274" ht="15.75" customHeight="1">
      <c r="A11274" s="5"/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  <c r="W11274" s="5"/>
    </row>
    <row r="11275" ht="15.75" customHeight="1">
      <c r="A11275" s="5"/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  <c r="W11275" s="5"/>
    </row>
    <row r="11276" ht="15.75" customHeight="1">
      <c r="A11276" s="5"/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  <c r="W11276" s="5"/>
    </row>
    <row r="11277" ht="15.75" customHeight="1">
      <c r="A11277" s="5"/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  <c r="W11277" s="5"/>
    </row>
    <row r="11278" ht="15.75" customHeight="1">
      <c r="A11278" s="5"/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  <c r="W11278" s="5"/>
    </row>
    <row r="11279" ht="15.75" customHeight="1">
      <c r="A11279" s="5"/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</row>
    <row r="11280" ht="15.75" customHeight="1">
      <c r="A11280" s="5"/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  <c r="W11280" s="5"/>
    </row>
    <row r="11281" ht="15.75" customHeight="1">
      <c r="A11281" s="5"/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  <c r="W11281" s="5"/>
    </row>
    <row r="11282" ht="15.75" customHeight="1">
      <c r="A11282" s="5"/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  <c r="W11282" s="5"/>
    </row>
    <row r="11283" ht="15.75" customHeight="1">
      <c r="A11283" s="5"/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  <c r="W11283" s="5"/>
    </row>
    <row r="11284" ht="15.75" customHeight="1">
      <c r="A11284" s="5"/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  <c r="W11284" s="5"/>
    </row>
    <row r="11285" ht="15.75" customHeight="1">
      <c r="A11285" s="5"/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  <c r="W11285" s="5"/>
    </row>
    <row r="11286" ht="15.75" customHeight="1">
      <c r="A11286" s="5"/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  <c r="W11286" s="5"/>
    </row>
    <row r="11287" ht="15.75" customHeight="1">
      <c r="A11287" s="5"/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  <c r="W11287" s="5"/>
    </row>
    <row r="11288" ht="15.75" customHeight="1">
      <c r="A11288" s="5"/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</row>
    <row r="11289" ht="15.75" customHeight="1">
      <c r="A11289" s="5"/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  <c r="W11289" s="5"/>
    </row>
    <row r="11290" ht="15.75" customHeight="1">
      <c r="A11290" s="5"/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  <c r="W11290" s="5"/>
    </row>
    <row r="11291" ht="15.75" customHeight="1">
      <c r="A11291" s="5"/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  <c r="W11291" s="5"/>
    </row>
    <row r="11292" ht="15.75" customHeight="1">
      <c r="A11292" s="5"/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  <c r="W11292" s="5"/>
    </row>
    <row r="11293" ht="15.75" customHeight="1">
      <c r="A11293" s="5"/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  <c r="W11293" s="5"/>
    </row>
    <row r="11294" ht="15.75" customHeight="1">
      <c r="A11294" s="5"/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  <c r="W11294" s="5"/>
    </row>
    <row r="11295" ht="15.75" customHeight="1">
      <c r="A11295" s="5"/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  <c r="W11295" s="5"/>
    </row>
    <row r="11296" ht="15.75" customHeight="1">
      <c r="A11296" s="5"/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  <c r="W11296" s="5"/>
    </row>
    <row r="11297" ht="15.75" customHeight="1">
      <c r="A11297" s="5"/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</row>
    <row r="11298" ht="15.75" customHeight="1">
      <c r="A11298" s="5"/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  <c r="W11298" s="5"/>
    </row>
    <row r="11299" ht="15.75" customHeight="1">
      <c r="A11299" s="5"/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  <c r="W11299" s="5"/>
    </row>
    <row r="11300" ht="15.75" customHeight="1">
      <c r="A11300" s="5"/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  <c r="W11300" s="5"/>
    </row>
    <row r="11301" ht="15.75" customHeight="1">
      <c r="A11301" s="5"/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  <c r="W11301" s="5"/>
    </row>
    <row r="11302" ht="15.75" customHeight="1">
      <c r="A11302" s="5"/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  <c r="W11302" s="5"/>
    </row>
    <row r="11303" ht="15.75" customHeight="1">
      <c r="A11303" s="5"/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  <c r="W11303" s="5"/>
    </row>
    <row r="11304" ht="15.75" customHeight="1">
      <c r="A11304" s="5"/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  <c r="W11304" s="5"/>
    </row>
    <row r="11305" ht="15.75" customHeight="1">
      <c r="A11305" s="5"/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  <c r="W11305" s="5"/>
    </row>
    <row r="11306" ht="15.75" customHeight="1">
      <c r="A11306" s="5"/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</row>
    <row r="11307" ht="15.75" customHeight="1">
      <c r="A11307" s="5"/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  <c r="W11307" s="5"/>
    </row>
    <row r="11308" ht="15.75" customHeight="1">
      <c r="A11308" s="5"/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  <c r="W11308" s="5"/>
    </row>
    <row r="11309" ht="15.75" customHeight="1">
      <c r="A11309" s="5"/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  <c r="W11309" s="5"/>
    </row>
    <row r="11310" ht="15.75" customHeight="1">
      <c r="A11310" s="5"/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  <c r="W11310" s="5"/>
    </row>
    <row r="11311" ht="15.75" customHeight="1">
      <c r="A11311" s="5"/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  <c r="W11311" s="5"/>
    </row>
    <row r="11312" ht="15.75" customHeight="1">
      <c r="A11312" s="5"/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  <c r="W11312" s="5"/>
    </row>
    <row r="11313" ht="15.75" customHeight="1">
      <c r="A11313" s="5"/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  <c r="W11313" s="5"/>
    </row>
    <row r="11314" ht="15.75" customHeight="1">
      <c r="A11314" s="5"/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  <c r="W11314" s="5"/>
    </row>
    <row r="11315" ht="15.75" customHeight="1">
      <c r="A11315" s="5"/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</row>
    <row r="11316" ht="15.75" customHeight="1">
      <c r="A11316" s="5"/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  <c r="W11316" s="5"/>
    </row>
    <row r="11317" ht="15.75" customHeight="1">
      <c r="A11317" s="5"/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  <c r="W11317" s="5"/>
    </row>
    <row r="11318" ht="15.75" customHeight="1">
      <c r="A11318" s="5"/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  <c r="W11318" s="5"/>
    </row>
    <row r="11319" ht="15.75" customHeight="1">
      <c r="A11319" s="5"/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  <c r="W11319" s="5"/>
    </row>
    <row r="11320" ht="15.75" customHeight="1">
      <c r="A11320" s="5"/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  <c r="W11320" s="5"/>
    </row>
    <row r="11321" ht="15.75" customHeight="1">
      <c r="A11321" s="5"/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  <c r="W11321" s="5"/>
    </row>
    <row r="11322" ht="15.75" customHeight="1">
      <c r="A11322" s="5"/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  <c r="W11322" s="5"/>
    </row>
    <row r="11323" ht="15.75" customHeight="1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  <c r="W11323" s="5"/>
    </row>
    <row r="11324" ht="15.75" customHeight="1">
      <c r="A11324" s="5"/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</row>
    <row r="11325" ht="15.75" customHeight="1">
      <c r="A11325" s="5"/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  <c r="W11325" s="5"/>
    </row>
    <row r="11326" ht="15.75" customHeight="1">
      <c r="A11326" s="5"/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  <c r="W11326" s="5"/>
    </row>
    <row r="11327" ht="15.75" customHeight="1">
      <c r="A11327" s="5"/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  <c r="W11327" s="5"/>
    </row>
    <row r="11328" ht="15.75" customHeight="1">
      <c r="A11328" s="5"/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  <c r="W11328" s="5"/>
    </row>
    <row r="11329" ht="15.75" customHeight="1">
      <c r="A11329" s="5"/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  <c r="W11329" s="5"/>
    </row>
    <row r="11330" ht="15.75" customHeight="1">
      <c r="A11330" s="5"/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  <c r="W11330" s="5"/>
    </row>
    <row r="11331" ht="15.75" customHeight="1">
      <c r="A11331" s="5"/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  <c r="W11331" s="5"/>
    </row>
    <row r="11332" ht="15.75" customHeight="1">
      <c r="A11332" s="5"/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  <c r="W11332" s="5"/>
    </row>
    <row r="11333" ht="15.75" customHeight="1">
      <c r="A11333" s="5"/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</row>
    <row r="11334" ht="15.75" customHeight="1">
      <c r="A11334" s="5"/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  <c r="W11334" s="5"/>
    </row>
    <row r="11335" ht="15.75" customHeight="1">
      <c r="A11335" s="5"/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  <c r="W11335" s="5"/>
    </row>
    <row r="11336" ht="15.75" customHeight="1">
      <c r="A11336" s="5"/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  <c r="W11336" s="5"/>
    </row>
    <row r="11337" ht="15.75" customHeight="1">
      <c r="A11337" s="5"/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  <c r="W11337" s="5"/>
    </row>
    <row r="11338" ht="15.75" customHeight="1">
      <c r="A11338" s="5"/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  <c r="W11338" s="5"/>
    </row>
    <row r="11339" ht="15.75" customHeight="1">
      <c r="A11339" s="5"/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  <c r="W11339" s="5"/>
    </row>
    <row r="11340" ht="15.75" customHeight="1">
      <c r="A11340" s="5"/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  <c r="W11340" s="5"/>
    </row>
    <row r="11341" ht="15.75" customHeight="1">
      <c r="A11341" s="5"/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  <c r="W11341" s="5"/>
    </row>
    <row r="11342" ht="15.75" customHeight="1">
      <c r="A11342" s="5"/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</row>
    <row r="11343" ht="15.75" customHeight="1">
      <c r="A11343" s="5"/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  <c r="W11343" s="5"/>
    </row>
    <row r="11344" ht="15.75" customHeight="1">
      <c r="A11344" s="5"/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  <c r="W11344" s="5"/>
    </row>
    <row r="11345" ht="15.75" customHeight="1">
      <c r="A11345" s="5"/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  <c r="W11345" s="5"/>
    </row>
    <row r="11346" ht="15.75" customHeight="1">
      <c r="A11346" s="5"/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  <c r="W11346" s="5"/>
    </row>
    <row r="11347" ht="15.75" customHeight="1">
      <c r="A11347" s="5"/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  <c r="W11347" s="5"/>
    </row>
    <row r="11348" ht="15.75" customHeight="1">
      <c r="A11348" s="5"/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  <c r="W11348" s="5"/>
    </row>
    <row r="11349" ht="15.75" customHeight="1">
      <c r="A11349" s="5"/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  <c r="W11349" s="5"/>
    </row>
    <row r="11350" ht="15.75" customHeight="1">
      <c r="A11350" s="5"/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  <c r="W11350" s="5"/>
    </row>
    <row r="11351" ht="15.75" customHeight="1">
      <c r="A11351" s="5"/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</row>
    <row r="11352" ht="15.75" customHeight="1">
      <c r="A11352" s="5"/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  <c r="W11352" s="5"/>
    </row>
    <row r="11353" ht="15.75" customHeight="1">
      <c r="A11353" s="5"/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  <c r="W11353" s="5"/>
    </row>
    <row r="11354" ht="15.75" customHeight="1">
      <c r="A11354" s="5"/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  <c r="W11354" s="5"/>
    </row>
    <row r="11355" ht="15.75" customHeight="1">
      <c r="A11355" s="5"/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  <c r="W11355" s="5"/>
    </row>
    <row r="11356" ht="15.75" customHeight="1">
      <c r="A11356" s="5"/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  <c r="W11356" s="5"/>
    </row>
    <row r="11357" ht="15.75" customHeight="1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  <c r="W11357" s="5"/>
    </row>
    <row r="11358" ht="15.75" customHeight="1">
      <c r="A11358" s="5"/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  <c r="W11358" s="5"/>
    </row>
    <row r="11359" ht="15.75" customHeight="1">
      <c r="A11359" s="5"/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  <c r="W11359" s="5"/>
    </row>
    <row r="11360" ht="15.75" customHeight="1">
      <c r="A11360" s="5"/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</row>
    <row r="11361" ht="15.75" customHeight="1">
      <c r="A11361" s="5"/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  <c r="W11361" s="5"/>
    </row>
    <row r="11362" ht="15.75" customHeight="1">
      <c r="A11362" s="5"/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  <c r="W11362" s="5"/>
    </row>
    <row r="11363" ht="15.75" customHeight="1">
      <c r="A11363" s="5"/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  <c r="W11363" s="5"/>
    </row>
    <row r="11364" ht="15.75" customHeight="1">
      <c r="A11364" s="5"/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  <c r="W11364" s="5"/>
    </row>
    <row r="11365" ht="15.75" customHeight="1">
      <c r="A11365" s="5"/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  <c r="W11365" s="5"/>
    </row>
    <row r="11366" ht="15.75" customHeight="1">
      <c r="A11366" s="5"/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  <c r="W11366" s="5"/>
    </row>
    <row r="11367" ht="15.75" customHeight="1">
      <c r="A11367" s="5"/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  <c r="W11367" s="5"/>
    </row>
    <row r="11368" ht="15.75" customHeight="1">
      <c r="A11368" s="5"/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  <c r="W11368" s="5"/>
    </row>
    <row r="11369" ht="15.75" customHeight="1">
      <c r="A11369" s="5"/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</row>
    <row r="11370" ht="15.75" customHeight="1">
      <c r="A11370" s="5"/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  <c r="W11370" s="5"/>
    </row>
    <row r="11371" ht="15.75" customHeight="1">
      <c r="A11371" s="5"/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  <c r="W11371" s="5"/>
    </row>
    <row r="11372" ht="15.75" customHeight="1">
      <c r="A11372" s="5"/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  <c r="W11372" s="5"/>
    </row>
    <row r="11373" ht="15.75" customHeight="1">
      <c r="A11373" s="5"/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  <c r="W11373" s="5"/>
    </row>
    <row r="11374" ht="15.75" customHeight="1">
      <c r="A11374" s="5"/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  <c r="W11374" s="5"/>
    </row>
    <row r="11375" ht="15.75" customHeight="1">
      <c r="A11375" s="5"/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  <c r="W11375" s="5"/>
    </row>
    <row r="11376" ht="15.75" customHeight="1">
      <c r="A11376" s="5"/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  <c r="W11376" s="5"/>
    </row>
    <row r="11377" ht="15.75" customHeight="1">
      <c r="A11377" s="5"/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  <c r="W11377" s="5"/>
    </row>
    <row r="11378" ht="15.75" customHeight="1">
      <c r="A11378" s="5"/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</row>
    <row r="11379" ht="15.75" customHeight="1">
      <c r="A11379" s="5"/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  <c r="W11379" s="5"/>
    </row>
    <row r="11380" ht="15.75" customHeight="1">
      <c r="A11380" s="5"/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  <c r="W11380" s="5"/>
    </row>
    <row r="11381" ht="15.75" customHeight="1">
      <c r="A11381" s="5"/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  <c r="W11381" s="5"/>
    </row>
    <row r="11382" ht="15.75" customHeight="1">
      <c r="A11382" s="5"/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  <c r="W11382" s="5"/>
    </row>
    <row r="11383" ht="15.75" customHeight="1">
      <c r="A11383" s="5"/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  <c r="W11383" s="5"/>
    </row>
    <row r="11384" ht="15.75" customHeight="1">
      <c r="A11384" s="5"/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  <c r="W11384" s="5"/>
    </row>
    <row r="11385" ht="15.75" customHeight="1">
      <c r="A11385" s="5"/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  <c r="W11385" s="5"/>
    </row>
    <row r="11386" ht="15.75" customHeight="1">
      <c r="A11386" s="5"/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  <c r="W11386" s="5"/>
    </row>
    <row r="11387" ht="15.75" customHeight="1">
      <c r="A11387" s="5"/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</row>
    <row r="11388" ht="15.75" customHeight="1">
      <c r="A11388" s="5"/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  <c r="W11388" s="5"/>
    </row>
    <row r="11389" ht="15.75" customHeight="1">
      <c r="A11389" s="5"/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  <c r="W11389" s="5"/>
    </row>
    <row r="11390" ht="15.75" customHeight="1">
      <c r="A11390" s="5"/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  <c r="W11390" s="5"/>
    </row>
    <row r="11391" ht="15.75" customHeight="1">
      <c r="A11391" s="5"/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  <c r="W11391" s="5"/>
    </row>
    <row r="11392" ht="15.75" customHeight="1">
      <c r="A11392" s="5"/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  <c r="W11392" s="5"/>
    </row>
    <row r="11393" ht="15.75" customHeight="1">
      <c r="A11393" s="5"/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  <c r="W11393" s="5"/>
    </row>
    <row r="11394" ht="15.75" customHeight="1">
      <c r="A11394" s="5"/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  <c r="W11394" s="5"/>
    </row>
    <row r="11395" ht="15.75" customHeight="1">
      <c r="A11395" s="5"/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  <c r="W11395" s="5"/>
    </row>
    <row r="11396" ht="15.75" customHeight="1">
      <c r="A11396" s="5"/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</row>
    <row r="11397" ht="15.75" customHeight="1">
      <c r="A11397" s="5"/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  <c r="W11397" s="5"/>
    </row>
    <row r="11398" ht="15.75" customHeight="1">
      <c r="A11398" s="5"/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  <c r="W11398" s="5"/>
    </row>
    <row r="11399" ht="15.75" customHeight="1">
      <c r="A11399" s="5"/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  <c r="W11399" s="5"/>
    </row>
    <row r="11400" ht="15.75" customHeight="1">
      <c r="A11400" s="5"/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  <c r="W11400" s="5"/>
    </row>
    <row r="11401" ht="15.75" customHeight="1">
      <c r="A11401" s="5"/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  <c r="W11401" s="5"/>
    </row>
    <row r="11402" ht="15.75" customHeight="1">
      <c r="A11402" s="5"/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  <c r="W11402" s="5"/>
    </row>
    <row r="11403" ht="15.75" customHeight="1">
      <c r="A11403" s="5"/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  <c r="W11403" s="5"/>
    </row>
    <row r="11404" ht="15.75" customHeight="1">
      <c r="A11404" s="5"/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  <c r="W11404" s="5"/>
    </row>
    <row r="11405" ht="15.75" customHeight="1">
      <c r="A11405" s="5"/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</row>
    <row r="11406" ht="15.75" customHeight="1">
      <c r="A11406" s="5"/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  <c r="W11406" s="5"/>
    </row>
    <row r="11407" ht="15.75" customHeight="1">
      <c r="A11407" s="5"/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  <c r="W11407" s="5"/>
    </row>
    <row r="11408" ht="15.75" customHeight="1">
      <c r="A11408" s="5"/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  <c r="W11408" s="5"/>
    </row>
    <row r="11409" ht="15.75" customHeight="1">
      <c r="A11409" s="5"/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  <c r="W11409" s="5"/>
    </row>
    <row r="11410" ht="15.75" customHeight="1">
      <c r="A11410" s="5"/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  <c r="W11410" s="5"/>
    </row>
    <row r="11411" ht="15.75" customHeight="1">
      <c r="A11411" s="5"/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  <c r="W11411" s="5"/>
    </row>
    <row r="11412" ht="15.75" customHeight="1">
      <c r="A11412" s="5"/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  <c r="W11412" s="5"/>
    </row>
    <row r="11413" ht="15.75" customHeight="1">
      <c r="A11413" s="5"/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  <c r="W11413" s="5"/>
    </row>
    <row r="11414" ht="15.75" customHeight="1">
      <c r="A11414" s="5"/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</row>
    <row r="11415" ht="15.75" customHeight="1">
      <c r="A11415" s="5"/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  <c r="W11415" s="5"/>
    </row>
    <row r="11416" ht="15.75" customHeight="1">
      <c r="A11416" s="5"/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  <c r="W11416" s="5"/>
    </row>
    <row r="11417" ht="15.75" customHeight="1">
      <c r="A11417" s="5"/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  <c r="W11417" s="5"/>
    </row>
    <row r="11418" ht="15.75" customHeight="1">
      <c r="A11418" s="5"/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  <c r="W11418" s="5"/>
    </row>
    <row r="11419" ht="15.75" customHeight="1">
      <c r="A11419" s="5"/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  <c r="W11419" s="5"/>
    </row>
    <row r="11420" ht="15.75" customHeight="1">
      <c r="A11420" s="5"/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  <c r="W11420" s="5"/>
    </row>
    <row r="11421" ht="15.75" customHeight="1">
      <c r="A11421" s="5"/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  <c r="W11421" s="5"/>
    </row>
    <row r="11422" ht="15.75" customHeight="1">
      <c r="A11422" s="5"/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  <c r="W11422" s="5"/>
    </row>
    <row r="11423" ht="15.75" customHeight="1">
      <c r="A11423" s="5"/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</row>
    <row r="11424" ht="15.75" customHeight="1">
      <c r="A11424" s="5"/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  <c r="W11424" s="5"/>
    </row>
    <row r="11425" ht="15.75" customHeight="1">
      <c r="A11425" s="5"/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  <c r="W11425" s="5"/>
    </row>
    <row r="11426" ht="15.75" customHeight="1">
      <c r="A11426" s="5"/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  <c r="W11426" s="5"/>
    </row>
    <row r="11427" ht="15.75" customHeight="1">
      <c r="A11427" s="5"/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  <c r="W11427" s="5"/>
    </row>
    <row r="11428" ht="15.75" customHeight="1">
      <c r="A11428" s="5"/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  <c r="W11428" s="5"/>
    </row>
    <row r="11429" ht="15.75" customHeight="1">
      <c r="A11429" s="5"/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  <c r="W11429" s="5"/>
    </row>
    <row r="11430" ht="15.75" customHeight="1">
      <c r="A11430" s="5"/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  <c r="W11430" s="5"/>
    </row>
    <row r="11431" ht="15.75" customHeight="1">
      <c r="A11431" s="5"/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  <c r="W11431" s="5"/>
    </row>
    <row r="11432" ht="15.75" customHeight="1">
      <c r="A11432" s="5"/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</row>
    <row r="11433" ht="15.75" customHeight="1">
      <c r="A11433" s="5"/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  <c r="W11433" s="5"/>
    </row>
    <row r="11434" ht="15.75" customHeight="1">
      <c r="A11434" s="5"/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  <c r="W11434" s="5"/>
    </row>
    <row r="11435" ht="15.75" customHeight="1">
      <c r="A11435" s="5"/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  <c r="W11435" s="5"/>
    </row>
    <row r="11436" ht="15.75" customHeight="1">
      <c r="A11436" s="5"/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  <c r="W11436" s="5"/>
    </row>
    <row r="11437" ht="15.75" customHeight="1">
      <c r="A11437" s="5"/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  <c r="W11437" s="5"/>
    </row>
    <row r="11438" ht="15.75" customHeight="1">
      <c r="A11438" s="5"/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  <c r="W11438" s="5"/>
    </row>
    <row r="11439" ht="15.75" customHeight="1">
      <c r="A11439" s="5"/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  <c r="W11439" s="5"/>
    </row>
    <row r="11440" ht="15.75" customHeight="1">
      <c r="A11440" s="5"/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  <c r="W11440" s="5"/>
    </row>
    <row r="11441" ht="15.75" customHeight="1">
      <c r="A11441" s="5"/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</row>
    <row r="11442" ht="15.75" customHeight="1">
      <c r="A11442" s="5"/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  <c r="W11442" s="5"/>
    </row>
    <row r="11443" ht="15.75" customHeight="1">
      <c r="A11443" s="5"/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  <c r="W11443" s="5"/>
    </row>
    <row r="11444" ht="15.75" customHeight="1">
      <c r="A11444" s="5"/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  <c r="W11444" s="5"/>
    </row>
    <row r="11445" ht="15.75" customHeight="1">
      <c r="A11445" s="5"/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  <c r="W11445" s="5"/>
    </row>
    <row r="11446" ht="15.75" customHeight="1">
      <c r="A11446" s="5"/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  <c r="W11446" s="5"/>
    </row>
    <row r="11447" ht="15.75" customHeight="1">
      <c r="A11447" s="5"/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  <c r="W11447" s="5"/>
    </row>
    <row r="11448" ht="15.75" customHeight="1">
      <c r="A11448" s="5"/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  <c r="W11448" s="5"/>
    </row>
    <row r="11449" ht="15.75" customHeight="1">
      <c r="A11449" s="5"/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  <c r="W11449" s="5"/>
    </row>
    <row r="11450" ht="15.75" customHeight="1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</row>
    <row r="11451" ht="15.75" customHeight="1">
      <c r="A11451" s="5"/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  <c r="W11451" s="5"/>
    </row>
    <row r="11452" ht="15.75" customHeight="1">
      <c r="A11452" s="5"/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  <c r="W11452" s="5"/>
    </row>
    <row r="11453" ht="15.75" customHeight="1">
      <c r="A11453" s="5"/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  <c r="W11453" s="5"/>
    </row>
    <row r="11454" ht="15.75" customHeight="1">
      <c r="A11454" s="5"/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  <c r="W11454" s="5"/>
    </row>
    <row r="11455" ht="15.75" customHeight="1">
      <c r="A11455" s="5"/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  <c r="W11455" s="5"/>
    </row>
    <row r="11456" ht="15.75" customHeight="1">
      <c r="A11456" s="5"/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  <c r="W11456" s="5"/>
    </row>
    <row r="11457" ht="15.75" customHeight="1">
      <c r="A11457" s="5"/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  <c r="W11457" s="5"/>
    </row>
    <row r="11458" ht="15.75" customHeight="1">
      <c r="A11458" s="5"/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  <c r="W11458" s="5"/>
    </row>
    <row r="11459" ht="15.75" customHeight="1">
      <c r="A11459" s="5"/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</row>
    <row r="11460" ht="15.75" customHeight="1">
      <c r="A11460" s="5"/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  <c r="W11460" s="5"/>
    </row>
    <row r="11461" ht="15.75" customHeight="1">
      <c r="A11461" s="5"/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  <c r="W11461" s="5"/>
    </row>
    <row r="11462" ht="15.75" customHeight="1">
      <c r="A11462" s="5"/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  <c r="W11462" s="5"/>
    </row>
    <row r="11463" ht="15.75" customHeight="1">
      <c r="A11463" s="5"/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  <c r="W11463" s="5"/>
    </row>
    <row r="11464" ht="15.75" customHeight="1">
      <c r="A11464" s="5"/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  <c r="W11464" s="5"/>
    </row>
    <row r="11465" ht="15.75" customHeight="1">
      <c r="A11465" s="5"/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  <c r="W11465" s="5"/>
    </row>
    <row r="11466" ht="15.75" customHeight="1">
      <c r="A11466" s="5"/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  <c r="W11466" s="5"/>
    </row>
    <row r="11467" ht="15.75" customHeight="1">
      <c r="A11467" s="5"/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  <c r="W11467" s="5"/>
    </row>
    <row r="11468" ht="15.75" customHeight="1">
      <c r="A11468" s="5"/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</row>
    <row r="11469" ht="15.75" customHeight="1">
      <c r="A11469" s="5"/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  <c r="W11469" s="5"/>
    </row>
    <row r="11470" ht="15.75" customHeight="1">
      <c r="A11470" s="5"/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  <c r="W11470" s="5"/>
    </row>
    <row r="11471" ht="15.75" customHeight="1">
      <c r="A11471" s="5"/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  <c r="W11471" s="5"/>
    </row>
    <row r="11472" ht="15.75" customHeight="1">
      <c r="A11472" s="5"/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  <c r="W11472" s="5"/>
    </row>
    <row r="11473" ht="15.75" customHeight="1">
      <c r="A11473" s="5"/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  <c r="W11473" s="5"/>
    </row>
    <row r="11474" ht="15.75" customHeight="1">
      <c r="A11474" s="5"/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  <c r="W11474" s="5"/>
    </row>
    <row r="11475" ht="15.75" customHeight="1">
      <c r="A11475" s="5"/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  <c r="W11475" s="5"/>
    </row>
    <row r="11476" ht="15.75" customHeight="1">
      <c r="A11476" s="5"/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  <c r="W11476" s="5"/>
    </row>
    <row r="11477" ht="15.75" customHeight="1">
      <c r="A11477" s="5"/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</row>
    <row r="11478" ht="15.75" customHeight="1">
      <c r="A11478" s="5"/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  <c r="W11478" s="5"/>
    </row>
    <row r="11479" ht="15.75" customHeight="1">
      <c r="A11479" s="5"/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  <c r="W11479" s="5"/>
    </row>
    <row r="11480" ht="15.75" customHeight="1">
      <c r="A11480" s="5"/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  <c r="W11480" s="5"/>
    </row>
    <row r="11481" ht="15.75" customHeight="1">
      <c r="A11481" s="5"/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  <c r="W11481" s="5"/>
    </row>
    <row r="11482" ht="15.75" customHeight="1">
      <c r="A11482" s="5"/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  <c r="W11482" s="5"/>
    </row>
    <row r="11483" ht="15.75" customHeight="1">
      <c r="A11483" s="5"/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  <c r="W11483" s="5"/>
    </row>
    <row r="11484" ht="15.75" customHeight="1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  <c r="W11484" s="5"/>
    </row>
    <row r="11485" ht="15.75" customHeight="1">
      <c r="A11485" s="5"/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  <c r="W11485" s="5"/>
    </row>
    <row r="11486" ht="15.75" customHeight="1">
      <c r="A11486" s="5"/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</row>
    <row r="11487" ht="15.75" customHeight="1">
      <c r="A11487" s="5"/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  <c r="W11487" s="5"/>
    </row>
    <row r="11488" ht="15.75" customHeight="1">
      <c r="A11488" s="5"/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  <c r="W11488" s="5"/>
    </row>
    <row r="11489" ht="15.75" customHeight="1">
      <c r="A11489" s="5"/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  <c r="W11489" s="5"/>
    </row>
    <row r="11490" ht="15.75" customHeight="1">
      <c r="A11490" s="5"/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  <c r="W11490" s="5"/>
    </row>
    <row r="11491" ht="15.75" customHeight="1">
      <c r="A11491" s="5"/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  <c r="W11491" s="5"/>
    </row>
    <row r="11492" ht="15.75" customHeight="1">
      <c r="A11492" s="5"/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  <c r="W11492" s="5"/>
    </row>
    <row r="11493" ht="15.75" customHeight="1">
      <c r="A11493" s="5"/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  <c r="W11493" s="5"/>
    </row>
    <row r="11494" ht="15.75" customHeight="1">
      <c r="A11494" s="5"/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  <c r="W11494" s="5"/>
    </row>
    <row r="11495" ht="15.75" customHeight="1">
      <c r="A11495" s="5"/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</row>
    <row r="11496" ht="15.75" customHeight="1">
      <c r="A11496" s="5"/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  <c r="W11496" s="5"/>
    </row>
    <row r="11497" ht="15.75" customHeight="1">
      <c r="A11497" s="5"/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  <c r="W11497" s="5"/>
    </row>
    <row r="11498" ht="15.75" customHeight="1">
      <c r="A11498" s="5"/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  <c r="W11498" s="5"/>
    </row>
    <row r="11499" ht="15.75" customHeight="1">
      <c r="A11499" s="5"/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  <c r="W11499" s="5"/>
    </row>
    <row r="11500" ht="15.75" customHeight="1">
      <c r="A11500" s="5"/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  <c r="W11500" s="5"/>
    </row>
    <row r="11501" ht="15.75" customHeight="1">
      <c r="A11501" s="5"/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  <c r="W11501" s="5"/>
    </row>
    <row r="11502" ht="15.75" customHeight="1">
      <c r="A11502" s="5"/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  <c r="W11502" s="5"/>
    </row>
    <row r="11503" ht="15.75" customHeight="1">
      <c r="A11503" s="5"/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  <c r="W11503" s="5"/>
    </row>
    <row r="11504" ht="15.75" customHeight="1">
      <c r="A11504" s="5"/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</row>
    <row r="11505" ht="15.75" customHeight="1">
      <c r="A11505" s="5"/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  <c r="W11505" s="5"/>
    </row>
    <row r="11506" ht="15.75" customHeight="1">
      <c r="A11506" s="5"/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  <c r="W11506" s="5"/>
    </row>
    <row r="11507" ht="15.75" customHeight="1">
      <c r="A11507" s="5"/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  <c r="W11507" s="5"/>
    </row>
    <row r="11508" ht="15.75" customHeight="1">
      <c r="A11508" s="5"/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  <c r="W11508" s="5"/>
    </row>
    <row r="11509" ht="15.75" customHeight="1">
      <c r="A11509" s="5"/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  <c r="W11509" s="5"/>
    </row>
    <row r="11510" ht="15.75" customHeight="1">
      <c r="A11510" s="5"/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  <c r="W11510" s="5"/>
    </row>
    <row r="11511" ht="15.75" customHeight="1">
      <c r="A11511" s="5"/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  <c r="W11511" s="5"/>
    </row>
    <row r="11512" ht="15.75" customHeight="1">
      <c r="A11512" s="5"/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  <c r="W11512" s="5"/>
    </row>
    <row r="11513" ht="15.75" customHeight="1">
      <c r="A11513" s="5"/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</row>
    <row r="11514" ht="15.75" customHeight="1">
      <c r="A11514" s="5"/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  <c r="W11514" s="5"/>
    </row>
    <row r="11515" ht="15.75" customHeight="1">
      <c r="A11515" s="5"/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  <c r="W11515" s="5"/>
    </row>
    <row r="11516" ht="15.75" customHeight="1">
      <c r="A11516" s="5"/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  <c r="W11516" s="5"/>
    </row>
    <row r="11517" ht="15.75" customHeight="1">
      <c r="A11517" s="5"/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  <c r="W11517" s="5"/>
    </row>
    <row r="11518" ht="15.75" customHeight="1">
      <c r="A11518" s="5"/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  <c r="W11518" s="5"/>
    </row>
    <row r="11519" ht="15.75" customHeight="1">
      <c r="A11519" s="5"/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  <c r="W11519" s="5"/>
    </row>
    <row r="11520" ht="15.75" customHeight="1">
      <c r="A11520" s="5"/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  <c r="W11520" s="5"/>
    </row>
    <row r="11521" ht="15.75" customHeight="1">
      <c r="A11521" s="5"/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  <c r="W11521" s="5"/>
    </row>
    <row r="11522" ht="15.75" customHeight="1">
      <c r="A11522" s="5"/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</row>
    <row r="11523" ht="15.75" customHeight="1">
      <c r="A11523" s="5"/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  <c r="W11523" s="5"/>
    </row>
    <row r="11524" ht="15.75" customHeight="1">
      <c r="A11524" s="5"/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  <c r="W11524" s="5"/>
    </row>
    <row r="11525" ht="15.75" customHeight="1">
      <c r="A11525" s="5"/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  <c r="W11525" s="5"/>
    </row>
    <row r="11526" ht="15.75" customHeight="1">
      <c r="A11526" s="5"/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  <c r="W11526" s="5"/>
    </row>
    <row r="11527" ht="15.75" customHeight="1">
      <c r="A11527" s="5"/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  <c r="W11527" s="5"/>
    </row>
    <row r="11528" ht="15.75" customHeight="1">
      <c r="A11528" s="5"/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  <c r="W11528" s="5"/>
    </row>
    <row r="11529" ht="15.75" customHeight="1">
      <c r="A11529" s="5"/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  <c r="W11529" s="5"/>
    </row>
    <row r="11530" ht="15.75" customHeight="1">
      <c r="A11530" s="5"/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  <c r="W11530" s="5"/>
    </row>
    <row r="11531" ht="15.75" customHeight="1">
      <c r="A11531" s="5"/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</row>
    <row r="11532" ht="15.75" customHeight="1">
      <c r="A11532" s="5"/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  <c r="W11532" s="5"/>
    </row>
    <row r="11533" ht="15.75" customHeight="1">
      <c r="A11533" s="5"/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  <c r="W11533" s="5"/>
    </row>
    <row r="11534" ht="15.75" customHeight="1">
      <c r="A11534" s="5"/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  <c r="W11534" s="5"/>
    </row>
    <row r="11535" ht="15.75" customHeight="1">
      <c r="A11535" s="5"/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  <c r="W11535" s="5"/>
    </row>
    <row r="11536" ht="15.75" customHeight="1">
      <c r="A11536" s="5"/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  <c r="W11536" s="5"/>
    </row>
    <row r="11537" ht="15.75" customHeight="1">
      <c r="A11537" s="5"/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  <c r="W11537" s="5"/>
    </row>
    <row r="11538" ht="15.75" customHeight="1">
      <c r="A11538" s="5"/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  <c r="W11538" s="5"/>
    </row>
    <row r="11539" ht="15.75" customHeight="1">
      <c r="A11539" s="5"/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  <c r="W11539" s="5"/>
    </row>
    <row r="11540" ht="15.75" customHeight="1">
      <c r="A11540" s="5"/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</row>
    <row r="11541" ht="15.75" customHeight="1">
      <c r="A11541" s="5"/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  <c r="W11541" s="5"/>
    </row>
    <row r="11542" ht="15.75" customHeight="1">
      <c r="A11542" s="5"/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  <c r="W11542" s="5"/>
    </row>
    <row r="11543" ht="15.75" customHeight="1">
      <c r="A11543" s="5"/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  <c r="W11543" s="5"/>
    </row>
    <row r="11544" ht="15.75" customHeight="1">
      <c r="A11544" s="5"/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  <c r="W11544" s="5"/>
    </row>
    <row r="11545" ht="15.75" customHeight="1">
      <c r="A11545" s="5"/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  <c r="W11545" s="5"/>
    </row>
    <row r="11546" ht="15.75" customHeight="1">
      <c r="A11546" s="5"/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  <c r="W11546" s="5"/>
    </row>
    <row r="11547" ht="15.75" customHeight="1">
      <c r="A11547" s="5"/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  <c r="W11547" s="5"/>
    </row>
    <row r="11548" ht="15.75" customHeight="1">
      <c r="A11548" s="5"/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  <c r="W11548" s="5"/>
    </row>
    <row r="11549" ht="15.75" customHeight="1">
      <c r="A11549" s="5"/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</row>
    <row r="11550" ht="15.75" customHeight="1">
      <c r="A11550" s="5"/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  <c r="W11550" s="5"/>
    </row>
    <row r="11551" ht="15.75" customHeight="1">
      <c r="A11551" s="5"/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  <c r="W11551" s="5"/>
    </row>
    <row r="11552" ht="15.75" customHeight="1">
      <c r="A11552" s="5"/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  <c r="W11552" s="5"/>
    </row>
    <row r="11553" ht="15.75" customHeight="1">
      <c r="A11553" s="5"/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  <c r="W11553" s="5"/>
    </row>
    <row r="11554" ht="15.75" customHeight="1">
      <c r="A11554" s="5"/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  <c r="W11554" s="5"/>
    </row>
    <row r="11555" ht="15.75" customHeight="1">
      <c r="A11555" s="5"/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  <c r="W11555" s="5"/>
    </row>
    <row r="11556" ht="15.75" customHeight="1">
      <c r="A11556" s="5"/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  <c r="W11556" s="5"/>
    </row>
    <row r="11557" ht="15.75" customHeight="1">
      <c r="A11557" s="5"/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  <c r="W11557" s="5"/>
    </row>
    <row r="11558" ht="15.75" customHeight="1">
      <c r="A11558" s="5"/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</row>
    <row r="11559" ht="15.75" customHeight="1">
      <c r="A11559" s="5"/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  <c r="W11559" s="5"/>
    </row>
    <row r="11560" ht="15.75" customHeight="1">
      <c r="A11560" s="5"/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  <c r="W11560" s="5"/>
    </row>
    <row r="11561" ht="15.75" customHeight="1">
      <c r="A11561" s="5"/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  <c r="W11561" s="5"/>
    </row>
    <row r="11562" ht="15.75" customHeight="1">
      <c r="A11562" s="5"/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  <c r="W11562" s="5"/>
    </row>
    <row r="11563" ht="15.75" customHeight="1">
      <c r="A11563" s="5"/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  <c r="W11563" s="5"/>
    </row>
    <row r="11564" ht="15.75" customHeight="1">
      <c r="A11564" s="5"/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  <c r="W11564" s="5"/>
    </row>
    <row r="11565" ht="15.75" customHeight="1">
      <c r="A11565" s="5"/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  <c r="W11565" s="5"/>
    </row>
    <row r="11566" ht="15.75" customHeight="1">
      <c r="A11566" s="5"/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  <c r="W11566" s="5"/>
    </row>
    <row r="11567" ht="15.75" customHeight="1">
      <c r="A11567" s="5"/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</row>
    <row r="11568" ht="15.75" customHeight="1">
      <c r="A11568" s="5"/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  <c r="W11568" s="5"/>
    </row>
    <row r="11569" ht="15.75" customHeight="1">
      <c r="A11569" s="5"/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  <c r="W11569" s="5"/>
    </row>
    <row r="11570" ht="15.75" customHeight="1">
      <c r="A11570" s="5"/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  <c r="W11570" s="5"/>
    </row>
    <row r="11571" ht="15.75" customHeight="1">
      <c r="A11571" s="5"/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  <c r="W11571" s="5"/>
    </row>
    <row r="11572" ht="15.75" customHeight="1">
      <c r="A11572" s="5"/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  <c r="W11572" s="5"/>
    </row>
    <row r="11573" ht="15.75" customHeight="1">
      <c r="A11573" s="5"/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  <c r="W11573" s="5"/>
    </row>
    <row r="11574" ht="15.75" customHeight="1">
      <c r="A11574" s="5"/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  <c r="W11574" s="5"/>
    </row>
    <row r="11575" ht="15.75" customHeight="1">
      <c r="A11575" s="5"/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  <c r="W11575" s="5"/>
    </row>
    <row r="11576" ht="15.75" customHeight="1">
      <c r="A11576" s="5"/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</row>
    <row r="11577" ht="15.75" customHeight="1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  <c r="W11577" s="5"/>
    </row>
    <row r="11578" ht="15.75" customHeight="1">
      <c r="A11578" s="5"/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  <c r="W11578" s="5"/>
    </row>
    <row r="11579" ht="15.75" customHeight="1">
      <c r="A11579" s="5"/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  <c r="W11579" s="5"/>
    </row>
    <row r="11580" ht="15.75" customHeight="1">
      <c r="A11580" s="5"/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  <c r="W11580" s="5"/>
    </row>
    <row r="11581" ht="15.75" customHeight="1">
      <c r="A11581" s="5"/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  <c r="W11581" s="5"/>
    </row>
    <row r="11582" ht="15.75" customHeight="1">
      <c r="A11582" s="5"/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  <c r="W11582" s="5"/>
    </row>
    <row r="11583" ht="15.75" customHeight="1">
      <c r="A11583" s="5"/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  <c r="W11583" s="5"/>
    </row>
    <row r="11584" ht="15.75" customHeight="1">
      <c r="A11584" s="5"/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  <c r="W11584" s="5"/>
    </row>
    <row r="11585" ht="15.75" customHeight="1">
      <c r="A11585" s="5"/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</row>
    <row r="11586" ht="15.75" customHeight="1">
      <c r="A11586" s="5"/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  <c r="W11586" s="5"/>
    </row>
    <row r="11587" ht="15.75" customHeight="1">
      <c r="A11587" s="5"/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  <c r="W11587" s="5"/>
    </row>
    <row r="11588" ht="15.75" customHeight="1">
      <c r="A11588" s="5"/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  <c r="W11588" s="5"/>
    </row>
    <row r="11589" ht="15.75" customHeight="1">
      <c r="A11589" s="5"/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  <c r="W11589" s="5"/>
    </row>
    <row r="11590" ht="15.75" customHeight="1">
      <c r="A11590" s="5"/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  <c r="W11590" s="5"/>
    </row>
    <row r="11591" ht="15.75" customHeight="1">
      <c r="A11591" s="5"/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  <c r="W11591" s="5"/>
    </row>
    <row r="11592" ht="15.75" customHeight="1">
      <c r="A11592" s="5"/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  <c r="W11592" s="5"/>
    </row>
    <row r="11593" ht="15.75" customHeight="1">
      <c r="A11593" s="5"/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  <c r="W11593" s="5"/>
    </row>
    <row r="11594" ht="15.75" customHeight="1">
      <c r="A11594" s="5"/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</row>
    <row r="11595" ht="15.75" customHeight="1">
      <c r="A11595" s="5"/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  <c r="W11595" s="5"/>
    </row>
    <row r="11596" ht="15.75" customHeight="1">
      <c r="A11596" s="5"/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  <c r="W11596" s="5"/>
    </row>
    <row r="11597" ht="15.75" customHeight="1">
      <c r="A11597" s="5"/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  <c r="W11597" s="5"/>
    </row>
    <row r="11598" ht="15.75" customHeight="1">
      <c r="A11598" s="5"/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  <c r="W11598" s="5"/>
    </row>
    <row r="11599" ht="15.75" customHeight="1">
      <c r="A11599" s="5"/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  <c r="W11599" s="5"/>
    </row>
    <row r="11600" ht="15.75" customHeight="1">
      <c r="A11600" s="5"/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  <c r="W11600" s="5"/>
    </row>
    <row r="11601" ht="15.75" customHeight="1">
      <c r="A11601" s="5"/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  <c r="W11601" s="5"/>
    </row>
    <row r="11602" ht="15.75" customHeight="1">
      <c r="A11602" s="5"/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  <c r="W11602" s="5"/>
    </row>
    <row r="11603" ht="15.75" customHeight="1">
      <c r="A11603" s="5"/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</row>
    <row r="11604" ht="15.75" customHeight="1">
      <c r="A11604" s="5"/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  <c r="W11604" s="5"/>
    </row>
    <row r="11605" ht="15.75" customHeight="1">
      <c r="A11605" s="5"/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  <c r="W11605" s="5"/>
    </row>
    <row r="11606" ht="15.75" customHeight="1">
      <c r="A11606" s="5"/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  <c r="W11606" s="5"/>
    </row>
    <row r="11607" ht="15.75" customHeight="1">
      <c r="A11607" s="5"/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  <c r="W11607" s="5"/>
    </row>
    <row r="11608" ht="15.75" customHeight="1">
      <c r="A11608" s="5"/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  <c r="W11608" s="5"/>
    </row>
    <row r="11609" ht="15.75" customHeight="1">
      <c r="A11609" s="5"/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  <c r="W11609" s="5"/>
    </row>
    <row r="11610" ht="15.75" customHeight="1">
      <c r="A11610" s="5"/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  <c r="W11610" s="5"/>
    </row>
    <row r="11611" ht="15.75" customHeight="1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  <c r="W11611" s="5"/>
    </row>
    <row r="11612" ht="15.75" customHeight="1">
      <c r="A11612" s="5"/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</row>
    <row r="11613" ht="15.75" customHeight="1">
      <c r="A11613" s="5"/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  <c r="R11613" s="5"/>
      <c r="S11613" s="5"/>
      <c r="T11613" s="5"/>
      <c r="U11613" s="5"/>
      <c r="V11613" s="5"/>
      <c r="W11613" s="5"/>
    </row>
    <row r="11614" ht="15.75" customHeight="1">
      <c r="A11614" s="5"/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  <c r="R11614" s="5"/>
      <c r="S11614" s="5"/>
      <c r="T11614" s="5"/>
      <c r="U11614" s="5"/>
      <c r="V11614" s="5"/>
      <c r="W11614" s="5"/>
    </row>
    <row r="11615" ht="15.75" customHeight="1">
      <c r="A11615" s="5"/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  <c r="R11615" s="5"/>
      <c r="S11615" s="5"/>
      <c r="T11615" s="5"/>
      <c r="U11615" s="5"/>
      <c r="V11615" s="5"/>
      <c r="W11615" s="5"/>
    </row>
    <row r="11616" ht="15.75" customHeight="1">
      <c r="A11616" s="5"/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  <c r="R11616" s="5"/>
      <c r="S11616" s="5"/>
      <c r="T11616" s="5"/>
      <c r="U11616" s="5"/>
      <c r="V11616" s="5"/>
      <c r="W11616" s="5"/>
    </row>
    <row r="11617" ht="15.75" customHeight="1">
      <c r="A11617" s="5"/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  <c r="R11617" s="5"/>
      <c r="S11617" s="5"/>
      <c r="T11617" s="5"/>
      <c r="U11617" s="5"/>
      <c r="V11617" s="5"/>
      <c r="W11617" s="5"/>
    </row>
    <row r="11618" ht="15.75" customHeight="1">
      <c r="A11618" s="5"/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  <c r="R11618" s="5"/>
      <c r="S11618" s="5"/>
      <c r="T11618" s="5"/>
      <c r="U11618" s="5"/>
      <c r="V11618" s="5"/>
      <c r="W11618" s="5"/>
    </row>
    <row r="11619" ht="15.75" customHeight="1">
      <c r="A11619" s="5"/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  <c r="R11619" s="5"/>
      <c r="S11619" s="5"/>
      <c r="T11619" s="5"/>
      <c r="U11619" s="5"/>
      <c r="V11619" s="5"/>
      <c r="W11619" s="5"/>
    </row>
    <row r="11620" ht="15.75" customHeight="1">
      <c r="A11620" s="5"/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  <c r="R11620" s="5"/>
      <c r="S11620" s="5"/>
      <c r="T11620" s="5"/>
      <c r="U11620" s="5"/>
      <c r="V11620" s="5"/>
      <c r="W11620" s="5"/>
    </row>
    <row r="11621" ht="15.75" customHeight="1">
      <c r="A11621" s="5"/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</row>
    <row r="11622" ht="15.75" customHeight="1">
      <c r="A11622" s="5"/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  <c r="R11622" s="5"/>
      <c r="S11622" s="5"/>
      <c r="T11622" s="5"/>
      <c r="U11622" s="5"/>
      <c r="V11622" s="5"/>
      <c r="W11622" s="5"/>
    </row>
    <row r="11623" ht="15.75" customHeight="1">
      <c r="A11623" s="5"/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  <c r="R11623" s="5"/>
      <c r="S11623" s="5"/>
      <c r="T11623" s="5"/>
      <c r="U11623" s="5"/>
      <c r="V11623" s="5"/>
      <c r="W11623" s="5"/>
    </row>
    <row r="11624" ht="15.75" customHeight="1">
      <c r="A11624" s="5"/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  <c r="R11624" s="5"/>
      <c r="S11624" s="5"/>
      <c r="T11624" s="5"/>
      <c r="U11624" s="5"/>
      <c r="V11624" s="5"/>
      <c r="W11624" s="5"/>
    </row>
    <row r="11625" ht="15.75" customHeight="1">
      <c r="A11625" s="5"/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  <c r="R11625" s="5"/>
      <c r="S11625" s="5"/>
      <c r="T11625" s="5"/>
      <c r="U11625" s="5"/>
      <c r="V11625" s="5"/>
      <c r="W11625" s="5"/>
    </row>
    <row r="11626" ht="15.75" customHeight="1">
      <c r="A11626" s="5"/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  <c r="R11626" s="5"/>
      <c r="S11626" s="5"/>
      <c r="T11626" s="5"/>
      <c r="U11626" s="5"/>
      <c r="V11626" s="5"/>
      <c r="W11626" s="5"/>
    </row>
    <row r="11627" ht="15.75" customHeight="1">
      <c r="A11627" s="5"/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  <c r="R11627" s="5"/>
      <c r="S11627" s="5"/>
      <c r="T11627" s="5"/>
      <c r="U11627" s="5"/>
      <c r="V11627" s="5"/>
      <c r="W11627" s="5"/>
    </row>
    <row r="11628" ht="15.75" customHeight="1">
      <c r="A11628" s="5"/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  <c r="R11628" s="5"/>
      <c r="S11628" s="5"/>
      <c r="T11628" s="5"/>
      <c r="U11628" s="5"/>
      <c r="V11628" s="5"/>
      <c r="W11628" s="5"/>
    </row>
    <row r="11629" ht="15.75" customHeight="1">
      <c r="A11629" s="5"/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  <c r="R11629" s="5"/>
      <c r="S11629" s="5"/>
      <c r="T11629" s="5"/>
      <c r="U11629" s="5"/>
      <c r="V11629" s="5"/>
      <c r="W11629" s="5"/>
    </row>
    <row r="11630" ht="15.75" customHeight="1">
      <c r="A11630" s="5"/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</row>
    <row r="11631" ht="15.75" customHeight="1">
      <c r="A11631" s="5"/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  <c r="R11631" s="5"/>
      <c r="S11631" s="5"/>
      <c r="T11631" s="5"/>
      <c r="U11631" s="5"/>
      <c r="V11631" s="5"/>
      <c r="W11631" s="5"/>
    </row>
    <row r="11632" ht="15.75" customHeight="1">
      <c r="A11632" s="5"/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  <c r="R11632" s="5"/>
      <c r="S11632" s="5"/>
      <c r="T11632" s="5"/>
      <c r="U11632" s="5"/>
      <c r="V11632" s="5"/>
      <c r="W11632" s="5"/>
    </row>
    <row r="11633" ht="15.75" customHeight="1">
      <c r="A11633" s="5"/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  <c r="R11633" s="5"/>
      <c r="S11633" s="5"/>
      <c r="T11633" s="5"/>
      <c r="U11633" s="5"/>
      <c r="V11633" s="5"/>
      <c r="W11633" s="5"/>
    </row>
    <row r="11634" ht="15.75" customHeight="1">
      <c r="A11634" s="5"/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  <c r="R11634" s="5"/>
      <c r="S11634" s="5"/>
      <c r="T11634" s="5"/>
      <c r="U11634" s="5"/>
      <c r="V11634" s="5"/>
      <c r="W11634" s="5"/>
    </row>
    <row r="11635" ht="15.75" customHeight="1">
      <c r="A11635" s="5"/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  <c r="R11635" s="5"/>
      <c r="S11635" s="5"/>
      <c r="T11635" s="5"/>
      <c r="U11635" s="5"/>
      <c r="V11635" s="5"/>
      <c r="W11635" s="5"/>
    </row>
    <row r="11636" ht="15.75" customHeight="1">
      <c r="A11636" s="5"/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  <c r="R11636" s="5"/>
      <c r="S11636" s="5"/>
      <c r="T11636" s="5"/>
      <c r="U11636" s="5"/>
      <c r="V11636" s="5"/>
      <c r="W11636" s="5"/>
    </row>
    <row r="11637" ht="15.75" customHeight="1">
      <c r="A11637" s="5"/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  <c r="R11637" s="5"/>
      <c r="S11637" s="5"/>
      <c r="T11637" s="5"/>
      <c r="U11637" s="5"/>
      <c r="V11637" s="5"/>
      <c r="W11637" s="5"/>
    </row>
    <row r="11638" ht="15.75" customHeight="1">
      <c r="A11638" s="5"/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  <c r="R11638" s="5"/>
      <c r="S11638" s="5"/>
      <c r="T11638" s="5"/>
      <c r="U11638" s="5"/>
      <c r="V11638" s="5"/>
      <c r="W11638" s="5"/>
    </row>
    <row r="11639" ht="15.75" customHeight="1">
      <c r="A11639" s="5"/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</row>
    <row r="11640" ht="15.75" customHeight="1">
      <c r="A11640" s="5"/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  <c r="R11640" s="5"/>
      <c r="S11640" s="5"/>
      <c r="T11640" s="5"/>
      <c r="U11640" s="5"/>
      <c r="V11640" s="5"/>
      <c r="W11640" s="5"/>
    </row>
    <row r="11641" ht="15.75" customHeight="1">
      <c r="A11641" s="5"/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  <c r="R11641" s="5"/>
      <c r="S11641" s="5"/>
      <c r="T11641" s="5"/>
      <c r="U11641" s="5"/>
      <c r="V11641" s="5"/>
      <c r="W11641" s="5"/>
    </row>
    <row r="11642" ht="15.75" customHeight="1">
      <c r="A11642" s="5"/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  <c r="R11642" s="5"/>
      <c r="S11642" s="5"/>
      <c r="T11642" s="5"/>
      <c r="U11642" s="5"/>
      <c r="V11642" s="5"/>
      <c r="W11642" s="5"/>
    </row>
    <row r="11643" ht="15.75" customHeight="1">
      <c r="A11643" s="5"/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  <c r="R11643" s="5"/>
      <c r="S11643" s="5"/>
      <c r="T11643" s="5"/>
      <c r="U11643" s="5"/>
      <c r="V11643" s="5"/>
      <c r="W11643" s="5"/>
    </row>
    <row r="11644" ht="15.75" customHeight="1">
      <c r="A11644" s="5"/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  <c r="R11644" s="5"/>
      <c r="S11644" s="5"/>
      <c r="T11644" s="5"/>
      <c r="U11644" s="5"/>
      <c r="V11644" s="5"/>
      <c r="W11644" s="5"/>
    </row>
    <row r="11645" ht="15.75" customHeight="1">
      <c r="A11645" s="5"/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  <c r="R11645" s="5"/>
      <c r="S11645" s="5"/>
      <c r="T11645" s="5"/>
      <c r="U11645" s="5"/>
      <c r="V11645" s="5"/>
      <c r="W11645" s="5"/>
    </row>
    <row r="11646" ht="15.75" customHeight="1">
      <c r="A11646" s="5"/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  <c r="R11646" s="5"/>
      <c r="S11646" s="5"/>
      <c r="T11646" s="5"/>
      <c r="U11646" s="5"/>
      <c r="V11646" s="5"/>
      <c r="W11646" s="5"/>
    </row>
    <row r="11647" ht="15.75" customHeight="1">
      <c r="A11647" s="5"/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  <c r="R11647" s="5"/>
      <c r="S11647" s="5"/>
      <c r="T11647" s="5"/>
      <c r="U11647" s="5"/>
      <c r="V11647" s="5"/>
      <c r="W11647" s="5"/>
    </row>
    <row r="11648" ht="15.75" customHeight="1">
      <c r="A11648" s="5"/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</row>
    <row r="11649" ht="15.75" customHeight="1">
      <c r="A11649" s="5"/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  <c r="R11649" s="5"/>
      <c r="S11649" s="5"/>
      <c r="T11649" s="5"/>
      <c r="U11649" s="5"/>
      <c r="V11649" s="5"/>
      <c r="W11649" s="5"/>
    </row>
    <row r="11650" ht="15.75" customHeight="1">
      <c r="A11650" s="5"/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  <c r="R11650" s="5"/>
      <c r="S11650" s="5"/>
      <c r="T11650" s="5"/>
      <c r="U11650" s="5"/>
      <c r="V11650" s="5"/>
      <c r="W11650" s="5"/>
    </row>
    <row r="11651" ht="15.75" customHeight="1">
      <c r="A11651" s="5"/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  <c r="R11651" s="5"/>
      <c r="S11651" s="5"/>
      <c r="T11651" s="5"/>
      <c r="U11651" s="5"/>
      <c r="V11651" s="5"/>
      <c r="W11651" s="5"/>
    </row>
    <row r="11652" ht="15.75" customHeight="1">
      <c r="A11652" s="5"/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  <c r="R11652" s="5"/>
      <c r="S11652" s="5"/>
      <c r="T11652" s="5"/>
      <c r="U11652" s="5"/>
      <c r="V11652" s="5"/>
      <c r="W11652" s="5"/>
    </row>
    <row r="11653" ht="15.75" customHeight="1">
      <c r="A11653" s="5"/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  <c r="R11653" s="5"/>
      <c r="S11653" s="5"/>
      <c r="T11653" s="5"/>
      <c r="U11653" s="5"/>
      <c r="V11653" s="5"/>
      <c r="W11653" s="5"/>
    </row>
    <row r="11654" ht="15.75" customHeight="1">
      <c r="A11654" s="5"/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  <c r="R11654" s="5"/>
      <c r="S11654" s="5"/>
      <c r="T11654" s="5"/>
      <c r="U11654" s="5"/>
      <c r="V11654" s="5"/>
      <c r="W11654" s="5"/>
    </row>
    <row r="11655" ht="15.75" customHeight="1">
      <c r="A11655" s="5"/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  <c r="R11655" s="5"/>
      <c r="S11655" s="5"/>
      <c r="T11655" s="5"/>
      <c r="U11655" s="5"/>
      <c r="V11655" s="5"/>
      <c r="W11655" s="5"/>
    </row>
    <row r="11656" ht="15.75" customHeight="1">
      <c r="A11656" s="5"/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  <c r="R11656" s="5"/>
      <c r="S11656" s="5"/>
      <c r="T11656" s="5"/>
      <c r="U11656" s="5"/>
      <c r="V11656" s="5"/>
      <c r="W11656" s="5"/>
    </row>
    <row r="11657" ht="15.75" customHeight="1">
      <c r="A11657" s="5"/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</row>
    <row r="11658" ht="15.75" customHeight="1">
      <c r="A11658" s="5"/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  <c r="R11658" s="5"/>
      <c r="S11658" s="5"/>
      <c r="T11658" s="5"/>
      <c r="U11658" s="5"/>
      <c r="V11658" s="5"/>
      <c r="W11658" s="5"/>
    </row>
    <row r="11659" ht="15.75" customHeight="1">
      <c r="A11659" s="5"/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  <c r="R11659" s="5"/>
      <c r="S11659" s="5"/>
      <c r="T11659" s="5"/>
      <c r="U11659" s="5"/>
      <c r="V11659" s="5"/>
      <c r="W11659" s="5"/>
    </row>
    <row r="11660" ht="15.75" customHeight="1">
      <c r="A11660" s="5"/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  <c r="R11660" s="5"/>
      <c r="S11660" s="5"/>
      <c r="T11660" s="5"/>
      <c r="U11660" s="5"/>
      <c r="V11660" s="5"/>
      <c r="W11660" s="5"/>
    </row>
    <row r="11661" ht="15.75" customHeight="1">
      <c r="A11661" s="5"/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  <c r="R11661" s="5"/>
      <c r="S11661" s="5"/>
      <c r="T11661" s="5"/>
      <c r="U11661" s="5"/>
      <c r="V11661" s="5"/>
      <c r="W11661" s="5"/>
    </row>
    <row r="11662" ht="15.75" customHeight="1">
      <c r="A11662" s="5"/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  <c r="R11662" s="5"/>
      <c r="S11662" s="5"/>
      <c r="T11662" s="5"/>
      <c r="U11662" s="5"/>
      <c r="V11662" s="5"/>
      <c r="W11662" s="5"/>
    </row>
    <row r="11663" ht="15.75" customHeight="1">
      <c r="A11663" s="5"/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  <c r="R11663" s="5"/>
      <c r="S11663" s="5"/>
      <c r="T11663" s="5"/>
      <c r="U11663" s="5"/>
      <c r="V11663" s="5"/>
      <c r="W11663" s="5"/>
    </row>
    <row r="11664" ht="15.75" customHeight="1">
      <c r="A11664" s="5"/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  <c r="R11664" s="5"/>
      <c r="S11664" s="5"/>
      <c r="T11664" s="5"/>
      <c r="U11664" s="5"/>
      <c r="V11664" s="5"/>
      <c r="W11664" s="5"/>
    </row>
    <row r="11665" ht="15.75" customHeight="1">
      <c r="A11665" s="5"/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  <c r="R11665" s="5"/>
      <c r="S11665" s="5"/>
      <c r="T11665" s="5"/>
      <c r="U11665" s="5"/>
      <c r="V11665" s="5"/>
      <c r="W11665" s="5"/>
    </row>
    <row r="11666" ht="15.75" customHeight="1">
      <c r="A11666" s="5"/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</row>
    <row r="11667" ht="15.75" customHeight="1">
      <c r="A11667" s="5"/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  <c r="R11667" s="5"/>
      <c r="S11667" s="5"/>
      <c r="T11667" s="5"/>
      <c r="U11667" s="5"/>
      <c r="V11667" s="5"/>
      <c r="W11667" s="5"/>
    </row>
    <row r="11668" ht="15.75" customHeight="1">
      <c r="A11668" s="5"/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  <c r="R11668" s="5"/>
      <c r="S11668" s="5"/>
      <c r="T11668" s="5"/>
      <c r="U11668" s="5"/>
      <c r="V11668" s="5"/>
      <c r="W11668" s="5"/>
    </row>
    <row r="11669" ht="15.75" customHeight="1">
      <c r="A11669" s="5"/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  <c r="R11669" s="5"/>
      <c r="S11669" s="5"/>
      <c r="T11669" s="5"/>
      <c r="U11669" s="5"/>
      <c r="V11669" s="5"/>
      <c r="W11669" s="5"/>
    </row>
    <row r="11670" ht="15.75" customHeight="1">
      <c r="A11670" s="5"/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  <c r="R11670" s="5"/>
      <c r="S11670" s="5"/>
      <c r="T11670" s="5"/>
      <c r="U11670" s="5"/>
      <c r="V11670" s="5"/>
      <c r="W11670" s="5"/>
    </row>
    <row r="11671" ht="15.75" customHeight="1">
      <c r="A11671" s="5"/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  <c r="R11671" s="5"/>
      <c r="S11671" s="5"/>
      <c r="T11671" s="5"/>
      <c r="U11671" s="5"/>
      <c r="V11671" s="5"/>
      <c r="W11671" s="5"/>
    </row>
    <row r="11672" ht="15.75" customHeight="1">
      <c r="A11672" s="5"/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  <c r="R11672" s="5"/>
      <c r="S11672" s="5"/>
      <c r="T11672" s="5"/>
      <c r="U11672" s="5"/>
      <c r="V11672" s="5"/>
      <c r="W11672" s="5"/>
    </row>
    <row r="11673" ht="15.75" customHeight="1">
      <c r="A11673" s="5"/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  <c r="R11673" s="5"/>
      <c r="S11673" s="5"/>
      <c r="T11673" s="5"/>
      <c r="U11673" s="5"/>
      <c r="V11673" s="5"/>
      <c r="W11673" s="5"/>
    </row>
    <row r="11674" ht="15.75" customHeight="1">
      <c r="A11674" s="5"/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  <c r="R11674" s="5"/>
      <c r="S11674" s="5"/>
      <c r="T11674" s="5"/>
      <c r="U11674" s="5"/>
      <c r="V11674" s="5"/>
      <c r="W11674" s="5"/>
    </row>
    <row r="11675" ht="15.75" customHeight="1">
      <c r="A11675" s="5"/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</row>
    <row r="11676" ht="15.75" customHeight="1">
      <c r="A11676" s="5"/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  <c r="R11676" s="5"/>
      <c r="S11676" s="5"/>
      <c r="T11676" s="5"/>
      <c r="U11676" s="5"/>
      <c r="V11676" s="5"/>
      <c r="W11676" s="5"/>
    </row>
    <row r="11677" ht="15.75" customHeight="1">
      <c r="A11677" s="5"/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  <c r="R11677" s="5"/>
      <c r="S11677" s="5"/>
      <c r="T11677" s="5"/>
      <c r="U11677" s="5"/>
      <c r="V11677" s="5"/>
      <c r="W11677" s="5"/>
    </row>
    <row r="11678" ht="15.75" customHeight="1">
      <c r="A11678" s="5"/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  <c r="R11678" s="5"/>
      <c r="S11678" s="5"/>
      <c r="T11678" s="5"/>
      <c r="U11678" s="5"/>
      <c r="V11678" s="5"/>
      <c r="W11678" s="5"/>
    </row>
    <row r="11679" ht="15.75" customHeight="1">
      <c r="A11679" s="5"/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  <c r="R11679" s="5"/>
      <c r="S11679" s="5"/>
      <c r="T11679" s="5"/>
      <c r="U11679" s="5"/>
      <c r="V11679" s="5"/>
      <c r="W11679" s="5"/>
    </row>
    <row r="11680" ht="15.75" customHeight="1">
      <c r="A11680" s="5"/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  <c r="R11680" s="5"/>
      <c r="S11680" s="5"/>
      <c r="T11680" s="5"/>
      <c r="U11680" s="5"/>
      <c r="V11680" s="5"/>
      <c r="W11680" s="5"/>
    </row>
    <row r="11681" ht="15.75" customHeight="1">
      <c r="A11681" s="5"/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  <c r="R11681" s="5"/>
      <c r="S11681" s="5"/>
      <c r="T11681" s="5"/>
      <c r="U11681" s="5"/>
      <c r="V11681" s="5"/>
      <c r="W11681" s="5"/>
    </row>
    <row r="11682" ht="15.75" customHeight="1">
      <c r="A11682" s="5"/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  <c r="R11682" s="5"/>
      <c r="S11682" s="5"/>
      <c r="T11682" s="5"/>
      <c r="U11682" s="5"/>
      <c r="V11682" s="5"/>
      <c r="W11682" s="5"/>
    </row>
    <row r="11683" ht="15.75" customHeight="1">
      <c r="A11683" s="5"/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  <c r="R11683" s="5"/>
      <c r="S11683" s="5"/>
      <c r="T11683" s="5"/>
      <c r="U11683" s="5"/>
      <c r="V11683" s="5"/>
      <c r="W11683" s="5"/>
    </row>
    <row r="11684" ht="15.75" customHeight="1">
      <c r="A11684" s="5"/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</row>
    <row r="11685" ht="15.75" customHeight="1">
      <c r="A11685" s="5"/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  <c r="R11685" s="5"/>
      <c r="S11685" s="5"/>
      <c r="T11685" s="5"/>
      <c r="U11685" s="5"/>
      <c r="V11685" s="5"/>
      <c r="W11685" s="5"/>
    </row>
    <row r="11686" ht="15.75" customHeight="1">
      <c r="A11686" s="5"/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  <c r="R11686" s="5"/>
      <c r="S11686" s="5"/>
      <c r="T11686" s="5"/>
      <c r="U11686" s="5"/>
      <c r="V11686" s="5"/>
      <c r="W11686" s="5"/>
    </row>
    <row r="11687" ht="15.75" customHeight="1">
      <c r="A11687" s="5"/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  <c r="R11687" s="5"/>
      <c r="S11687" s="5"/>
      <c r="T11687" s="5"/>
      <c r="U11687" s="5"/>
      <c r="V11687" s="5"/>
      <c r="W11687" s="5"/>
    </row>
    <row r="11688" ht="15.75" customHeight="1">
      <c r="A11688" s="5"/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  <c r="R11688" s="5"/>
      <c r="S11688" s="5"/>
      <c r="T11688" s="5"/>
      <c r="U11688" s="5"/>
      <c r="V11688" s="5"/>
      <c r="W11688" s="5"/>
    </row>
    <row r="11689" ht="15.75" customHeight="1">
      <c r="A11689" s="5"/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  <c r="R11689" s="5"/>
      <c r="S11689" s="5"/>
      <c r="T11689" s="5"/>
      <c r="U11689" s="5"/>
      <c r="V11689" s="5"/>
      <c r="W11689" s="5"/>
    </row>
    <row r="11690" ht="15.75" customHeight="1">
      <c r="A11690" s="5"/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  <c r="R11690" s="5"/>
      <c r="S11690" s="5"/>
      <c r="T11690" s="5"/>
      <c r="U11690" s="5"/>
      <c r="V11690" s="5"/>
      <c r="W11690" s="5"/>
    </row>
    <row r="11691" ht="15.75" customHeight="1">
      <c r="A11691" s="5"/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  <c r="R11691" s="5"/>
      <c r="S11691" s="5"/>
      <c r="T11691" s="5"/>
      <c r="U11691" s="5"/>
      <c r="V11691" s="5"/>
      <c r="W11691" s="5"/>
    </row>
    <row r="11692" ht="15.75" customHeight="1">
      <c r="A11692" s="5"/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  <c r="R11692" s="5"/>
      <c r="S11692" s="5"/>
      <c r="T11692" s="5"/>
      <c r="U11692" s="5"/>
      <c r="V11692" s="5"/>
      <c r="W11692" s="5"/>
    </row>
    <row r="11693" ht="15.75" customHeight="1">
      <c r="A11693" s="5"/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</row>
    <row r="11694" ht="15.75" customHeight="1">
      <c r="A11694" s="5"/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  <c r="R11694" s="5"/>
      <c r="S11694" s="5"/>
      <c r="T11694" s="5"/>
      <c r="U11694" s="5"/>
      <c r="V11694" s="5"/>
      <c r="W11694" s="5"/>
    </row>
    <row r="11695" ht="15.75" customHeight="1">
      <c r="A11695" s="5"/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  <c r="R11695" s="5"/>
      <c r="S11695" s="5"/>
      <c r="T11695" s="5"/>
      <c r="U11695" s="5"/>
      <c r="V11695" s="5"/>
      <c r="W11695" s="5"/>
    </row>
    <row r="11696" ht="15.75" customHeight="1">
      <c r="A11696" s="5"/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  <c r="R11696" s="5"/>
      <c r="S11696" s="5"/>
      <c r="T11696" s="5"/>
      <c r="U11696" s="5"/>
      <c r="V11696" s="5"/>
      <c r="W11696" s="5"/>
    </row>
    <row r="11697" ht="15.75" customHeight="1">
      <c r="A11697" s="5"/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  <c r="R11697" s="5"/>
      <c r="S11697" s="5"/>
      <c r="T11697" s="5"/>
      <c r="U11697" s="5"/>
      <c r="V11697" s="5"/>
      <c r="W11697" s="5"/>
    </row>
    <row r="11698" ht="15.75" customHeight="1">
      <c r="A11698" s="5"/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  <c r="R11698" s="5"/>
      <c r="S11698" s="5"/>
      <c r="T11698" s="5"/>
      <c r="U11698" s="5"/>
      <c r="V11698" s="5"/>
      <c r="W11698" s="5"/>
    </row>
    <row r="11699" ht="15.75" customHeight="1">
      <c r="A11699" s="5"/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  <c r="R11699" s="5"/>
      <c r="S11699" s="5"/>
      <c r="T11699" s="5"/>
      <c r="U11699" s="5"/>
      <c r="V11699" s="5"/>
      <c r="W11699" s="5"/>
    </row>
    <row r="11700" ht="15.75" customHeight="1">
      <c r="A11700" s="5"/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  <c r="R11700" s="5"/>
      <c r="S11700" s="5"/>
      <c r="T11700" s="5"/>
      <c r="U11700" s="5"/>
      <c r="V11700" s="5"/>
      <c r="W11700" s="5"/>
    </row>
    <row r="11701" ht="15.75" customHeight="1">
      <c r="A11701" s="5"/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  <c r="R11701" s="5"/>
      <c r="S11701" s="5"/>
      <c r="T11701" s="5"/>
      <c r="U11701" s="5"/>
      <c r="V11701" s="5"/>
      <c r="W11701" s="5"/>
    </row>
    <row r="11702" ht="15.75" customHeight="1">
      <c r="A11702" s="5"/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</row>
    <row r="11703" ht="15.75" customHeight="1">
      <c r="A11703" s="5"/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  <c r="R11703" s="5"/>
      <c r="S11703" s="5"/>
      <c r="T11703" s="5"/>
      <c r="U11703" s="5"/>
      <c r="V11703" s="5"/>
      <c r="W11703" s="5"/>
    </row>
    <row r="11704" ht="15.75" customHeight="1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  <c r="R11704" s="5"/>
      <c r="S11704" s="5"/>
      <c r="T11704" s="5"/>
      <c r="U11704" s="5"/>
      <c r="V11704" s="5"/>
      <c r="W11704" s="5"/>
    </row>
    <row r="11705" ht="15.75" customHeight="1">
      <c r="A11705" s="5"/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  <c r="R11705" s="5"/>
      <c r="S11705" s="5"/>
      <c r="T11705" s="5"/>
      <c r="U11705" s="5"/>
      <c r="V11705" s="5"/>
      <c r="W11705" s="5"/>
    </row>
    <row r="11706" ht="15.75" customHeight="1">
      <c r="A11706" s="5"/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  <c r="R11706" s="5"/>
      <c r="S11706" s="5"/>
      <c r="T11706" s="5"/>
      <c r="U11706" s="5"/>
      <c r="V11706" s="5"/>
      <c r="W11706" s="5"/>
    </row>
    <row r="11707" ht="15.75" customHeight="1">
      <c r="A11707" s="5"/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  <c r="R11707" s="5"/>
      <c r="S11707" s="5"/>
      <c r="T11707" s="5"/>
      <c r="U11707" s="5"/>
      <c r="V11707" s="5"/>
      <c r="W11707" s="5"/>
    </row>
    <row r="11708" ht="15.75" customHeight="1">
      <c r="A11708" s="5"/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  <c r="R11708" s="5"/>
      <c r="S11708" s="5"/>
      <c r="T11708" s="5"/>
      <c r="U11708" s="5"/>
      <c r="V11708" s="5"/>
      <c r="W11708" s="5"/>
    </row>
    <row r="11709" ht="15.75" customHeight="1">
      <c r="A11709" s="5"/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  <c r="R11709" s="5"/>
      <c r="S11709" s="5"/>
      <c r="T11709" s="5"/>
      <c r="U11709" s="5"/>
      <c r="V11709" s="5"/>
      <c r="W11709" s="5"/>
    </row>
    <row r="11710" ht="15.75" customHeight="1">
      <c r="A11710" s="5"/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  <c r="R11710" s="5"/>
      <c r="S11710" s="5"/>
      <c r="T11710" s="5"/>
      <c r="U11710" s="5"/>
      <c r="V11710" s="5"/>
      <c r="W11710" s="5"/>
    </row>
    <row r="11711" ht="15.75" customHeight="1">
      <c r="A11711" s="5"/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</row>
    <row r="11712" ht="15.75" customHeight="1">
      <c r="A11712" s="5"/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  <c r="R11712" s="5"/>
      <c r="S11712" s="5"/>
      <c r="T11712" s="5"/>
      <c r="U11712" s="5"/>
      <c r="V11712" s="5"/>
      <c r="W11712" s="5"/>
    </row>
    <row r="11713" ht="15.75" customHeight="1">
      <c r="A11713" s="5"/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  <c r="R11713" s="5"/>
      <c r="S11713" s="5"/>
      <c r="T11713" s="5"/>
      <c r="U11713" s="5"/>
      <c r="V11713" s="5"/>
      <c r="W11713" s="5"/>
    </row>
    <row r="11714" ht="15.75" customHeight="1">
      <c r="A11714" s="5"/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  <c r="R11714" s="5"/>
      <c r="S11714" s="5"/>
      <c r="T11714" s="5"/>
      <c r="U11714" s="5"/>
      <c r="V11714" s="5"/>
      <c r="W11714" s="5"/>
    </row>
    <row r="11715" ht="15.75" customHeight="1">
      <c r="A11715" s="5"/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  <c r="R11715" s="5"/>
      <c r="S11715" s="5"/>
      <c r="T11715" s="5"/>
      <c r="U11715" s="5"/>
      <c r="V11715" s="5"/>
      <c r="W11715" s="5"/>
    </row>
    <row r="11716" ht="15.75" customHeight="1">
      <c r="A11716" s="5"/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  <c r="R11716" s="5"/>
      <c r="S11716" s="5"/>
      <c r="T11716" s="5"/>
      <c r="U11716" s="5"/>
      <c r="V11716" s="5"/>
      <c r="W11716" s="5"/>
    </row>
    <row r="11717" ht="15.75" customHeight="1">
      <c r="A11717" s="5"/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  <c r="R11717" s="5"/>
      <c r="S11717" s="5"/>
      <c r="T11717" s="5"/>
      <c r="U11717" s="5"/>
      <c r="V11717" s="5"/>
      <c r="W11717" s="5"/>
    </row>
    <row r="11718" ht="15.75" customHeight="1">
      <c r="A11718" s="5"/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  <c r="R11718" s="5"/>
      <c r="S11718" s="5"/>
      <c r="T11718" s="5"/>
      <c r="U11718" s="5"/>
      <c r="V11718" s="5"/>
      <c r="W11718" s="5"/>
    </row>
    <row r="11719" ht="15.75" customHeight="1">
      <c r="A11719" s="5"/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  <c r="R11719" s="5"/>
      <c r="S11719" s="5"/>
      <c r="T11719" s="5"/>
      <c r="U11719" s="5"/>
      <c r="V11719" s="5"/>
      <c r="W11719" s="5"/>
    </row>
    <row r="11720" ht="15.75" customHeight="1">
      <c r="A11720" s="5"/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</row>
    <row r="11721" ht="15.75" customHeight="1">
      <c r="A11721" s="5"/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  <c r="R11721" s="5"/>
      <c r="S11721" s="5"/>
      <c r="T11721" s="5"/>
      <c r="U11721" s="5"/>
      <c r="V11721" s="5"/>
      <c r="W11721" s="5"/>
    </row>
    <row r="11722" ht="15.75" customHeight="1">
      <c r="A11722" s="5"/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  <c r="R11722" s="5"/>
      <c r="S11722" s="5"/>
      <c r="T11722" s="5"/>
      <c r="U11722" s="5"/>
      <c r="V11722" s="5"/>
      <c r="W11722" s="5"/>
    </row>
    <row r="11723" ht="15.75" customHeight="1">
      <c r="A11723" s="5"/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  <c r="R11723" s="5"/>
      <c r="S11723" s="5"/>
      <c r="T11723" s="5"/>
      <c r="U11723" s="5"/>
      <c r="V11723" s="5"/>
      <c r="W11723" s="5"/>
    </row>
    <row r="11724" ht="15.75" customHeight="1">
      <c r="A11724" s="5"/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  <c r="R11724" s="5"/>
      <c r="S11724" s="5"/>
      <c r="T11724" s="5"/>
      <c r="U11724" s="5"/>
      <c r="V11724" s="5"/>
      <c r="W11724" s="5"/>
    </row>
    <row r="11725" ht="15.75" customHeight="1">
      <c r="A11725" s="5"/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  <c r="R11725" s="5"/>
      <c r="S11725" s="5"/>
      <c r="T11725" s="5"/>
      <c r="U11725" s="5"/>
      <c r="V11725" s="5"/>
      <c r="W11725" s="5"/>
    </row>
    <row r="11726" ht="15.75" customHeight="1">
      <c r="A11726" s="5"/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  <c r="R11726" s="5"/>
      <c r="S11726" s="5"/>
      <c r="T11726" s="5"/>
      <c r="U11726" s="5"/>
      <c r="V11726" s="5"/>
      <c r="W11726" s="5"/>
    </row>
    <row r="11727" ht="15.75" customHeight="1">
      <c r="A11727" s="5"/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  <c r="R11727" s="5"/>
      <c r="S11727" s="5"/>
      <c r="T11727" s="5"/>
      <c r="U11727" s="5"/>
      <c r="V11727" s="5"/>
      <c r="W11727" s="5"/>
    </row>
    <row r="11728" ht="15.75" customHeight="1">
      <c r="A11728" s="5"/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  <c r="T11728" s="5"/>
      <c r="U11728" s="5"/>
      <c r="V11728" s="5"/>
      <c r="W11728" s="5"/>
    </row>
    <row r="11729" ht="15.75" customHeight="1">
      <c r="A11729" s="5"/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</row>
    <row r="11730" ht="15.75" customHeight="1">
      <c r="A11730" s="5"/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  <c r="T11730" s="5"/>
      <c r="U11730" s="5"/>
      <c r="V11730" s="5"/>
      <c r="W11730" s="5"/>
    </row>
    <row r="11731" ht="15.75" customHeight="1">
      <c r="A11731" s="5"/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  <c r="R11731" s="5"/>
      <c r="S11731" s="5"/>
      <c r="T11731" s="5"/>
      <c r="U11731" s="5"/>
      <c r="V11731" s="5"/>
      <c r="W11731" s="5"/>
    </row>
    <row r="11732" ht="15.75" customHeight="1">
      <c r="A11732" s="5"/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  <c r="R11732" s="5"/>
      <c r="S11732" s="5"/>
      <c r="T11732" s="5"/>
      <c r="U11732" s="5"/>
      <c r="V11732" s="5"/>
      <c r="W11732" s="5"/>
    </row>
    <row r="11733" ht="15.75" customHeight="1">
      <c r="A11733" s="5"/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  <c r="R11733" s="5"/>
      <c r="S11733" s="5"/>
      <c r="T11733" s="5"/>
      <c r="U11733" s="5"/>
      <c r="V11733" s="5"/>
      <c r="W11733" s="5"/>
    </row>
    <row r="11734" ht="15.75" customHeight="1">
      <c r="A11734" s="5"/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  <c r="R11734" s="5"/>
      <c r="S11734" s="5"/>
      <c r="T11734" s="5"/>
      <c r="U11734" s="5"/>
      <c r="V11734" s="5"/>
      <c r="W11734" s="5"/>
    </row>
    <row r="11735" ht="15.75" customHeight="1">
      <c r="A11735" s="5"/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  <c r="R11735" s="5"/>
      <c r="S11735" s="5"/>
      <c r="T11735" s="5"/>
      <c r="U11735" s="5"/>
      <c r="V11735" s="5"/>
      <c r="W11735" s="5"/>
    </row>
    <row r="11736" ht="15.75" customHeight="1">
      <c r="A11736" s="5"/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  <c r="R11736" s="5"/>
      <c r="S11736" s="5"/>
      <c r="T11736" s="5"/>
      <c r="U11736" s="5"/>
      <c r="V11736" s="5"/>
      <c r="W11736" s="5"/>
    </row>
    <row r="11737" ht="15.75" customHeight="1">
      <c r="A11737" s="5"/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  <c r="R11737" s="5"/>
      <c r="S11737" s="5"/>
      <c r="T11737" s="5"/>
      <c r="U11737" s="5"/>
      <c r="V11737" s="5"/>
      <c r="W11737" s="5"/>
    </row>
    <row r="11738" ht="15.75" customHeight="1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</row>
    <row r="11739" ht="15.75" customHeight="1">
      <c r="A11739" s="5"/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  <c r="T11739" s="5"/>
      <c r="U11739" s="5"/>
      <c r="V11739" s="5"/>
      <c r="W11739" s="5"/>
    </row>
    <row r="11740" ht="15.75" customHeight="1">
      <c r="A11740" s="5"/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  <c r="T11740" s="5"/>
      <c r="U11740" s="5"/>
      <c r="V11740" s="5"/>
      <c r="W11740" s="5"/>
    </row>
    <row r="11741" ht="15.75" customHeight="1">
      <c r="A11741" s="5"/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  <c r="R11741" s="5"/>
      <c r="S11741" s="5"/>
      <c r="T11741" s="5"/>
      <c r="U11741" s="5"/>
      <c r="V11741" s="5"/>
      <c r="W11741" s="5"/>
    </row>
    <row r="11742" ht="15.75" customHeight="1">
      <c r="A11742" s="5"/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  <c r="R11742" s="5"/>
      <c r="S11742" s="5"/>
      <c r="T11742" s="5"/>
      <c r="U11742" s="5"/>
      <c r="V11742" s="5"/>
      <c r="W11742" s="5"/>
    </row>
    <row r="11743" ht="15.75" customHeight="1">
      <c r="A11743" s="5"/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  <c r="R11743" s="5"/>
      <c r="S11743" s="5"/>
      <c r="T11743" s="5"/>
      <c r="U11743" s="5"/>
      <c r="V11743" s="5"/>
      <c r="W11743" s="5"/>
    </row>
    <row r="11744" ht="15.75" customHeight="1">
      <c r="A11744" s="5"/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  <c r="R11744" s="5"/>
      <c r="S11744" s="5"/>
      <c r="T11744" s="5"/>
      <c r="U11744" s="5"/>
      <c r="V11744" s="5"/>
      <c r="W11744" s="5"/>
    </row>
    <row r="11745" ht="15.75" customHeight="1">
      <c r="A11745" s="5"/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  <c r="R11745" s="5"/>
      <c r="S11745" s="5"/>
      <c r="T11745" s="5"/>
      <c r="U11745" s="5"/>
      <c r="V11745" s="5"/>
      <c r="W11745" s="5"/>
    </row>
    <row r="11746" ht="15.75" customHeight="1">
      <c r="A11746" s="5"/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  <c r="R11746" s="5"/>
      <c r="S11746" s="5"/>
      <c r="T11746" s="5"/>
      <c r="U11746" s="5"/>
      <c r="V11746" s="5"/>
      <c r="W11746" s="5"/>
    </row>
    <row r="11747" ht="15.75" customHeight="1">
      <c r="A11747" s="5"/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</row>
    <row r="11748" ht="15.75" customHeight="1">
      <c r="A11748" s="5"/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  <c r="R11748" s="5"/>
      <c r="S11748" s="5"/>
      <c r="T11748" s="5"/>
      <c r="U11748" s="5"/>
      <c r="V11748" s="5"/>
      <c r="W11748" s="5"/>
    </row>
    <row r="11749" ht="15.75" customHeight="1">
      <c r="A11749" s="5"/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  <c r="T11749" s="5"/>
      <c r="U11749" s="5"/>
      <c r="V11749" s="5"/>
      <c r="W11749" s="5"/>
    </row>
    <row r="11750" ht="15.75" customHeight="1">
      <c r="A11750" s="5"/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  <c r="R11750" s="5"/>
      <c r="S11750" s="5"/>
      <c r="T11750" s="5"/>
      <c r="U11750" s="5"/>
      <c r="V11750" s="5"/>
      <c r="W11750" s="5"/>
    </row>
    <row r="11751" ht="15.75" customHeight="1">
      <c r="A11751" s="5"/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  <c r="U11751" s="5"/>
      <c r="V11751" s="5"/>
      <c r="W11751" s="5"/>
    </row>
    <row r="11752" ht="15.75" customHeight="1">
      <c r="A11752" s="5"/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  <c r="U11752" s="5"/>
      <c r="V11752" s="5"/>
      <c r="W11752" s="5"/>
    </row>
    <row r="11753" ht="15.75" customHeight="1">
      <c r="A11753" s="5"/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  <c r="U11753" s="5"/>
      <c r="V11753" s="5"/>
      <c r="W11753" s="5"/>
    </row>
    <row r="11754" ht="15.75" customHeight="1">
      <c r="A11754" s="5"/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  <c r="U11754" s="5"/>
      <c r="V11754" s="5"/>
      <c r="W11754" s="5"/>
    </row>
    <row r="11755" ht="15.75" customHeight="1">
      <c r="A11755" s="5"/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  <c r="R11755" s="5"/>
      <c r="S11755" s="5"/>
      <c r="T11755" s="5"/>
      <c r="U11755" s="5"/>
      <c r="V11755" s="5"/>
      <c r="W11755" s="5"/>
    </row>
    <row r="11756" ht="15.75" customHeight="1">
      <c r="A11756" s="5"/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</row>
    <row r="11757" ht="15.75" customHeight="1">
      <c r="A11757" s="5"/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  <c r="R11757" s="5"/>
      <c r="S11757" s="5"/>
      <c r="T11757" s="5"/>
      <c r="U11757" s="5"/>
      <c r="V11757" s="5"/>
      <c r="W11757" s="5"/>
    </row>
    <row r="11758" ht="15.75" customHeight="1">
      <c r="A11758" s="5"/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  <c r="U11758" s="5"/>
      <c r="V11758" s="5"/>
      <c r="W11758" s="5"/>
    </row>
    <row r="11759" ht="15.75" customHeight="1">
      <c r="A11759" s="5"/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  <c r="U11759" s="5"/>
      <c r="V11759" s="5"/>
      <c r="W11759" s="5"/>
    </row>
    <row r="11760" ht="15.75" customHeight="1">
      <c r="A11760" s="5"/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  <c r="U11760" s="5"/>
      <c r="V11760" s="5"/>
      <c r="W11760" s="5"/>
    </row>
    <row r="11761" ht="15.75" customHeight="1">
      <c r="A11761" s="5"/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  <c r="U11761" s="5"/>
      <c r="V11761" s="5"/>
      <c r="W11761" s="5"/>
    </row>
    <row r="11762" ht="15.75" customHeight="1">
      <c r="A11762" s="5"/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  <c r="R11762" s="5"/>
      <c r="S11762" s="5"/>
      <c r="T11762" s="5"/>
      <c r="U11762" s="5"/>
      <c r="V11762" s="5"/>
      <c r="W11762" s="5"/>
    </row>
    <row r="11763" ht="15.75" customHeight="1">
      <c r="A11763" s="5"/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  <c r="R11763" s="5"/>
      <c r="S11763" s="5"/>
      <c r="T11763" s="5"/>
      <c r="U11763" s="5"/>
      <c r="V11763" s="5"/>
      <c r="W11763" s="5"/>
    </row>
    <row r="11764" ht="15.75" customHeight="1">
      <c r="A11764" s="5"/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  <c r="R11764" s="5"/>
      <c r="S11764" s="5"/>
      <c r="T11764" s="5"/>
      <c r="U11764" s="5"/>
      <c r="V11764" s="5"/>
      <c r="W11764" s="5"/>
    </row>
    <row r="11765" ht="15.75" customHeight="1">
      <c r="A11765" s="5"/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</row>
    <row r="11766" ht="15.75" customHeight="1">
      <c r="A11766" s="5"/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  <c r="U11766" s="5"/>
      <c r="V11766" s="5"/>
      <c r="W11766" s="5"/>
    </row>
    <row r="11767" ht="15.75" customHeight="1">
      <c r="A11767" s="5"/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  <c r="U11767" s="5"/>
      <c r="V11767" s="5"/>
      <c r="W11767" s="5"/>
    </row>
    <row r="11768" ht="15.75" customHeight="1">
      <c r="A11768" s="5"/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  <c r="U11768" s="5"/>
      <c r="V11768" s="5"/>
      <c r="W11768" s="5"/>
    </row>
    <row r="11769" ht="15.75" customHeight="1">
      <c r="A11769" s="5"/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  <c r="R11769" s="5"/>
      <c r="S11769" s="5"/>
      <c r="T11769" s="5"/>
      <c r="U11769" s="5"/>
      <c r="V11769" s="5"/>
      <c r="W11769" s="5"/>
    </row>
    <row r="11770" ht="15.75" customHeight="1">
      <c r="A11770" s="5"/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  <c r="R11770" s="5"/>
      <c r="S11770" s="5"/>
      <c r="T11770" s="5"/>
      <c r="U11770" s="5"/>
      <c r="V11770" s="5"/>
      <c r="W11770" s="5"/>
    </row>
    <row r="11771" ht="15.75" customHeight="1">
      <c r="A11771" s="5"/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  <c r="R11771" s="5"/>
      <c r="S11771" s="5"/>
      <c r="T11771" s="5"/>
      <c r="U11771" s="5"/>
      <c r="V11771" s="5"/>
      <c r="W11771" s="5"/>
    </row>
    <row r="11772" ht="15.75" customHeight="1">
      <c r="A11772" s="5"/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  <c r="U11772" s="5"/>
      <c r="V11772" s="5"/>
      <c r="W11772" s="5"/>
    </row>
    <row r="11773" ht="15.75" customHeight="1">
      <c r="A11773" s="5"/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  <c r="U11773" s="5"/>
      <c r="V11773" s="5"/>
      <c r="W11773" s="5"/>
    </row>
    <row r="11774" ht="15.75" customHeight="1">
      <c r="A11774" s="5"/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</row>
    <row r="11775" ht="15.75" customHeight="1">
      <c r="A11775" s="5"/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  <c r="U11775" s="5"/>
      <c r="V11775" s="5"/>
      <c r="W11775" s="5"/>
    </row>
    <row r="11776" ht="15.75" customHeight="1">
      <c r="A11776" s="5"/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  <c r="R11776" s="5"/>
      <c r="S11776" s="5"/>
      <c r="T11776" s="5"/>
      <c r="U11776" s="5"/>
      <c r="V11776" s="5"/>
      <c r="W11776" s="5"/>
    </row>
    <row r="11777" ht="15.75" customHeight="1">
      <c r="A11777" s="5"/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  <c r="R11777" s="5"/>
      <c r="S11777" s="5"/>
      <c r="T11777" s="5"/>
      <c r="U11777" s="5"/>
      <c r="V11777" s="5"/>
      <c r="W11777" s="5"/>
    </row>
    <row r="11778" ht="15.75" customHeight="1">
      <c r="A11778" s="5"/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  <c r="R11778" s="5"/>
      <c r="S11778" s="5"/>
      <c r="T11778" s="5"/>
      <c r="U11778" s="5"/>
      <c r="V11778" s="5"/>
      <c r="W11778" s="5"/>
    </row>
    <row r="11779" ht="15.75" customHeight="1">
      <c r="A11779" s="5"/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  <c r="R11779" s="5"/>
      <c r="S11779" s="5"/>
      <c r="T11779" s="5"/>
      <c r="U11779" s="5"/>
      <c r="V11779" s="5"/>
      <c r="W11779" s="5"/>
    </row>
    <row r="11780" ht="15.75" customHeight="1">
      <c r="A11780" s="5"/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  <c r="R11780" s="5"/>
      <c r="S11780" s="5"/>
      <c r="T11780" s="5"/>
      <c r="U11780" s="5"/>
      <c r="V11780" s="5"/>
      <c r="W11780" s="5"/>
    </row>
    <row r="11781" ht="15.75" customHeight="1">
      <c r="A11781" s="5"/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  <c r="R11781" s="5"/>
      <c r="S11781" s="5"/>
      <c r="T11781" s="5"/>
      <c r="U11781" s="5"/>
      <c r="V11781" s="5"/>
      <c r="W11781" s="5"/>
    </row>
    <row r="11782" ht="15.75" customHeight="1">
      <c r="A11782" s="5"/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  <c r="R11782" s="5"/>
      <c r="S11782" s="5"/>
      <c r="T11782" s="5"/>
      <c r="U11782" s="5"/>
      <c r="V11782" s="5"/>
      <c r="W11782" s="5"/>
    </row>
    <row r="11783" ht="15.75" customHeight="1">
      <c r="A11783" s="5"/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</row>
    <row r="11784" ht="15.75" customHeight="1">
      <c r="A11784" s="5"/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  <c r="R11784" s="5"/>
      <c r="S11784" s="5"/>
      <c r="T11784" s="5"/>
      <c r="U11784" s="5"/>
      <c r="V11784" s="5"/>
      <c r="W11784" s="5"/>
    </row>
    <row r="11785" ht="15.75" customHeight="1">
      <c r="A11785" s="5"/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  <c r="T11785" s="5"/>
      <c r="U11785" s="5"/>
      <c r="V11785" s="5"/>
      <c r="W11785" s="5"/>
    </row>
    <row r="11786" ht="15.75" customHeight="1">
      <c r="A11786" s="5"/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  <c r="U11786" s="5"/>
      <c r="V11786" s="5"/>
      <c r="W11786" s="5"/>
    </row>
    <row r="11787" ht="15.75" customHeight="1">
      <c r="A11787" s="5"/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  <c r="U11787" s="5"/>
      <c r="V11787" s="5"/>
      <c r="W11787" s="5"/>
    </row>
    <row r="11788" ht="15.75" customHeight="1">
      <c r="A11788" s="5"/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  <c r="U11788" s="5"/>
      <c r="V11788" s="5"/>
      <c r="W11788" s="5"/>
    </row>
    <row r="11789" ht="15.75" customHeight="1">
      <c r="A11789" s="5"/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  <c r="U11789" s="5"/>
      <c r="V11789" s="5"/>
      <c r="W11789" s="5"/>
    </row>
    <row r="11790" ht="15.75" customHeight="1">
      <c r="A11790" s="5"/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  <c r="R11790" s="5"/>
      <c r="S11790" s="5"/>
      <c r="T11790" s="5"/>
      <c r="U11790" s="5"/>
      <c r="V11790" s="5"/>
      <c r="W11790" s="5"/>
    </row>
    <row r="11791" ht="15.75" customHeight="1">
      <c r="A11791" s="5"/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  <c r="R11791" s="5"/>
      <c r="S11791" s="5"/>
      <c r="T11791" s="5"/>
      <c r="U11791" s="5"/>
      <c r="V11791" s="5"/>
      <c r="W11791" s="5"/>
    </row>
    <row r="11792" ht="15.75" customHeight="1">
      <c r="A11792" s="5"/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</row>
    <row r="11793" ht="15.75" customHeight="1">
      <c r="A11793" s="5"/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  <c r="R11793" s="5"/>
      <c r="S11793" s="5"/>
      <c r="T11793" s="5"/>
      <c r="U11793" s="5"/>
      <c r="V11793" s="5"/>
      <c r="W11793" s="5"/>
    </row>
    <row r="11794" ht="15.75" customHeight="1">
      <c r="A11794" s="5"/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  <c r="R11794" s="5"/>
      <c r="S11794" s="5"/>
      <c r="T11794" s="5"/>
      <c r="U11794" s="5"/>
      <c r="V11794" s="5"/>
      <c r="W11794" s="5"/>
    </row>
    <row r="11795" ht="15.75" customHeight="1">
      <c r="A11795" s="5"/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  <c r="T11795" s="5"/>
      <c r="U11795" s="5"/>
      <c r="V11795" s="5"/>
      <c r="W11795" s="5"/>
    </row>
    <row r="11796" ht="15.75" customHeight="1">
      <c r="A11796" s="5"/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  <c r="T11796" s="5"/>
      <c r="U11796" s="5"/>
      <c r="V11796" s="5"/>
      <c r="W11796" s="5"/>
    </row>
    <row r="11797" ht="15.75" customHeight="1">
      <c r="A11797" s="5"/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  <c r="R11797" s="5"/>
      <c r="S11797" s="5"/>
      <c r="T11797" s="5"/>
      <c r="U11797" s="5"/>
      <c r="V11797" s="5"/>
      <c r="W11797" s="5"/>
    </row>
    <row r="11798" ht="15.75" customHeight="1">
      <c r="A11798" s="5"/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  <c r="R11798" s="5"/>
      <c r="S11798" s="5"/>
      <c r="T11798" s="5"/>
      <c r="U11798" s="5"/>
      <c r="V11798" s="5"/>
      <c r="W11798" s="5"/>
    </row>
    <row r="11799" ht="15.75" customHeight="1">
      <c r="A11799" s="5"/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  <c r="R11799" s="5"/>
      <c r="S11799" s="5"/>
      <c r="T11799" s="5"/>
      <c r="U11799" s="5"/>
      <c r="V11799" s="5"/>
      <c r="W11799" s="5"/>
    </row>
    <row r="11800" ht="15.75" customHeight="1">
      <c r="A11800" s="5"/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  <c r="R11800" s="5"/>
      <c r="S11800" s="5"/>
      <c r="T11800" s="5"/>
      <c r="U11800" s="5"/>
      <c r="V11800" s="5"/>
      <c r="W11800" s="5"/>
    </row>
    <row r="11801" ht="15.75" customHeight="1">
      <c r="A11801" s="5"/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</row>
    <row r="11802" ht="15.75" customHeight="1">
      <c r="A11802" s="5"/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  <c r="R11802" s="5"/>
      <c r="S11802" s="5"/>
      <c r="T11802" s="5"/>
      <c r="U11802" s="5"/>
      <c r="V11802" s="5"/>
      <c r="W11802" s="5"/>
    </row>
    <row r="11803" ht="15.75" customHeight="1">
      <c r="A11803" s="5"/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  <c r="R11803" s="5"/>
      <c r="S11803" s="5"/>
      <c r="T11803" s="5"/>
      <c r="U11803" s="5"/>
      <c r="V11803" s="5"/>
      <c r="W11803" s="5"/>
    </row>
    <row r="11804" ht="15.75" customHeight="1">
      <c r="A11804" s="5"/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  <c r="R11804" s="5"/>
      <c r="S11804" s="5"/>
      <c r="T11804" s="5"/>
      <c r="U11804" s="5"/>
      <c r="V11804" s="5"/>
      <c r="W11804" s="5"/>
    </row>
    <row r="11805" ht="15.75" customHeight="1">
      <c r="A11805" s="5"/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  <c r="R11805" s="5"/>
      <c r="S11805" s="5"/>
      <c r="T11805" s="5"/>
      <c r="U11805" s="5"/>
      <c r="V11805" s="5"/>
      <c r="W11805" s="5"/>
    </row>
    <row r="11806" ht="15.75" customHeight="1">
      <c r="A11806" s="5"/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  <c r="R11806" s="5"/>
      <c r="S11806" s="5"/>
      <c r="T11806" s="5"/>
      <c r="U11806" s="5"/>
      <c r="V11806" s="5"/>
      <c r="W11806" s="5"/>
    </row>
    <row r="11807" ht="15.75" customHeight="1">
      <c r="A11807" s="5"/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  <c r="R11807" s="5"/>
      <c r="S11807" s="5"/>
      <c r="T11807" s="5"/>
      <c r="U11807" s="5"/>
      <c r="V11807" s="5"/>
      <c r="W11807" s="5"/>
    </row>
    <row r="11808" ht="15.75" customHeight="1">
      <c r="A11808" s="5"/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  <c r="R11808" s="5"/>
      <c r="S11808" s="5"/>
      <c r="T11808" s="5"/>
      <c r="U11808" s="5"/>
      <c r="V11808" s="5"/>
      <c r="W11808" s="5"/>
    </row>
    <row r="11809" ht="15.75" customHeight="1">
      <c r="A11809" s="5"/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  <c r="R11809" s="5"/>
      <c r="S11809" s="5"/>
      <c r="T11809" s="5"/>
      <c r="U11809" s="5"/>
      <c r="V11809" s="5"/>
      <c r="W11809" s="5"/>
    </row>
    <row r="11810" ht="15.75" customHeight="1">
      <c r="A11810" s="5"/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</row>
    <row r="11811" ht="15.75" customHeight="1">
      <c r="A11811" s="5"/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  <c r="R11811" s="5"/>
      <c r="S11811" s="5"/>
      <c r="T11811" s="5"/>
      <c r="U11811" s="5"/>
      <c r="V11811" s="5"/>
      <c r="W11811" s="5"/>
    </row>
    <row r="11812" ht="15.75" customHeight="1">
      <c r="A11812" s="5"/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  <c r="R11812" s="5"/>
      <c r="S11812" s="5"/>
      <c r="T11812" s="5"/>
      <c r="U11812" s="5"/>
      <c r="V11812" s="5"/>
      <c r="W11812" s="5"/>
    </row>
    <row r="11813" ht="15.75" customHeight="1">
      <c r="A11813" s="5"/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  <c r="R11813" s="5"/>
      <c r="S11813" s="5"/>
      <c r="T11813" s="5"/>
      <c r="U11813" s="5"/>
      <c r="V11813" s="5"/>
      <c r="W11813" s="5"/>
    </row>
    <row r="11814" ht="15.75" customHeight="1">
      <c r="A11814" s="5"/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  <c r="R11814" s="5"/>
      <c r="S11814" s="5"/>
      <c r="T11814" s="5"/>
      <c r="U11814" s="5"/>
      <c r="V11814" s="5"/>
      <c r="W11814" s="5"/>
    </row>
    <row r="11815" ht="15.75" customHeight="1">
      <c r="A11815" s="5"/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  <c r="R11815" s="5"/>
      <c r="S11815" s="5"/>
      <c r="T11815" s="5"/>
      <c r="U11815" s="5"/>
      <c r="V11815" s="5"/>
      <c r="W11815" s="5"/>
    </row>
    <row r="11816" ht="15.75" customHeight="1">
      <c r="A11816" s="5"/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  <c r="R11816" s="5"/>
      <c r="S11816" s="5"/>
      <c r="T11816" s="5"/>
      <c r="U11816" s="5"/>
      <c r="V11816" s="5"/>
      <c r="W11816" s="5"/>
    </row>
    <row r="11817" ht="15.75" customHeight="1">
      <c r="A11817" s="5"/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  <c r="R11817" s="5"/>
      <c r="S11817" s="5"/>
      <c r="T11817" s="5"/>
      <c r="U11817" s="5"/>
      <c r="V11817" s="5"/>
      <c r="W11817" s="5"/>
    </row>
    <row r="11818" ht="15.75" customHeight="1">
      <c r="A11818" s="5"/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  <c r="R11818" s="5"/>
      <c r="S11818" s="5"/>
      <c r="T11818" s="5"/>
      <c r="U11818" s="5"/>
      <c r="V11818" s="5"/>
      <c r="W11818" s="5"/>
    </row>
    <row r="11819" ht="15.75" customHeight="1">
      <c r="A11819" s="5"/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</row>
    <row r="11820" ht="15.75" customHeight="1">
      <c r="A11820" s="5"/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  <c r="R11820" s="5"/>
      <c r="S11820" s="5"/>
      <c r="T11820" s="5"/>
      <c r="U11820" s="5"/>
      <c r="V11820" s="5"/>
      <c r="W11820" s="5"/>
    </row>
    <row r="11821" ht="15.75" customHeight="1">
      <c r="A11821" s="5"/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  <c r="R11821" s="5"/>
      <c r="S11821" s="5"/>
      <c r="T11821" s="5"/>
      <c r="U11821" s="5"/>
      <c r="V11821" s="5"/>
      <c r="W11821" s="5"/>
    </row>
    <row r="11822" ht="15.75" customHeight="1">
      <c r="A11822" s="5"/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  <c r="R11822" s="5"/>
      <c r="S11822" s="5"/>
      <c r="T11822" s="5"/>
      <c r="U11822" s="5"/>
      <c r="V11822" s="5"/>
      <c r="W11822" s="5"/>
    </row>
    <row r="11823" ht="15.75" customHeight="1">
      <c r="A11823" s="5"/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  <c r="R11823" s="5"/>
      <c r="S11823" s="5"/>
      <c r="T11823" s="5"/>
      <c r="U11823" s="5"/>
      <c r="V11823" s="5"/>
      <c r="W11823" s="5"/>
    </row>
    <row r="11824" ht="15.75" customHeight="1">
      <c r="A11824" s="5"/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  <c r="R11824" s="5"/>
      <c r="S11824" s="5"/>
      <c r="T11824" s="5"/>
      <c r="U11824" s="5"/>
      <c r="V11824" s="5"/>
      <c r="W11824" s="5"/>
    </row>
    <row r="11825" ht="15.75" customHeight="1">
      <c r="A11825" s="5"/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  <c r="R11825" s="5"/>
      <c r="S11825" s="5"/>
      <c r="T11825" s="5"/>
      <c r="U11825" s="5"/>
      <c r="V11825" s="5"/>
      <c r="W11825" s="5"/>
    </row>
    <row r="11826" ht="15.75" customHeight="1">
      <c r="A11826" s="5"/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  <c r="R11826" s="5"/>
      <c r="S11826" s="5"/>
      <c r="T11826" s="5"/>
      <c r="U11826" s="5"/>
      <c r="V11826" s="5"/>
      <c r="W11826" s="5"/>
    </row>
    <row r="11827" ht="15.75" customHeight="1">
      <c r="A11827" s="5"/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  <c r="R11827" s="5"/>
      <c r="S11827" s="5"/>
      <c r="T11827" s="5"/>
      <c r="U11827" s="5"/>
      <c r="V11827" s="5"/>
      <c r="W11827" s="5"/>
    </row>
    <row r="11828" ht="15.75" customHeight="1">
      <c r="A11828" s="5"/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</row>
    <row r="11829" ht="15.75" customHeight="1">
      <c r="A11829" s="5"/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  <c r="R11829" s="5"/>
      <c r="S11829" s="5"/>
      <c r="T11829" s="5"/>
      <c r="U11829" s="5"/>
      <c r="V11829" s="5"/>
      <c r="W11829" s="5"/>
    </row>
    <row r="11830" ht="15.75" customHeight="1">
      <c r="A11830" s="5"/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  <c r="R11830" s="5"/>
      <c r="S11830" s="5"/>
      <c r="T11830" s="5"/>
      <c r="U11830" s="5"/>
      <c r="V11830" s="5"/>
      <c r="W11830" s="5"/>
    </row>
    <row r="11831" ht="15.75" customHeight="1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  <c r="R11831" s="5"/>
      <c r="S11831" s="5"/>
      <c r="T11831" s="5"/>
      <c r="U11831" s="5"/>
      <c r="V11831" s="5"/>
      <c r="W11831" s="5"/>
    </row>
    <row r="11832" ht="15.75" customHeight="1">
      <c r="A11832" s="5"/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  <c r="R11832" s="5"/>
      <c r="S11832" s="5"/>
      <c r="T11832" s="5"/>
      <c r="U11832" s="5"/>
      <c r="V11832" s="5"/>
      <c r="W11832" s="5"/>
    </row>
    <row r="11833" ht="15.75" customHeight="1">
      <c r="A11833" s="5"/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  <c r="R11833" s="5"/>
      <c r="S11833" s="5"/>
      <c r="T11833" s="5"/>
      <c r="U11833" s="5"/>
      <c r="V11833" s="5"/>
      <c r="W11833" s="5"/>
    </row>
    <row r="11834" ht="15.75" customHeight="1">
      <c r="A11834" s="5"/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  <c r="R11834" s="5"/>
      <c r="S11834" s="5"/>
      <c r="T11834" s="5"/>
      <c r="U11834" s="5"/>
      <c r="V11834" s="5"/>
      <c r="W11834" s="5"/>
    </row>
    <row r="11835" ht="15.75" customHeight="1">
      <c r="A11835" s="5"/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  <c r="R11835" s="5"/>
      <c r="S11835" s="5"/>
      <c r="T11835" s="5"/>
      <c r="U11835" s="5"/>
      <c r="V11835" s="5"/>
      <c r="W11835" s="5"/>
    </row>
    <row r="11836" ht="15.75" customHeight="1">
      <c r="A11836" s="5"/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  <c r="R11836" s="5"/>
      <c r="S11836" s="5"/>
      <c r="T11836" s="5"/>
      <c r="U11836" s="5"/>
      <c r="V11836" s="5"/>
      <c r="W11836" s="5"/>
    </row>
    <row r="11837" ht="15.75" customHeight="1">
      <c r="A11837" s="5"/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</row>
    <row r="11838" ht="15.75" customHeight="1">
      <c r="A11838" s="5"/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  <c r="R11838" s="5"/>
      <c r="S11838" s="5"/>
      <c r="T11838" s="5"/>
      <c r="U11838" s="5"/>
      <c r="V11838" s="5"/>
      <c r="W11838" s="5"/>
    </row>
    <row r="11839" ht="15.75" customHeight="1">
      <c r="A11839" s="5"/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  <c r="R11839" s="5"/>
      <c r="S11839" s="5"/>
      <c r="T11839" s="5"/>
      <c r="U11839" s="5"/>
      <c r="V11839" s="5"/>
      <c r="W11839" s="5"/>
    </row>
    <row r="11840" ht="15.75" customHeight="1">
      <c r="A11840" s="5"/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  <c r="R11840" s="5"/>
      <c r="S11840" s="5"/>
      <c r="T11840" s="5"/>
      <c r="U11840" s="5"/>
      <c r="V11840" s="5"/>
      <c r="W11840" s="5"/>
    </row>
    <row r="11841" ht="15.75" customHeight="1">
      <c r="A11841" s="5"/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  <c r="R11841" s="5"/>
      <c r="S11841" s="5"/>
      <c r="T11841" s="5"/>
      <c r="U11841" s="5"/>
      <c r="V11841" s="5"/>
      <c r="W11841" s="5"/>
    </row>
    <row r="11842" ht="15.75" customHeight="1">
      <c r="A11842" s="5"/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  <c r="R11842" s="5"/>
      <c r="S11842" s="5"/>
      <c r="T11842" s="5"/>
      <c r="U11842" s="5"/>
      <c r="V11842" s="5"/>
      <c r="W11842" s="5"/>
    </row>
    <row r="11843" ht="15.75" customHeight="1">
      <c r="A11843" s="5"/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  <c r="R11843" s="5"/>
      <c r="S11843" s="5"/>
      <c r="T11843" s="5"/>
      <c r="U11843" s="5"/>
      <c r="V11843" s="5"/>
      <c r="W11843" s="5"/>
    </row>
    <row r="11844" ht="15.75" customHeight="1">
      <c r="A11844" s="5"/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  <c r="R11844" s="5"/>
      <c r="S11844" s="5"/>
      <c r="T11844" s="5"/>
      <c r="U11844" s="5"/>
      <c r="V11844" s="5"/>
      <c r="W11844" s="5"/>
    </row>
    <row r="11845" ht="15.75" customHeight="1">
      <c r="A11845" s="5"/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  <c r="R11845" s="5"/>
      <c r="S11845" s="5"/>
      <c r="T11845" s="5"/>
      <c r="U11845" s="5"/>
      <c r="V11845" s="5"/>
      <c r="W11845" s="5"/>
    </row>
    <row r="11846" ht="15.75" customHeight="1">
      <c r="A11846" s="5"/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</row>
    <row r="11847" ht="15.75" customHeight="1">
      <c r="A11847" s="5"/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  <c r="R11847" s="5"/>
      <c r="S11847" s="5"/>
      <c r="T11847" s="5"/>
      <c r="U11847" s="5"/>
      <c r="V11847" s="5"/>
      <c r="W11847" s="5"/>
    </row>
    <row r="11848" ht="15.75" customHeight="1">
      <c r="A11848" s="5"/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  <c r="R11848" s="5"/>
      <c r="S11848" s="5"/>
      <c r="T11848" s="5"/>
      <c r="U11848" s="5"/>
      <c r="V11848" s="5"/>
      <c r="W11848" s="5"/>
    </row>
    <row r="11849" ht="15.75" customHeight="1">
      <c r="A11849" s="5"/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  <c r="R11849" s="5"/>
      <c r="S11849" s="5"/>
      <c r="T11849" s="5"/>
      <c r="U11849" s="5"/>
      <c r="V11849" s="5"/>
      <c r="W11849" s="5"/>
    </row>
    <row r="11850" ht="15.75" customHeight="1">
      <c r="A11850" s="5"/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  <c r="R11850" s="5"/>
      <c r="S11850" s="5"/>
      <c r="T11850" s="5"/>
      <c r="U11850" s="5"/>
      <c r="V11850" s="5"/>
      <c r="W11850" s="5"/>
    </row>
    <row r="11851" ht="15.75" customHeight="1">
      <c r="A11851" s="5"/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  <c r="R11851" s="5"/>
      <c r="S11851" s="5"/>
      <c r="T11851" s="5"/>
      <c r="U11851" s="5"/>
      <c r="V11851" s="5"/>
      <c r="W11851" s="5"/>
    </row>
    <row r="11852" ht="15.75" customHeight="1">
      <c r="A11852" s="5"/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  <c r="R11852" s="5"/>
      <c r="S11852" s="5"/>
      <c r="T11852" s="5"/>
      <c r="U11852" s="5"/>
      <c r="V11852" s="5"/>
      <c r="W11852" s="5"/>
    </row>
    <row r="11853" ht="15.75" customHeight="1">
      <c r="A11853" s="5"/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  <c r="R11853" s="5"/>
      <c r="S11853" s="5"/>
      <c r="T11853" s="5"/>
      <c r="U11853" s="5"/>
      <c r="V11853" s="5"/>
      <c r="W11853" s="5"/>
    </row>
    <row r="11854" ht="15.75" customHeight="1">
      <c r="A11854" s="5"/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  <c r="R11854" s="5"/>
      <c r="S11854" s="5"/>
      <c r="T11854" s="5"/>
      <c r="U11854" s="5"/>
      <c r="V11854" s="5"/>
      <c r="W11854" s="5"/>
    </row>
    <row r="11855" ht="15.75" customHeight="1">
      <c r="A11855" s="5"/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</row>
    <row r="11856" ht="15.75" customHeight="1">
      <c r="A11856" s="5"/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  <c r="R11856" s="5"/>
      <c r="S11856" s="5"/>
      <c r="T11856" s="5"/>
      <c r="U11856" s="5"/>
      <c r="V11856" s="5"/>
      <c r="W11856" s="5"/>
    </row>
    <row r="11857" ht="15.75" customHeight="1">
      <c r="A11857" s="5"/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  <c r="R11857" s="5"/>
      <c r="S11857" s="5"/>
      <c r="T11857" s="5"/>
      <c r="U11857" s="5"/>
      <c r="V11857" s="5"/>
      <c r="W11857" s="5"/>
    </row>
    <row r="11858" ht="15.75" customHeight="1">
      <c r="A11858" s="5"/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  <c r="R11858" s="5"/>
      <c r="S11858" s="5"/>
      <c r="T11858" s="5"/>
      <c r="U11858" s="5"/>
      <c r="V11858" s="5"/>
      <c r="W11858" s="5"/>
    </row>
    <row r="11859" ht="15.75" customHeight="1">
      <c r="A11859" s="5"/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  <c r="R11859" s="5"/>
      <c r="S11859" s="5"/>
      <c r="T11859" s="5"/>
      <c r="U11859" s="5"/>
      <c r="V11859" s="5"/>
      <c r="W11859" s="5"/>
    </row>
    <row r="11860" ht="15.75" customHeight="1">
      <c r="A11860" s="5"/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  <c r="R11860" s="5"/>
      <c r="S11860" s="5"/>
      <c r="T11860" s="5"/>
      <c r="U11860" s="5"/>
      <c r="V11860" s="5"/>
      <c r="W11860" s="5"/>
    </row>
    <row r="11861" ht="15.75" customHeight="1">
      <c r="A11861" s="5"/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  <c r="R11861" s="5"/>
      <c r="S11861" s="5"/>
      <c r="T11861" s="5"/>
      <c r="U11861" s="5"/>
      <c r="V11861" s="5"/>
      <c r="W11861" s="5"/>
    </row>
    <row r="11862" ht="15.75" customHeight="1">
      <c r="A11862" s="5"/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  <c r="R11862" s="5"/>
      <c r="S11862" s="5"/>
      <c r="T11862" s="5"/>
      <c r="U11862" s="5"/>
      <c r="V11862" s="5"/>
      <c r="W11862" s="5"/>
    </row>
    <row r="11863" ht="15.75" customHeight="1">
      <c r="A11863" s="5"/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  <c r="R11863" s="5"/>
      <c r="S11863" s="5"/>
      <c r="T11863" s="5"/>
      <c r="U11863" s="5"/>
      <c r="V11863" s="5"/>
      <c r="W11863" s="5"/>
    </row>
    <row r="11864" ht="15.75" customHeight="1">
      <c r="A11864" s="5"/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</row>
    <row r="11865" ht="15.75" customHeight="1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  <c r="R11865" s="5"/>
      <c r="S11865" s="5"/>
      <c r="T11865" s="5"/>
      <c r="U11865" s="5"/>
      <c r="V11865" s="5"/>
      <c r="W11865" s="5"/>
    </row>
    <row r="11866" ht="15.75" customHeight="1">
      <c r="A11866" s="5"/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  <c r="R11866" s="5"/>
      <c r="S11866" s="5"/>
      <c r="T11866" s="5"/>
      <c r="U11866" s="5"/>
      <c r="V11866" s="5"/>
      <c r="W11866" s="5"/>
    </row>
    <row r="11867" ht="15.75" customHeight="1">
      <c r="A11867" s="5"/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  <c r="R11867" s="5"/>
      <c r="S11867" s="5"/>
      <c r="T11867" s="5"/>
      <c r="U11867" s="5"/>
      <c r="V11867" s="5"/>
      <c r="W11867" s="5"/>
    </row>
    <row r="11868" ht="15.75" customHeight="1">
      <c r="A11868" s="5"/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  <c r="R11868" s="5"/>
      <c r="S11868" s="5"/>
      <c r="T11868" s="5"/>
      <c r="U11868" s="5"/>
      <c r="V11868" s="5"/>
      <c r="W11868" s="5"/>
    </row>
    <row r="11869" ht="15.75" customHeight="1">
      <c r="A11869" s="5"/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  <c r="R11869" s="5"/>
      <c r="S11869" s="5"/>
      <c r="T11869" s="5"/>
      <c r="U11869" s="5"/>
      <c r="V11869" s="5"/>
      <c r="W11869" s="5"/>
    </row>
    <row r="11870" ht="15.75" customHeight="1">
      <c r="A11870" s="5"/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  <c r="R11870" s="5"/>
      <c r="S11870" s="5"/>
      <c r="T11870" s="5"/>
      <c r="U11870" s="5"/>
      <c r="V11870" s="5"/>
      <c r="W11870" s="5"/>
    </row>
    <row r="11871" ht="15.75" customHeight="1">
      <c r="A11871" s="5"/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  <c r="R11871" s="5"/>
      <c r="S11871" s="5"/>
      <c r="T11871" s="5"/>
      <c r="U11871" s="5"/>
      <c r="V11871" s="5"/>
      <c r="W11871" s="5"/>
    </row>
    <row r="11872" ht="15.75" customHeight="1">
      <c r="A11872" s="5"/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  <c r="R11872" s="5"/>
      <c r="S11872" s="5"/>
      <c r="T11872" s="5"/>
      <c r="U11872" s="5"/>
      <c r="V11872" s="5"/>
      <c r="W11872" s="5"/>
    </row>
    <row r="11873" ht="15.75" customHeight="1">
      <c r="A11873" s="5"/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</row>
    <row r="11874" ht="15.75" customHeight="1">
      <c r="A11874" s="5"/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  <c r="R11874" s="5"/>
      <c r="S11874" s="5"/>
      <c r="T11874" s="5"/>
      <c r="U11874" s="5"/>
      <c r="V11874" s="5"/>
      <c r="W11874" s="5"/>
    </row>
    <row r="11875" ht="15.75" customHeight="1">
      <c r="A11875" s="5"/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  <c r="R11875" s="5"/>
      <c r="S11875" s="5"/>
      <c r="T11875" s="5"/>
      <c r="U11875" s="5"/>
      <c r="V11875" s="5"/>
      <c r="W11875" s="5"/>
    </row>
    <row r="11876" ht="15.75" customHeight="1">
      <c r="A11876" s="5"/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  <c r="R11876" s="5"/>
      <c r="S11876" s="5"/>
      <c r="T11876" s="5"/>
      <c r="U11876" s="5"/>
      <c r="V11876" s="5"/>
      <c r="W11876" s="5"/>
    </row>
    <row r="11877" ht="15.75" customHeight="1">
      <c r="A11877" s="5"/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  <c r="R11877" s="5"/>
      <c r="S11877" s="5"/>
      <c r="T11877" s="5"/>
      <c r="U11877" s="5"/>
      <c r="V11877" s="5"/>
      <c r="W11877" s="5"/>
    </row>
    <row r="11878" ht="15.75" customHeight="1">
      <c r="A11878" s="5"/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  <c r="R11878" s="5"/>
      <c r="S11878" s="5"/>
      <c r="T11878" s="5"/>
      <c r="U11878" s="5"/>
      <c r="V11878" s="5"/>
      <c r="W11878" s="5"/>
    </row>
    <row r="11879" ht="15.75" customHeight="1">
      <c r="A11879" s="5"/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  <c r="R11879" s="5"/>
      <c r="S11879" s="5"/>
      <c r="T11879" s="5"/>
      <c r="U11879" s="5"/>
      <c r="V11879" s="5"/>
      <c r="W11879" s="5"/>
    </row>
    <row r="11880" ht="15.75" customHeight="1">
      <c r="A11880" s="5"/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  <c r="R11880" s="5"/>
      <c r="S11880" s="5"/>
      <c r="T11880" s="5"/>
      <c r="U11880" s="5"/>
      <c r="V11880" s="5"/>
      <c r="W11880" s="5"/>
    </row>
    <row r="11881" ht="15.75" customHeight="1">
      <c r="A11881" s="5"/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  <c r="R11881" s="5"/>
      <c r="S11881" s="5"/>
      <c r="T11881" s="5"/>
      <c r="U11881" s="5"/>
      <c r="V11881" s="5"/>
      <c r="W11881" s="5"/>
    </row>
    <row r="11882" ht="15.75" customHeight="1">
      <c r="A11882" s="5"/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</row>
    <row r="11883" ht="15.75" customHeight="1">
      <c r="A11883" s="5"/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  <c r="R11883" s="5"/>
      <c r="S11883" s="5"/>
      <c r="T11883" s="5"/>
      <c r="U11883" s="5"/>
      <c r="V11883" s="5"/>
      <c r="W11883" s="5"/>
    </row>
    <row r="11884" ht="15.75" customHeight="1">
      <c r="A11884" s="5"/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  <c r="U11884" s="5"/>
      <c r="V11884" s="5"/>
      <c r="W11884" s="5"/>
    </row>
    <row r="11885" ht="15.75" customHeight="1">
      <c r="A11885" s="5"/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  <c r="U11885" s="5"/>
      <c r="V11885" s="5"/>
      <c r="W11885" s="5"/>
    </row>
    <row r="11886" ht="15.75" customHeight="1">
      <c r="A11886" s="5"/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  <c r="U11886" s="5"/>
      <c r="V11886" s="5"/>
      <c r="W11886" s="5"/>
    </row>
    <row r="11887" ht="15.75" customHeight="1">
      <c r="A11887" s="5"/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  <c r="U11887" s="5"/>
      <c r="V11887" s="5"/>
      <c r="W11887" s="5"/>
    </row>
    <row r="11888" ht="15.75" customHeight="1">
      <c r="A11888" s="5"/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  <c r="R11888" s="5"/>
      <c r="S11888" s="5"/>
      <c r="T11888" s="5"/>
      <c r="U11888" s="5"/>
      <c r="V11888" s="5"/>
      <c r="W11888" s="5"/>
    </row>
    <row r="11889" ht="15.75" customHeight="1">
      <c r="A11889" s="5"/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  <c r="R11889" s="5"/>
      <c r="S11889" s="5"/>
      <c r="T11889" s="5"/>
      <c r="U11889" s="5"/>
      <c r="V11889" s="5"/>
      <c r="W11889" s="5"/>
    </row>
    <row r="11890" ht="15.75" customHeight="1">
      <c r="A11890" s="5"/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  <c r="R11890" s="5"/>
      <c r="S11890" s="5"/>
      <c r="T11890" s="5"/>
      <c r="U11890" s="5"/>
      <c r="V11890" s="5"/>
      <c r="W11890" s="5"/>
    </row>
    <row r="11891" ht="15.75" customHeight="1">
      <c r="A11891" s="5"/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</row>
    <row r="11892" ht="15.75" customHeight="1">
      <c r="A11892" s="5"/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  <c r="U11892" s="5"/>
      <c r="V11892" s="5"/>
      <c r="W11892" s="5"/>
    </row>
    <row r="11893" ht="15.75" customHeight="1">
      <c r="A11893" s="5"/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  <c r="U11893" s="5"/>
      <c r="V11893" s="5"/>
      <c r="W11893" s="5"/>
    </row>
    <row r="11894" ht="15.75" customHeight="1">
      <c r="A11894" s="5"/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  <c r="U11894" s="5"/>
      <c r="V11894" s="5"/>
      <c r="W11894" s="5"/>
    </row>
    <row r="11895" ht="15.75" customHeight="1">
      <c r="A11895" s="5"/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  <c r="R11895" s="5"/>
      <c r="S11895" s="5"/>
      <c r="T11895" s="5"/>
      <c r="U11895" s="5"/>
      <c r="V11895" s="5"/>
      <c r="W11895" s="5"/>
    </row>
    <row r="11896" ht="15.75" customHeight="1">
      <c r="A11896" s="5"/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  <c r="R11896" s="5"/>
      <c r="S11896" s="5"/>
      <c r="T11896" s="5"/>
      <c r="U11896" s="5"/>
      <c r="V11896" s="5"/>
      <c r="W11896" s="5"/>
    </row>
    <row r="11897" ht="15.75" customHeight="1">
      <c r="A11897" s="5"/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  <c r="R11897" s="5"/>
      <c r="S11897" s="5"/>
      <c r="T11897" s="5"/>
      <c r="U11897" s="5"/>
      <c r="V11897" s="5"/>
      <c r="W11897" s="5"/>
    </row>
    <row r="11898" ht="15.75" customHeight="1">
      <c r="A11898" s="5"/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  <c r="R11898" s="5"/>
      <c r="S11898" s="5"/>
      <c r="T11898" s="5"/>
      <c r="U11898" s="5"/>
      <c r="V11898" s="5"/>
      <c r="W11898" s="5"/>
    </row>
    <row r="11899" ht="15.75" customHeight="1">
      <c r="A11899" s="5"/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  <c r="R11899" s="5"/>
      <c r="S11899" s="5"/>
      <c r="T11899" s="5"/>
      <c r="U11899" s="5"/>
      <c r="V11899" s="5"/>
      <c r="W11899" s="5"/>
    </row>
    <row r="11900" ht="15.75" customHeight="1">
      <c r="A11900" s="5"/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</row>
    <row r="11901" ht="15.75" customHeight="1">
      <c r="A11901" s="5"/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  <c r="R11901" s="5"/>
      <c r="S11901" s="5"/>
      <c r="T11901" s="5"/>
      <c r="U11901" s="5"/>
      <c r="V11901" s="5"/>
      <c r="W11901" s="5"/>
    </row>
    <row r="11902" ht="15.75" customHeight="1">
      <c r="A11902" s="5"/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  <c r="R11902" s="5"/>
      <c r="S11902" s="5"/>
      <c r="T11902" s="5"/>
      <c r="U11902" s="5"/>
      <c r="V11902" s="5"/>
      <c r="W11902" s="5"/>
    </row>
    <row r="11903" ht="15.75" customHeight="1">
      <c r="A11903" s="5"/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  <c r="R11903" s="5"/>
      <c r="S11903" s="5"/>
      <c r="T11903" s="5"/>
      <c r="U11903" s="5"/>
      <c r="V11903" s="5"/>
      <c r="W11903" s="5"/>
    </row>
    <row r="11904" ht="15.75" customHeight="1">
      <c r="A11904" s="5"/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  <c r="R11904" s="5"/>
      <c r="S11904" s="5"/>
      <c r="T11904" s="5"/>
      <c r="U11904" s="5"/>
      <c r="V11904" s="5"/>
      <c r="W11904" s="5"/>
    </row>
    <row r="11905" ht="15.75" customHeight="1">
      <c r="A11905" s="5"/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  <c r="R11905" s="5"/>
      <c r="S11905" s="5"/>
      <c r="T11905" s="5"/>
      <c r="U11905" s="5"/>
      <c r="V11905" s="5"/>
      <c r="W11905" s="5"/>
    </row>
    <row r="11906" ht="15.75" customHeight="1">
      <c r="A11906" s="5"/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  <c r="R11906" s="5"/>
      <c r="S11906" s="5"/>
      <c r="T11906" s="5"/>
      <c r="U11906" s="5"/>
      <c r="V11906" s="5"/>
      <c r="W11906" s="5"/>
    </row>
    <row r="11907" ht="15.75" customHeight="1">
      <c r="A11907" s="5"/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  <c r="R11907" s="5"/>
      <c r="S11907" s="5"/>
      <c r="T11907" s="5"/>
      <c r="U11907" s="5"/>
      <c r="V11907" s="5"/>
      <c r="W11907" s="5"/>
    </row>
    <row r="11908" ht="15.75" customHeight="1">
      <c r="A11908" s="5"/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  <c r="R11908" s="5"/>
      <c r="S11908" s="5"/>
      <c r="T11908" s="5"/>
      <c r="U11908" s="5"/>
      <c r="V11908" s="5"/>
      <c r="W11908" s="5"/>
    </row>
    <row r="11909" ht="15.75" customHeight="1">
      <c r="A11909" s="5"/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</row>
    <row r="11910" ht="15.75" customHeight="1">
      <c r="A11910" s="5"/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  <c r="R11910" s="5"/>
      <c r="S11910" s="5"/>
      <c r="T11910" s="5"/>
      <c r="U11910" s="5"/>
      <c r="V11910" s="5"/>
      <c r="W11910" s="5"/>
    </row>
    <row r="11911" ht="15.75" customHeight="1">
      <c r="A11911" s="5"/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  <c r="R11911" s="5"/>
      <c r="S11911" s="5"/>
      <c r="T11911" s="5"/>
      <c r="U11911" s="5"/>
      <c r="V11911" s="5"/>
      <c r="W11911" s="5"/>
    </row>
    <row r="11912" ht="15.75" customHeight="1">
      <c r="A11912" s="5"/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  <c r="R11912" s="5"/>
      <c r="S11912" s="5"/>
      <c r="T11912" s="5"/>
      <c r="U11912" s="5"/>
      <c r="V11912" s="5"/>
      <c r="W11912" s="5"/>
    </row>
    <row r="11913" ht="15.75" customHeight="1">
      <c r="A11913" s="5"/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  <c r="R11913" s="5"/>
      <c r="S11913" s="5"/>
      <c r="T11913" s="5"/>
      <c r="U11913" s="5"/>
      <c r="V11913" s="5"/>
      <c r="W11913" s="5"/>
    </row>
    <row r="11914" ht="15.75" customHeight="1">
      <c r="A11914" s="5"/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  <c r="R11914" s="5"/>
      <c r="S11914" s="5"/>
      <c r="T11914" s="5"/>
      <c r="U11914" s="5"/>
      <c r="V11914" s="5"/>
      <c r="W11914" s="5"/>
    </row>
    <row r="11915" ht="15.75" customHeight="1">
      <c r="A11915" s="5"/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  <c r="R11915" s="5"/>
      <c r="S11915" s="5"/>
      <c r="T11915" s="5"/>
      <c r="U11915" s="5"/>
      <c r="V11915" s="5"/>
      <c r="W11915" s="5"/>
    </row>
    <row r="11916" ht="15.75" customHeight="1">
      <c r="A11916" s="5"/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  <c r="R11916" s="5"/>
      <c r="S11916" s="5"/>
      <c r="T11916" s="5"/>
      <c r="U11916" s="5"/>
      <c r="V11916" s="5"/>
      <c r="W11916" s="5"/>
    </row>
    <row r="11917" ht="15.75" customHeight="1">
      <c r="A11917" s="5"/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  <c r="R11917" s="5"/>
      <c r="S11917" s="5"/>
      <c r="T11917" s="5"/>
      <c r="U11917" s="5"/>
      <c r="V11917" s="5"/>
      <c r="W11917" s="5"/>
    </row>
    <row r="11918" ht="15.75" customHeight="1">
      <c r="A11918" s="5"/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</row>
    <row r="11919" ht="15.75" customHeight="1">
      <c r="A11919" s="5"/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  <c r="R11919" s="5"/>
      <c r="S11919" s="5"/>
      <c r="T11919" s="5"/>
      <c r="U11919" s="5"/>
      <c r="V11919" s="5"/>
      <c r="W11919" s="5"/>
    </row>
    <row r="11920" ht="15.75" customHeight="1">
      <c r="A11920" s="5"/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  <c r="R11920" s="5"/>
      <c r="S11920" s="5"/>
      <c r="T11920" s="5"/>
      <c r="U11920" s="5"/>
      <c r="V11920" s="5"/>
      <c r="W11920" s="5"/>
    </row>
    <row r="11921" ht="15.75" customHeight="1">
      <c r="A11921" s="5"/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  <c r="R11921" s="5"/>
      <c r="S11921" s="5"/>
      <c r="T11921" s="5"/>
      <c r="U11921" s="5"/>
      <c r="V11921" s="5"/>
      <c r="W11921" s="5"/>
    </row>
    <row r="11922" ht="15.75" customHeight="1">
      <c r="A11922" s="5"/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  <c r="R11922" s="5"/>
      <c r="S11922" s="5"/>
      <c r="T11922" s="5"/>
      <c r="U11922" s="5"/>
      <c r="V11922" s="5"/>
      <c r="W11922" s="5"/>
    </row>
    <row r="11923" ht="15.75" customHeight="1">
      <c r="A11923" s="5"/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  <c r="R11923" s="5"/>
      <c r="S11923" s="5"/>
      <c r="T11923" s="5"/>
      <c r="U11923" s="5"/>
      <c r="V11923" s="5"/>
      <c r="W11923" s="5"/>
    </row>
    <row r="11924" ht="15.75" customHeight="1">
      <c r="A11924" s="5"/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  <c r="R11924" s="5"/>
      <c r="S11924" s="5"/>
      <c r="T11924" s="5"/>
      <c r="U11924" s="5"/>
      <c r="V11924" s="5"/>
      <c r="W11924" s="5"/>
    </row>
    <row r="11925" ht="15.75" customHeight="1">
      <c r="A11925" s="5"/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  <c r="R11925" s="5"/>
      <c r="S11925" s="5"/>
      <c r="T11925" s="5"/>
      <c r="U11925" s="5"/>
      <c r="V11925" s="5"/>
      <c r="W11925" s="5"/>
    </row>
    <row r="11926" ht="15.75" customHeight="1">
      <c r="A11926" s="5"/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  <c r="R11926" s="5"/>
      <c r="S11926" s="5"/>
      <c r="T11926" s="5"/>
      <c r="U11926" s="5"/>
      <c r="V11926" s="5"/>
      <c r="W11926" s="5"/>
    </row>
    <row r="11927" ht="15.75" customHeight="1">
      <c r="A11927" s="5"/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</row>
    <row r="11928" ht="15.75" customHeight="1">
      <c r="A11928" s="5"/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  <c r="R11928" s="5"/>
      <c r="S11928" s="5"/>
      <c r="T11928" s="5"/>
      <c r="U11928" s="5"/>
      <c r="V11928" s="5"/>
      <c r="W11928" s="5"/>
    </row>
    <row r="11929" ht="15.75" customHeight="1">
      <c r="A11929" s="5"/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  <c r="R11929" s="5"/>
      <c r="S11929" s="5"/>
      <c r="T11929" s="5"/>
      <c r="U11929" s="5"/>
      <c r="V11929" s="5"/>
      <c r="W11929" s="5"/>
    </row>
    <row r="11930" ht="15.75" customHeight="1">
      <c r="A11930" s="5"/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  <c r="R11930" s="5"/>
      <c r="S11930" s="5"/>
      <c r="T11930" s="5"/>
      <c r="U11930" s="5"/>
      <c r="V11930" s="5"/>
      <c r="W11930" s="5"/>
    </row>
    <row r="11931" ht="15.75" customHeight="1">
      <c r="A11931" s="5"/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  <c r="R11931" s="5"/>
      <c r="S11931" s="5"/>
      <c r="T11931" s="5"/>
      <c r="U11931" s="5"/>
      <c r="V11931" s="5"/>
      <c r="W11931" s="5"/>
    </row>
    <row r="11932" ht="15.75" customHeight="1">
      <c r="A11932" s="5"/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  <c r="R11932" s="5"/>
      <c r="S11932" s="5"/>
      <c r="T11932" s="5"/>
      <c r="U11932" s="5"/>
      <c r="V11932" s="5"/>
      <c r="W11932" s="5"/>
    </row>
    <row r="11933" ht="15.75" customHeight="1">
      <c r="A11933" s="5"/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  <c r="R11933" s="5"/>
      <c r="S11933" s="5"/>
      <c r="T11933" s="5"/>
      <c r="U11933" s="5"/>
      <c r="V11933" s="5"/>
      <c r="W11933" s="5"/>
    </row>
    <row r="11934" ht="15.75" customHeight="1">
      <c r="A11934" s="5"/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  <c r="R11934" s="5"/>
      <c r="S11934" s="5"/>
      <c r="T11934" s="5"/>
      <c r="U11934" s="5"/>
      <c r="V11934" s="5"/>
      <c r="W11934" s="5"/>
    </row>
    <row r="11935" ht="15.75" customHeight="1">
      <c r="A11935" s="5"/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  <c r="R11935" s="5"/>
      <c r="S11935" s="5"/>
      <c r="T11935" s="5"/>
      <c r="U11935" s="5"/>
      <c r="V11935" s="5"/>
      <c r="W11935" s="5"/>
    </row>
    <row r="11936" ht="15.75" customHeight="1">
      <c r="A11936" s="5"/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</row>
    <row r="11937" ht="15.75" customHeight="1">
      <c r="A11937" s="5"/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  <c r="R11937" s="5"/>
      <c r="S11937" s="5"/>
      <c r="T11937" s="5"/>
      <c r="U11937" s="5"/>
      <c r="V11937" s="5"/>
      <c r="W11937" s="5"/>
    </row>
    <row r="11938" ht="15.75" customHeight="1">
      <c r="A11938" s="5"/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  <c r="R11938" s="5"/>
      <c r="S11938" s="5"/>
      <c r="T11938" s="5"/>
      <c r="U11938" s="5"/>
      <c r="V11938" s="5"/>
      <c r="W11938" s="5"/>
    </row>
    <row r="11939" ht="15.75" customHeight="1">
      <c r="A11939" s="5"/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  <c r="R11939" s="5"/>
      <c r="S11939" s="5"/>
      <c r="T11939" s="5"/>
      <c r="U11939" s="5"/>
      <c r="V11939" s="5"/>
      <c r="W11939" s="5"/>
    </row>
    <row r="11940" ht="15.75" customHeight="1">
      <c r="A11940" s="5"/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  <c r="R11940" s="5"/>
      <c r="S11940" s="5"/>
      <c r="T11940" s="5"/>
      <c r="U11940" s="5"/>
      <c r="V11940" s="5"/>
      <c r="W11940" s="5"/>
    </row>
    <row r="11941" ht="15.75" customHeight="1">
      <c r="A11941" s="5"/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  <c r="R11941" s="5"/>
      <c r="S11941" s="5"/>
      <c r="T11941" s="5"/>
      <c r="U11941" s="5"/>
      <c r="V11941" s="5"/>
      <c r="W11941" s="5"/>
    </row>
    <row r="11942" ht="15.75" customHeight="1">
      <c r="A11942" s="5"/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  <c r="R11942" s="5"/>
      <c r="S11942" s="5"/>
      <c r="T11942" s="5"/>
      <c r="U11942" s="5"/>
      <c r="V11942" s="5"/>
      <c r="W11942" s="5"/>
    </row>
    <row r="11943" ht="15.75" customHeight="1">
      <c r="A11943" s="5"/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  <c r="R11943" s="5"/>
      <c r="S11943" s="5"/>
      <c r="T11943" s="5"/>
      <c r="U11943" s="5"/>
      <c r="V11943" s="5"/>
      <c r="W11943" s="5"/>
    </row>
    <row r="11944" ht="15.75" customHeight="1">
      <c r="A11944" s="5"/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  <c r="R11944" s="5"/>
      <c r="S11944" s="5"/>
      <c r="T11944" s="5"/>
      <c r="U11944" s="5"/>
      <c r="V11944" s="5"/>
      <c r="W11944" s="5"/>
    </row>
    <row r="11945" ht="15.75" customHeight="1">
      <c r="A11945" s="5"/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</row>
    <row r="11946" ht="15.75" customHeight="1">
      <c r="A11946" s="5"/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  <c r="R11946" s="5"/>
      <c r="S11946" s="5"/>
      <c r="T11946" s="5"/>
      <c r="U11946" s="5"/>
      <c r="V11946" s="5"/>
      <c r="W11946" s="5"/>
    </row>
    <row r="11947" ht="15.75" customHeight="1">
      <c r="A11947" s="5"/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  <c r="R11947" s="5"/>
      <c r="S11947" s="5"/>
      <c r="T11947" s="5"/>
      <c r="U11947" s="5"/>
      <c r="V11947" s="5"/>
      <c r="W11947" s="5"/>
    </row>
    <row r="11948" ht="15.75" customHeight="1">
      <c r="A11948" s="5"/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  <c r="R11948" s="5"/>
      <c r="S11948" s="5"/>
      <c r="T11948" s="5"/>
      <c r="U11948" s="5"/>
      <c r="V11948" s="5"/>
      <c r="W11948" s="5"/>
    </row>
    <row r="11949" ht="15.75" customHeight="1">
      <c r="A11949" s="5"/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  <c r="R11949" s="5"/>
      <c r="S11949" s="5"/>
      <c r="T11949" s="5"/>
      <c r="U11949" s="5"/>
      <c r="V11949" s="5"/>
      <c r="W11949" s="5"/>
    </row>
    <row r="11950" ht="15.75" customHeight="1">
      <c r="A11950" s="5"/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  <c r="R11950" s="5"/>
      <c r="S11950" s="5"/>
      <c r="T11950" s="5"/>
      <c r="U11950" s="5"/>
      <c r="V11950" s="5"/>
      <c r="W11950" s="5"/>
    </row>
    <row r="11951" ht="15.75" customHeight="1">
      <c r="A11951" s="5"/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  <c r="R11951" s="5"/>
      <c r="S11951" s="5"/>
      <c r="T11951" s="5"/>
      <c r="U11951" s="5"/>
      <c r="V11951" s="5"/>
      <c r="W11951" s="5"/>
    </row>
    <row r="11952" ht="15.75" customHeight="1">
      <c r="A11952" s="5"/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  <c r="R11952" s="5"/>
      <c r="S11952" s="5"/>
      <c r="T11952" s="5"/>
      <c r="U11952" s="5"/>
      <c r="V11952" s="5"/>
      <c r="W11952" s="5"/>
    </row>
    <row r="11953" ht="15.75" customHeight="1">
      <c r="A11953" s="5"/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  <c r="R11953" s="5"/>
      <c r="S11953" s="5"/>
      <c r="T11953" s="5"/>
      <c r="U11953" s="5"/>
      <c r="V11953" s="5"/>
      <c r="W11953" s="5"/>
    </row>
    <row r="11954" ht="15.75" customHeight="1">
      <c r="A11954" s="5"/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</row>
    <row r="11955" ht="15.75" customHeight="1">
      <c r="A11955" s="5"/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  <c r="R11955" s="5"/>
      <c r="S11955" s="5"/>
      <c r="T11955" s="5"/>
      <c r="U11955" s="5"/>
      <c r="V11955" s="5"/>
      <c r="W11955" s="5"/>
    </row>
    <row r="11956" ht="15.75" customHeight="1">
      <c r="A11956" s="5"/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  <c r="R11956" s="5"/>
      <c r="S11956" s="5"/>
      <c r="T11956" s="5"/>
      <c r="U11956" s="5"/>
      <c r="V11956" s="5"/>
      <c r="W11956" s="5"/>
    </row>
    <row r="11957" ht="15.75" customHeight="1">
      <c r="A11957" s="5"/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  <c r="T11957" s="5"/>
      <c r="U11957" s="5"/>
      <c r="V11957" s="5"/>
      <c r="W11957" s="5"/>
    </row>
    <row r="11958" ht="15.75" customHeight="1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  <c r="R11958" s="5"/>
      <c r="S11958" s="5"/>
      <c r="T11958" s="5"/>
      <c r="U11958" s="5"/>
      <c r="V11958" s="5"/>
      <c r="W11958" s="5"/>
    </row>
    <row r="11959" ht="15.75" customHeight="1">
      <c r="A11959" s="5"/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  <c r="R11959" s="5"/>
      <c r="S11959" s="5"/>
      <c r="T11959" s="5"/>
      <c r="U11959" s="5"/>
      <c r="V11959" s="5"/>
      <c r="W11959" s="5"/>
    </row>
    <row r="11960" ht="15.75" customHeight="1">
      <c r="A11960" s="5"/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  <c r="R11960" s="5"/>
      <c r="S11960" s="5"/>
      <c r="T11960" s="5"/>
      <c r="U11960" s="5"/>
      <c r="V11960" s="5"/>
      <c r="W11960" s="5"/>
    </row>
    <row r="11961" ht="15.75" customHeight="1">
      <c r="A11961" s="5"/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  <c r="R11961" s="5"/>
      <c r="S11961" s="5"/>
      <c r="T11961" s="5"/>
      <c r="U11961" s="5"/>
      <c r="V11961" s="5"/>
      <c r="W11961" s="5"/>
    </row>
    <row r="11962" ht="15.75" customHeight="1">
      <c r="A11962" s="5"/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  <c r="R11962" s="5"/>
      <c r="S11962" s="5"/>
      <c r="T11962" s="5"/>
      <c r="U11962" s="5"/>
      <c r="V11962" s="5"/>
      <c r="W11962" s="5"/>
    </row>
    <row r="11963" ht="15.75" customHeight="1">
      <c r="A11963" s="5"/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</row>
    <row r="11964" ht="15.75" customHeight="1">
      <c r="A11964" s="5"/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  <c r="R11964" s="5"/>
      <c r="S11964" s="5"/>
      <c r="T11964" s="5"/>
      <c r="U11964" s="5"/>
      <c r="V11964" s="5"/>
      <c r="W11964" s="5"/>
    </row>
    <row r="11965" ht="15.75" customHeight="1">
      <c r="A11965" s="5"/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  <c r="R11965" s="5"/>
      <c r="S11965" s="5"/>
      <c r="T11965" s="5"/>
      <c r="U11965" s="5"/>
      <c r="V11965" s="5"/>
      <c r="W11965" s="5"/>
    </row>
    <row r="11966" ht="15.75" customHeight="1">
      <c r="A11966" s="5"/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  <c r="R11966" s="5"/>
      <c r="S11966" s="5"/>
      <c r="T11966" s="5"/>
      <c r="U11966" s="5"/>
      <c r="V11966" s="5"/>
      <c r="W11966" s="5"/>
    </row>
    <row r="11967" ht="15.75" customHeight="1">
      <c r="A11967" s="5"/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  <c r="R11967" s="5"/>
      <c r="S11967" s="5"/>
      <c r="T11967" s="5"/>
      <c r="U11967" s="5"/>
      <c r="V11967" s="5"/>
      <c r="W11967" s="5"/>
    </row>
    <row r="11968" ht="15.75" customHeight="1">
      <c r="A11968" s="5"/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  <c r="R11968" s="5"/>
      <c r="S11968" s="5"/>
      <c r="T11968" s="5"/>
      <c r="U11968" s="5"/>
      <c r="V11968" s="5"/>
      <c r="W11968" s="5"/>
    </row>
    <row r="11969" ht="15.75" customHeight="1">
      <c r="A11969" s="5"/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  <c r="R11969" s="5"/>
      <c r="S11969" s="5"/>
      <c r="T11969" s="5"/>
      <c r="U11969" s="5"/>
      <c r="V11969" s="5"/>
      <c r="W11969" s="5"/>
    </row>
    <row r="11970" ht="15.75" customHeight="1">
      <c r="A11970" s="5"/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  <c r="R11970" s="5"/>
      <c r="S11970" s="5"/>
      <c r="T11970" s="5"/>
      <c r="U11970" s="5"/>
      <c r="V11970" s="5"/>
      <c r="W11970" s="5"/>
    </row>
    <row r="11971" ht="15.75" customHeight="1">
      <c r="A11971" s="5"/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  <c r="R11971" s="5"/>
      <c r="S11971" s="5"/>
      <c r="T11971" s="5"/>
      <c r="U11971" s="5"/>
      <c r="V11971" s="5"/>
      <c r="W11971" s="5"/>
    </row>
    <row r="11972" ht="15.75" customHeight="1">
      <c r="A11972" s="5"/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</row>
    <row r="11973" ht="15.75" customHeight="1">
      <c r="A11973" s="5"/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  <c r="R11973" s="5"/>
      <c r="S11973" s="5"/>
      <c r="T11973" s="5"/>
      <c r="U11973" s="5"/>
      <c r="V11973" s="5"/>
      <c r="W11973" s="5"/>
    </row>
    <row r="11974" ht="15.75" customHeight="1">
      <c r="A11974" s="5"/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  <c r="R11974" s="5"/>
      <c r="S11974" s="5"/>
      <c r="T11974" s="5"/>
      <c r="U11974" s="5"/>
      <c r="V11974" s="5"/>
      <c r="W11974" s="5"/>
    </row>
    <row r="11975" ht="15.75" customHeight="1">
      <c r="A11975" s="5"/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  <c r="R11975" s="5"/>
      <c r="S11975" s="5"/>
      <c r="T11975" s="5"/>
      <c r="U11975" s="5"/>
      <c r="V11975" s="5"/>
      <c r="W11975" s="5"/>
    </row>
    <row r="11976" ht="15.75" customHeight="1">
      <c r="A11976" s="5"/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  <c r="R11976" s="5"/>
      <c r="S11976" s="5"/>
      <c r="T11976" s="5"/>
      <c r="U11976" s="5"/>
      <c r="V11976" s="5"/>
      <c r="W11976" s="5"/>
    </row>
    <row r="11977" ht="15.75" customHeight="1">
      <c r="A11977" s="5"/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  <c r="R11977" s="5"/>
      <c r="S11977" s="5"/>
      <c r="T11977" s="5"/>
      <c r="U11977" s="5"/>
      <c r="V11977" s="5"/>
      <c r="W11977" s="5"/>
    </row>
    <row r="11978" ht="15.75" customHeight="1">
      <c r="A11978" s="5"/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  <c r="R11978" s="5"/>
      <c r="S11978" s="5"/>
      <c r="T11978" s="5"/>
      <c r="U11978" s="5"/>
      <c r="V11978" s="5"/>
      <c r="W11978" s="5"/>
    </row>
    <row r="11979" ht="15.75" customHeight="1">
      <c r="A11979" s="5"/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  <c r="R11979" s="5"/>
      <c r="S11979" s="5"/>
      <c r="T11979" s="5"/>
      <c r="U11979" s="5"/>
      <c r="V11979" s="5"/>
      <c r="W11979" s="5"/>
    </row>
    <row r="11980" ht="15.75" customHeight="1">
      <c r="A11980" s="5"/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  <c r="R11980" s="5"/>
      <c r="S11980" s="5"/>
      <c r="T11980" s="5"/>
      <c r="U11980" s="5"/>
      <c r="V11980" s="5"/>
      <c r="W11980" s="5"/>
    </row>
    <row r="11981" ht="15.75" customHeight="1">
      <c r="A11981" s="5"/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</row>
    <row r="11982" ht="15.75" customHeight="1">
      <c r="A11982" s="5"/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  <c r="R11982" s="5"/>
      <c r="S11982" s="5"/>
      <c r="T11982" s="5"/>
      <c r="U11982" s="5"/>
      <c r="V11982" s="5"/>
      <c r="W11982" s="5"/>
    </row>
    <row r="11983" ht="15.75" customHeight="1">
      <c r="A11983" s="5"/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  <c r="R11983" s="5"/>
      <c r="S11983" s="5"/>
      <c r="T11983" s="5"/>
      <c r="U11983" s="5"/>
      <c r="V11983" s="5"/>
      <c r="W11983" s="5"/>
    </row>
    <row r="11984" ht="15.75" customHeight="1">
      <c r="A11984" s="5"/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  <c r="R11984" s="5"/>
      <c r="S11984" s="5"/>
      <c r="T11984" s="5"/>
      <c r="U11984" s="5"/>
      <c r="V11984" s="5"/>
      <c r="W11984" s="5"/>
    </row>
    <row r="11985" ht="15.75" customHeight="1">
      <c r="A11985" s="5"/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  <c r="R11985" s="5"/>
      <c r="S11985" s="5"/>
      <c r="T11985" s="5"/>
      <c r="U11985" s="5"/>
      <c r="V11985" s="5"/>
      <c r="W11985" s="5"/>
    </row>
    <row r="11986" ht="15.75" customHeight="1">
      <c r="A11986" s="5"/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  <c r="R11986" s="5"/>
      <c r="S11986" s="5"/>
      <c r="T11986" s="5"/>
      <c r="U11986" s="5"/>
      <c r="V11986" s="5"/>
      <c r="W11986" s="5"/>
    </row>
    <row r="11987" ht="15.75" customHeight="1">
      <c r="A11987" s="5"/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  <c r="R11987" s="5"/>
      <c r="S11987" s="5"/>
      <c r="T11987" s="5"/>
      <c r="U11987" s="5"/>
      <c r="V11987" s="5"/>
      <c r="W11987" s="5"/>
    </row>
    <row r="11988" ht="15.75" customHeight="1">
      <c r="A11988" s="5"/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  <c r="R11988" s="5"/>
      <c r="S11988" s="5"/>
      <c r="T11988" s="5"/>
      <c r="U11988" s="5"/>
      <c r="V11988" s="5"/>
      <c r="W11988" s="5"/>
    </row>
    <row r="11989" ht="15.75" customHeight="1">
      <c r="A11989" s="5"/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  <c r="R11989" s="5"/>
      <c r="S11989" s="5"/>
      <c r="T11989" s="5"/>
      <c r="U11989" s="5"/>
      <c r="V11989" s="5"/>
      <c r="W11989" s="5"/>
    </row>
    <row r="11990" ht="15.75" customHeight="1">
      <c r="A11990" s="5"/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</row>
    <row r="11991" ht="15.75" customHeight="1">
      <c r="A11991" s="5"/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  <c r="R11991" s="5"/>
      <c r="S11991" s="5"/>
      <c r="T11991" s="5"/>
      <c r="U11991" s="5"/>
      <c r="V11991" s="5"/>
      <c r="W11991" s="5"/>
    </row>
    <row r="11992" ht="15.75" customHeight="1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  <c r="R11992" s="5"/>
      <c r="S11992" s="5"/>
      <c r="T11992" s="5"/>
      <c r="U11992" s="5"/>
      <c r="V11992" s="5"/>
      <c r="W11992" s="5"/>
    </row>
    <row r="11993" ht="15.75" customHeight="1">
      <c r="A11993" s="5"/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  <c r="R11993" s="5"/>
      <c r="S11993" s="5"/>
      <c r="T11993" s="5"/>
      <c r="U11993" s="5"/>
      <c r="V11993" s="5"/>
      <c r="W11993" s="5"/>
    </row>
    <row r="11994" ht="15.75" customHeight="1">
      <c r="A11994" s="5"/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  <c r="R11994" s="5"/>
      <c r="S11994" s="5"/>
      <c r="T11994" s="5"/>
      <c r="U11994" s="5"/>
      <c r="V11994" s="5"/>
      <c r="W11994" s="5"/>
    </row>
    <row r="11995" ht="15.75" customHeight="1">
      <c r="A11995" s="5"/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  <c r="R11995" s="5"/>
      <c r="S11995" s="5"/>
      <c r="T11995" s="5"/>
      <c r="U11995" s="5"/>
      <c r="V11995" s="5"/>
      <c r="W11995" s="5"/>
    </row>
    <row r="11996" ht="15.75" customHeight="1">
      <c r="A11996" s="5"/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  <c r="R11996" s="5"/>
      <c r="S11996" s="5"/>
      <c r="T11996" s="5"/>
      <c r="U11996" s="5"/>
      <c r="V11996" s="5"/>
      <c r="W11996" s="5"/>
    </row>
    <row r="11997" ht="15.75" customHeight="1">
      <c r="A11997" s="5"/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  <c r="R11997" s="5"/>
      <c r="S11997" s="5"/>
      <c r="T11997" s="5"/>
      <c r="U11997" s="5"/>
      <c r="V11997" s="5"/>
      <c r="W11997" s="5"/>
    </row>
    <row r="11998" ht="15.75" customHeight="1">
      <c r="A11998" s="5"/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  <c r="R11998" s="5"/>
      <c r="S11998" s="5"/>
      <c r="T11998" s="5"/>
      <c r="U11998" s="5"/>
      <c r="V11998" s="5"/>
      <c r="W11998" s="5"/>
    </row>
    <row r="11999" ht="15.75" customHeight="1">
      <c r="A11999" s="5"/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</row>
    <row r="12000" ht="15.75" customHeight="1">
      <c r="A12000" s="5"/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  <c r="R12000" s="5"/>
      <c r="S12000" s="5"/>
      <c r="T12000" s="5"/>
      <c r="U12000" s="5"/>
      <c r="V12000" s="5"/>
      <c r="W12000" s="5"/>
    </row>
    <row r="12001" ht="15.75" customHeight="1">
      <c r="A12001" s="5"/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  <c r="R12001" s="5"/>
      <c r="S12001" s="5"/>
      <c r="T12001" s="5"/>
      <c r="U12001" s="5"/>
      <c r="V12001" s="5"/>
      <c r="W12001" s="5"/>
    </row>
    <row r="12002" ht="15.75" customHeight="1">
      <c r="A12002" s="5"/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  <c r="R12002" s="5"/>
      <c r="S12002" s="5"/>
      <c r="T12002" s="5"/>
      <c r="U12002" s="5"/>
      <c r="V12002" s="5"/>
      <c r="W12002" s="5"/>
    </row>
    <row r="12003" ht="15.75" customHeight="1">
      <c r="A12003" s="5"/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  <c r="R12003" s="5"/>
      <c r="S12003" s="5"/>
      <c r="T12003" s="5"/>
      <c r="U12003" s="5"/>
      <c r="V12003" s="5"/>
      <c r="W12003" s="5"/>
    </row>
    <row r="12004" ht="15.75" customHeight="1">
      <c r="A12004" s="5"/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  <c r="R12004" s="5"/>
      <c r="S12004" s="5"/>
      <c r="T12004" s="5"/>
      <c r="U12004" s="5"/>
      <c r="V12004" s="5"/>
      <c r="W12004" s="5"/>
    </row>
    <row r="12005" ht="15.75" customHeight="1">
      <c r="A12005" s="5"/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  <c r="R12005" s="5"/>
      <c r="S12005" s="5"/>
      <c r="T12005" s="5"/>
      <c r="U12005" s="5"/>
      <c r="V12005" s="5"/>
      <c r="W12005" s="5"/>
    </row>
    <row r="12006" ht="15.75" customHeight="1">
      <c r="A12006" s="5"/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  <c r="R12006" s="5"/>
      <c r="S12006" s="5"/>
      <c r="T12006" s="5"/>
      <c r="U12006" s="5"/>
      <c r="V12006" s="5"/>
      <c r="W12006" s="5"/>
    </row>
    <row r="12007" ht="15.75" customHeight="1">
      <c r="A12007" s="5"/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  <c r="R12007" s="5"/>
      <c r="S12007" s="5"/>
      <c r="T12007" s="5"/>
      <c r="U12007" s="5"/>
      <c r="V12007" s="5"/>
      <c r="W12007" s="5"/>
    </row>
    <row r="12008" ht="15.75" customHeight="1">
      <c r="A12008" s="5"/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</row>
    <row r="12009" ht="15.75" customHeight="1">
      <c r="A12009" s="5"/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  <c r="R12009" s="5"/>
      <c r="S12009" s="5"/>
      <c r="T12009" s="5"/>
      <c r="U12009" s="5"/>
      <c r="V12009" s="5"/>
      <c r="W12009" s="5"/>
    </row>
    <row r="12010" ht="15.75" customHeight="1">
      <c r="A12010" s="5"/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  <c r="R12010" s="5"/>
      <c r="S12010" s="5"/>
      <c r="T12010" s="5"/>
      <c r="U12010" s="5"/>
      <c r="V12010" s="5"/>
      <c r="W12010" s="5"/>
    </row>
    <row r="12011" ht="15.75" customHeight="1">
      <c r="A12011" s="5"/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  <c r="R12011" s="5"/>
      <c r="S12011" s="5"/>
      <c r="T12011" s="5"/>
      <c r="U12011" s="5"/>
      <c r="V12011" s="5"/>
      <c r="W12011" s="5"/>
    </row>
    <row r="12012" ht="15.75" customHeight="1">
      <c r="A12012" s="5"/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  <c r="R12012" s="5"/>
      <c r="S12012" s="5"/>
      <c r="T12012" s="5"/>
      <c r="U12012" s="5"/>
      <c r="V12012" s="5"/>
      <c r="W12012" s="5"/>
    </row>
    <row r="12013" ht="15.75" customHeight="1">
      <c r="A12013" s="5"/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  <c r="R12013" s="5"/>
      <c r="S12013" s="5"/>
      <c r="T12013" s="5"/>
      <c r="U12013" s="5"/>
      <c r="V12013" s="5"/>
      <c r="W12013" s="5"/>
    </row>
    <row r="12014" ht="15.75" customHeight="1">
      <c r="A12014" s="5"/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  <c r="R12014" s="5"/>
      <c r="S12014" s="5"/>
      <c r="T12014" s="5"/>
      <c r="U12014" s="5"/>
      <c r="V12014" s="5"/>
      <c r="W12014" s="5"/>
    </row>
    <row r="12015" ht="15.75" customHeight="1">
      <c r="A12015" s="5"/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  <c r="R12015" s="5"/>
      <c r="S12015" s="5"/>
      <c r="T12015" s="5"/>
      <c r="U12015" s="5"/>
      <c r="V12015" s="5"/>
      <c r="W12015" s="5"/>
    </row>
    <row r="12016" ht="15.75" customHeight="1">
      <c r="A12016" s="5"/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  <c r="R12016" s="5"/>
      <c r="S12016" s="5"/>
      <c r="T12016" s="5"/>
      <c r="U12016" s="5"/>
      <c r="V12016" s="5"/>
      <c r="W12016" s="5"/>
    </row>
    <row r="12017" ht="15.75" customHeight="1">
      <c r="A12017" s="5"/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</row>
    <row r="12018" ht="15.75" customHeight="1">
      <c r="A12018" s="5"/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  <c r="R12018" s="5"/>
      <c r="S12018" s="5"/>
      <c r="T12018" s="5"/>
      <c r="U12018" s="5"/>
      <c r="V12018" s="5"/>
      <c r="W12018" s="5"/>
    </row>
    <row r="12019" ht="15.75" customHeight="1">
      <c r="A12019" s="5"/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  <c r="R12019" s="5"/>
      <c r="S12019" s="5"/>
      <c r="T12019" s="5"/>
      <c r="U12019" s="5"/>
      <c r="V12019" s="5"/>
      <c r="W12019" s="5"/>
    </row>
    <row r="12020" ht="15.75" customHeight="1">
      <c r="A12020" s="5"/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  <c r="R12020" s="5"/>
      <c r="S12020" s="5"/>
      <c r="T12020" s="5"/>
      <c r="U12020" s="5"/>
      <c r="V12020" s="5"/>
      <c r="W12020" s="5"/>
    </row>
    <row r="12021" ht="15.75" customHeight="1">
      <c r="A12021" s="5"/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  <c r="R12021" s="5"/>
      <c r="S12021" s="5"/>
      <c r="T12021" s="5"/>
      <c r="U12021" s="5"/>
      <c r="V12021" s="5"/>
      <c r="W12021" s="5"/>
    </row>
    <row r="12022" ht="15.75" customHeight="1">
      <c r="A12022" s="5"/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  <c r="R12022" s="5"/>
      <c r="S12022" s="5"/>
      <c r="T12022" s="5"/>
      <c r="U12022" s="5"/>
      <c r="V12022" s="5"/>
      <c r="W12022" s="5"/>
    </row>
    <row r="12023" ht="15.75" customHeight="1">
      <c r="A12023" s="5"/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  <c r="R12023" s="5"/>
      <c r="S12023" s="5"/>
      <c r="T12023" s="5"/>
      <c r="U12023" s="5"/>
      <c r="V12023" s="5"/>
      <c r="W12023" s="5"/>
    </row>
    <row r="12024" ht="15.75" customHeight="1">
      <c r="A12024" s="5"/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  <c r="R12024" s="5"/>
      <c r="S12024" s="5"/>
      <c r="T12024" s="5"/>
      <c r="U12024" s="5"/>
      <c r="V12024" s="5"/>
      <c r="W12024" s="5"/>
    </row>
    <row r="12025" ht="15.75" customHeight="1">
      <c r="A12025" s="5"/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  <c r="R12025" s="5"/>
      <c r="S12025" s="5"/>
      <c r="T12025" s="5"/>
      <c r="U12025" s="5"/>
      <c r="V12025" s="5"/>
      <c r="W12025" s="5"/>
    </row>
    <row r="12026" ht="15.75" customHeight="1">
      <c r="A12026" s="5"/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</row>
    <row r="12027" ht="15.75" customHeight="1">
      <c r="A12027" s="5"/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  <c r="R12027" s="5"/>
      <c r="S12027" s="5"/>
      <c r="T12027" s="5"/>
      <c r="U12027" s="5"/>
      <c r="V12027" s="5"/>
      <c r="W12027" s="5"/>
    </row>
    <row r="12028" ht="15.75" customHeight="1">
      <c r="A12028" s="5"/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  <c r="R12028" s="5"/>
      <c r="S12028" s="5"/>
      <c r="T12028" s="5"/>
      <c r="U12028" s="5"/>
      <c r="V12028" s="5"/>
      <c r="W12028" s="5"/>
    </row>
    <row r="12029" ht="15.75" customHeight="1">
      <c r="A12029" s="5"/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  <c r="R12029" s="5"/>
      <c r="S12029" s="5"/>
      <c r="T12029" s="5"/>
      <c r="U12029" s="5"/>
      <c r="V12029" s="5"/>
      <c r="W12029" s="5"/>
    </row>
    <row r="12030" ht="15.75" customHeight="1">
      <c r="A12030" s="5"/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  <c r="R12030" s="5"/>
      <c r="S12030" s="5"/>
      <c r="T12030" s="5"/>
      <c r="U12030" s="5"/>
      <c r="V12030" s="5"/>
      <c r="W12030" s="5"/>
    </row>
    <row r="12031" ht="15.75" customHeight="1">
      <c r="A12031" s="5"/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  <c r="R12031" s="5"/>
      <c r="S12031" s="5"/>
      <c r="T12031" s="5"/>
      <c r="U12031" s="5"/>
      <c r="V12031" s="5"/>
      <c r="W12031" s="5"/>
    </row>
    <row r="12032" ht="15.75" customHeight="1">
      <c r="A12032" s="5"/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  <c r="R12032" s="5"/>
      <c r="S12032" s="5"/>
      <c r="T12032" s="5"/>
      <c r="U12032" s="5"/>
      <c r="V12032" s="5"/>
      <c r="W12032" s="5"/>
    </row>
    <row r="12033" ht="15.75" customHeight="1">
      <c r="A12033" s="5"/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  <c r="R12033" s="5"/>
      <c r="S12033" s="5"/>
      <c r="T12033" s="5"/>
      <c r="U12033" s="5"/>
      <c r="V12033" s="5"/>
      <c r="W12033" s="5"/>
    </row>
    <row r="12034" ht="15.75" customHeight="1">
      <c r="A12034" s="5"/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  <c r="R12034" s="5"/>
      <c r="S12034" s="5"/>
      <c r="T12034" s="5"/>
      <c r="U12034" s="5"/>
      <c r="V12034" s="5"/>
      <c r="W12034" s="5"/>
    </row>
    <row r="12035" ht="15.75" customHeight="1">
      <c r="A12035" s="5"/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</row>
    <row r="12036" ht="15.75" customHeight="1">
      <c r="A12036" s="5"/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  <c r="R12036" s="5"/>
      <c r="S12036" s="5"/>
      <c r="T12036" s="5"/>
      <c r="U12036" s="5"/>
      <c r="V12036" s="5"/>
      <c r="W12036" s="5"/>
    </row>
    <row r="12037" ht="15.75" customHeight="1">
      <c r="A12037" s="5"/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  <c r="R12037" s="5"/>
      <c r="S12037" s="5"/>
      <c r="T12037" s="5"/>
      <c r="U12037" s="5"/>
      <c r="V12037" s="5"/>
      <c r="W12037" s="5"/>
    </row>
    <row r="12038" ht="15.75" customHeight="1">
      <c r="A12038" s="5"/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  <c r="R12038" s="5"/>
      <c r="S12038" s="5"/>
      <c r="T12038" s="5"/>
      <c r="U12038" s="5"/>
      <c r="V12038" s="5"/>
      <c r="W12038" s="5"/>
    </row>
    <row r="12039" ht="15.75" customHeight="1">
      <c r="A12039" s="5"/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  <c r="R12039" s="5"/>
      <c r="S12039" s="5"/>
      <c r="T12039" s="5"/>
      <c r="U12039" s="5"/>
      <c r="V12039" s="5"/>
      <c r="W12039" s="5"/>
    </row>
    <row r="12040" ht="15.75" customHeight="1">
      <c r="A12040" s="5"/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  <c r="R12040" s="5"/>
      <c r="S12040" s="5"/>
      <c r="T12040" s="5"/>
      <c r="U12040" s="5"/>
      <c r="V12040" s="5"/>
      <c r="W12040" s="5"/>
    </row>
    <row r="12041" ht="15.75" customHeight="1">
      <c r="A12041" s="5"/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  <c r="R12041" s="5"/>
      <c r="S12041" s="5"/>
      <c r="T12041" s="5"/>
      <c r="U12041" s="5"/>
      <c r="V12041" s="5"/>
      <c r="W12041" s="5"/>
    </row>
    <row r="12042" ht="15.75" customHeight="1">
      <c r="A12042" s="5"/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  <c r="R12042" s="5"/>
      <c r="S12042" s="5"/>
      <c r="T12042" s="5"/>
      <c r="U12042" s="5"/>
      <c r="V12042" s="5"/>
      <c r="W12042" s="5"/>
    </row>
    <row r="12043" ht="15.75" customHeight="1">
      <c r="A12043" s="5"/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  <c r="R12043" s="5"/>
      <c r="S12043" s="5"/>
      <c r="T12043" s="5"/>
      <c r="U12043" s="5"/>
      <c r="V12043" s="5"/>
      <c r="W12043" s="5"/>
    </row>
    <row r="12044" ht="15.75" customHeight="1">
      <c r="A12044" s="5"/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</row>
    <row r="12045" ht="15.75" customHeight="1">
      <c r="A12045" s="5"/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  <c r="R12045" s="5"/>
      <c r="S12045" s="5"/>
      <c r="T12045" s="5"/>
      <c r="U12045" s="5"/>
      <c r="V12045" s="5"/>
      <c r="W12045" s="5"/>
    </row>
    <row r="12046" ht="15.75" customHeight="1">
      <c r="A12046" s="5"/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  <c r="R12046" s="5"/>
      <c r="S12046" s="5"/>
      <c r="T12046" s="5"/>
      <c r="U12046" s="5"/>
      <c r="V12046" s="5"/>
      <c r="W12046" s="5"/>
    </row>
    <row r="12047" ht="15.75" customHeight="1">
      <c r="A12047" s="5"/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  <c r="R12047" s="5"/>
      <c r="S12047" s="5"/>
      <c r="T12047" s="5"/>
      <c r="U12047" s="5"/>
      <c r="V12047" s="5"/>
      <c r="W12047" s="5"/>
    </row>
    <row r="12048" ht="15.75" customHeight="1">
      <c r="A12048" s="5"/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  <c r="R12048" s="5"/>
      <c r="S12048" s="5"/>
      <c r="T12048" s="5"/>
      <c r="U12048" s="5"/>
      <c r="V12048" s="5"/>
      <c r="W12048" s="5"/>
    </row>
    <row r="12049" ht="15.75" customHeight="1">
      <c r="A12049" s="5"/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  <c r="R12049" s="5"/>
      <c r="S12049" s="5"/>
      <c r="T12049" s="5"/>
      <c r="U12049" s="5"/>
      <c r="V12049" s="5"/>
      <c r="W12049" s="5"/>
    </row>
    <row r="12050" ht="15.75" customHeight="1">
      <c r="A12050" s="5"/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  <c r="R12050" s="5"/>
      <c r="S12050" s="5"/>
      <c r="T12050" s="5"/>
      <c r="U12050" s="5"/>
      <c r="V12050" s="5"/>
      <c r="W12050" s="5"/>
    </row>
    <row r="12051" ht="15.75" customHeight="1">
      <c r="A12051" s="5"/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  <c r="R12051" s="5"/>
      <c r="S12051" s="5"/>
      <c r="T12051" s="5"/>
      <c r="U12051" s="5"/>
      <c r="V12051" s="5"/>
      <c r="W12051" s="5"/>
    </row>
    <row r="12052" ht="15.75" customHeight="1">
      <c r="A12052" s="5"/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  <c r="R12052" s="5"/>
      <c r="S12052" s="5"/>
      <c r="T12052" s="5"/>
      <c r="U12052" s="5"/>
      <c r="V12052" s="5"/>
      <c r="W12052" s="5"/>
    </row>
    <row r="12053" ht="15.75" customHeight="1">
      <c r="A12053" s="5"/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</row>
    <row r="12054" ht="15.75" customHeight="1">
      <c r="A12054" s="5"/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  <c r="R12054" s="5"/>
      <c r="S12054" s="5"/>
      <c r="T12054" s="5"/>
      <c r="U12054" s="5"/>
      <c r="V12054" s="5"/>
      <c r="W12054" s="5"/>
    </row>
    <row r="12055" ht="15.75" customHeight="1">
      <c r="A12055" s="5"/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  <c r="R12055" s="5"/>
      <c r="S12055" s="5"/>
      <c r="T12055" s="5"/>
      <c r="U12055" s="5"/>
      <c r="V12055" s="5"/>
      <c r="W12055" s="5"/>
    </row>
    <row r="12056" ht="15.75" customHeight="1">
      <c r="A12056" s="5"/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  <c r="R12056" s="5"/>
      <c r="S12056" s="5"/>
      <c r="T12056" s="5"/>
      <c r="U12056" s="5"/>
      <c r="V12056" s="5"/>
      <c r="W12056" s="5"/>
    </row>
    <row r="12057" ht="15.75" customHeight="1">
      <c r="A12057" s="5"/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  <c r="R12057" s="5"/>
      <c r="S12057" s="5"/>
      <c r="T12057" s="5"/>
      <c r="U12057" s="5"/>
      <c r="V12057" s="5"/>
      <c r="W12057" s="5"/>
    </row>
    <row r="12058" ht="15.75" customHeight="1">
      <c r="A12058" s="5"/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  <c r="R12058" s="5"/>
      <c r="S12058" s="5"/>
      <c r="T12058" s="5"/>
      <c r="U12058" s="5"/>
      <c r="V12058" s="5"/>
      <c r="W12058" s="5"/>
    </row>
    <row r="12059" ht="15.75" customHeight="1">
      <c r="A12059" s="5"/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  <c r="R12059" s="5"/>
      <c r="S12059" s="5"/>
      <c r="T12059" s="5"/>
      <c r="U12059" s="5"/>
      <c r="V12059" s="5"/>
      <c r="W12059" s="5"/>
    </row>
    <row r="12060" ht="15.75" customHeight="1">
      <c r="A12060" s="5"/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  <c r="R12060" s="5"/>
      <c r="S12060" s="5"/>
      <c r="T12060" s="5"/>
      <c r="U12060" s="5"/>
      <c r="V12060" s="5"/>
      <c r="W12060" s="5"/>
    </row>
    <row r="12061" ht="15.75" customHeight="1">
      <c r="A12061" s="5"/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  <c r="R12061" s="5"/>
      <c r="S12061" s="5"/>
      <c r="T12061" s="5"/>
      <c r="U12061" s="5"/>
      <c r="V12061" s="5"/>
      <c r="W12061" s="5"/>
    </row>
    <row r="12062" ht="15.75" customHeight="1">
      <c r="A12062" s="5"/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</row>
    <row r="12063" ht="15.75" customHeight="1">
      <c r="A12063" s="5"/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  <c r="R12063" s="5"/>
      <c r="S12063" s="5"/>
      <c r="T12063" s="5"/>
      <c r="U12063" s="5"/>
      <c r="V12063" s="5"/>
      <c r="W12063" s="5"/>
    </row>
    <row r="12064" ht="15.75" customHeight="1">
      <c r="A12064" s="5"/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  <c r="R12064" s="5"/>
      <c r="S12064" s="5"/>
      <c r="T12064" s="5"/>
      <c r="U12064" s="5"/>
      <c r="V12064" s="5"/>
      <c r="W12064" s="5"/>
    </row>
    <row r="12065" ht="15.75" customHeight="1">
      <c r="A12065" s="5"/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  <c r="R12065" s="5"/>
      <c r="S12065" s="5"/>
      <c r="T12065" s="5"/>
      <c r="U12065" s="5"/>
      <c r="V12065" s="5"/>
      <c r="W12065" s="5"/>
    </row>
    <row r="12066" ht="15.75" customHeight="1">
      <c r="A12066" s="5"/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  <c r="R12066" s="5"/>
      <c r="S12066" s="5"/>
      <c r="T12066" s="5"/>
      <c r="U12066" s="5"/>
      <c r="V12066" s="5"/>
      <c r="W12066" s="5"/>
    </row>
    <row r="12067" ht="15.75" customHeight="1">
      <c r="A12067" s="5"/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  <c r="R12067" s="5"/>
      <c r="S12067" s="5"/>
      <c r="T12067" s="5"/>
      <c r="U12067" s="5"/>
      <c r="V12067" s="5"/>
      <c r="W12067" s="5"/>
    </row>
    <row r="12068" ht="15.75" customHeight="1">
      <c r="A12068" s="5"/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  <c r="R12068" s="5"/>
      <c r="S12068" s="5"/>
      <c r="T12068" s="5"/>
      <c r="U12068" s="5"/>
      <c r="V12068" s="5"/>
      <c r="W12068" s="5"/>
    </row>
    <row r="12069" ht="15.75" customHeight="1">
      <c r="A12069" s="5"/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  <c r="R12069" s="5"/>
      <c r="S12069" s="5"/>
      <c r="T12069" s="5"/>
      <c r="U12069" s="5"/>
      <c r="V12069" s="5"/>
      <c r="W12069" s="5"/>
    </row>
    <row r="12070" ht="15.75" customHeight="1">
      <c r="A12070" s="5"/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  <c r="R12070" s="5"/>
      <c r="S12070" s="5"/>
      <c r="T12070" s="5"/>
      <c r="U12070" s="5"/>
      <c r="V12070" s="5"/>
      <c r="W12070" s="5"/>
    </row>
    <row r="12071" ht="15.75" customHeight="1">
      <c r="A12071" s="5"/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</row>
    <row r="12072" ht="15.75" customHeight="1">
      <c r="A12072" s="5"/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  <c r="R12072" s="5"/>
      <c r="S12072" s="5"/>
      <c r="T12072" s="5"/>
      <c r="U12072" s="5"/>
      <c r="V12072" s="5"/>
      <c r="W12072" s="5"/>
    </row>
    <row r="12073" ht="15.75" customHeight="1">
      <c r="A12073" s="5"/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  <c r="R12073" s="5"/>
      <c r="S12073" s="5"/>
      <c r="T12073" s="5"/>
      <c r="U12073" s="5"/>
      <c r="V12073" s="5"/>
      <c r="W12073" s="5"/>
    </row>
    <row r="12074" ht="15.75" customHeight="1">
      <c r="A12074" s="5"/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  <c r="R12074" s="5"/>
      <c r="S12074" s="5"/>
      <c r="T12074" s="5"/>
      <c r="U12074" s="5"/>
      <c r="V12074" s="5"/>
      <c r="W12074" s="5"/>
    </row>
    <row r="12075" ht="15.75" customHeight="1">
      <c r="A12075" s="5"/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  <c r="R12075" s="5"/>
      <c r="S12075" s="5"/>
      <c r="T12075" s="5"/>
      <c r="U12075" s="5"/>
      <c r="V12075" s="5"/>
      <c r="W12075" s="5"/>
    </row>
    <row r="12076" ht="15.75" customHeight="1">
      <c r="A12076" s="5"/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  <c r="R12076" s="5"/>
      <c r="S12076" s="5"/>
      <c r="T12076" s="5"/>
      <c r="U12076" s="5"/>
      <c r="V12076" s="5"/>
      <c r="W12076" s="5"/>
    </row>
    <row r="12077" ht="15.75" customHeight="1">
      <c r="A12077" s="5"/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  <c r="R12077" s="5"/>
      <c r="S12077" s="5"/>
      <c r="T12077" s="5"/>
      <c r="U12077" s="5"/>
      <c r="V12077" s="5"/>
      <c r="W12077" s="5"/>
    </row>
    <row r="12078" ht="15.75" customHeight="1">
      <c r="A12078" s="5"/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  <c r="R12078" s="5"/>
      <c r="S12078" s="5"/>
      <c r="T12078" s="5"/>
      <c r="U12078" s="5"/>
      <c r="V12078" s="5"/>
      <c r="W12078" s="5"/>
    </row>
    <row r="12079" ht="15.75" customHeight="1">
      <c r="A12079" s="5"/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  <c r="R12079" s="5"/>
      <c r="S12079" s="5"/>
      <c r="T12079" s="5"/>
      <c r="U12079" s="5"/>
      <c r="V12079" s="5"/>
      <c r="W12079" s="5"/>
    </row>
    <row r="12080" ht="15.75" customHeight="1">
      <c r="A12080" s="5"/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</row>
    <row r="12081" ht="15.75" customHeight="1">
      <c r="A12081" s="5"/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  <c r="R12081" s="5"/>
      <c r="S12081" s="5"/>
      <c r="T12081" s="5"/>
      <c r="U12081" s="5"/>
      <c r="V12081" s="5"/>
      <c r="W12081" s="5"/>
    </row>
    <row r="12082" ht="15.75" customHeight="1">
      <c r="A12082" s="5"/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  <c r="R12082" s="5"/>
      <c r="S12082" s="5"/>
      <c r="T12082" s="5"/>
      <c r="U12082" s="5"/>
      <c r="V12082" s="5"/>
      <c r="W12082" s="5"/>
    </row>
    <row r="12083" ht="15.75" customHeight="1">
      <c r="A12083" s="5"/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  <c r="R12083" s="5"/>
      <c r="S12083" s="5"/>
      <c r="T12083" s="5"/>
      <c r="U12083" s="5"/>
      <c r="V12083" s="5"/>
      <c r="W12083" s="5"/>
    </row>
    <row r="12084" ht="15.75" customHeight="1">
      <c r="A12084" s="5"/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  <c r="R12084" s="5"/>
      <c r="S12084" s="5"/>
      <c r="T12084" s="5"/>
      <c r="U12084" s="5"/>
      <c r="V12084" s="5"/>
      <c r="W12084" s="5"/>
    </row>
    <row r="12085" ht="15.75" customHeight="1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  <c r="R12085" s="5"/>
      <c r="S12085" s="5"/>
      <c r="T12085" s="5"/>
      <c r="U12085" s="5"/>
      <c r="V12085" s="5"/>
      <c r="W12085" s="5"/>
    </row>
    <row r="12086" ht="15.75" customHeight="1">
      <c r="A12086" s="5"/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  <c r="R12086" s="5"/>
      <c r="S12086" s="5"/>
      <c r="T12086" s="5"/>
      <c r="U12086" s="5"/>
      <c r="V12086" s="5"/>
      <c r="W12086" s="5"/>
    </row>
    <row r="12087" ht="15.75" customHeight="1">
      <c r="A12087" s="5"/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  <c r="R12087" s="5"/>
      <c r="S12087" s="5"/>
      <c r="T12087" s="5"/>
      <c r="U12087" s="5"/>
      <c r="V12087" s="5"/>
      <c r="W12087" s="5"/>
    </row>
    <row r="12088" ht="15.75" customHeight="1">
      <c r="A12088" s="5"/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  <c r="R12088" s="5"/>
      <c r="S12088" s="5"/>
      <c r="T12088" s="5"/>
      <c r="U12088" s="5"/>
      <c r="V12088" s="5"/>
      <c r="W12088" s="5"/>
    </row>
    <row r="12089" ht="15.75" customHeight="1">
      <c r="A12089" s="5"/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</row>
    <row r="12090" ht="15.75" customHeight="1">
      <c r="A12090" s="5"/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  <c r="R12090" s="5"/>
      <c r="S12090" s="5"/>
      <c r="T12090" s="5"/>
      <c r="U12090" s="5"/>
      <c r="V12090" s="5"/>
      <c r="W12090" s="5"/>
    </row>
    <row r="12091" ht="15.75" customHeight="1">
      <c r="A12091" s="5"/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  <c r="R12091" s="5"/>
      <c r="S12091" s="5"/>
      <c r="T12091" s="5"/>
      <c r="U12091" s="5"/>
      <c r="V12091" s="5"/>
      <c r="W12091" s="5"/>
    </row>
    <row r="12092" ht="15.75" customHeight="1">
      <c r="A12092" s="5"/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  <c r="R12092" s="5"/>
      <c r="S12092" s="5"/>
      <c r="T12092" s="5"/>
      <c r="U12092" s="5"/>
      <c r="V12092" s="5"/>
      <c r="W12092" s="5"/>
    </row>
    <row r="12093" ht="15.75" customHeight="1">
      <c r="A12093" s="5"/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  <c r="R12093" s="5"/>
      <c r="S12093" s="5"/>
      <c r="T12093" s="5"/>
      <c r="U12093" s="5"/>
      <c r="V12093" s="5"/>
      <c r="W12093" s="5"/>
    </row>
    <row r="12094" ht="15.75" customHeight="1">
      <c r="A12094" s="5"/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  <c r="R12094" s="5"/>
      <c r="S12094" s="5"/>
      <c r="T12094" s="5"/>
      <c r="U12094" s="5"/>
      <c r="V12094" s="5"/>
      <c r="W12094" s="5"/>
    </row>
    <row r="12095" ht="15.75" customHeight="1">
      <c r="A12095" s="5"/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  <c r="R12095" s="5"/>
      <c r="S12095" s="5"/>
      <c r="T12095" s="5"/>
      <c r="U12095" s="5"/>
      <c r="V12095" s="5"/>
      <c r="W12095" s="5"/>
    </row>
    <row r="12096" ht="15.75" customHeight="1">
      <c r="A12096" s="5"/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  <c r="R12096" s="5"/>
      <c r="S12096" s="5"/>
      <c r="T12096" s="5"/>
      <c r="U12096" s="5"/>
      <c r="V12096" s="5"/>
      <c r="W12096" s="5"/>
    </row>
    <row r="12097" ht="15.75" customHeight="1">
      <c r="A12097" s="5"/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  <c r="R12097" s="5"/>
      <c r="S12097" s="5"/>
      <c r="T12097" s="5"/>
      <c r="U12097" s="5"/>
      <c r="V12097" s="5"/>
      <c r="W12097" s="5"/>
    </row>
    <row r="12098" ht="15.75" customHeight="1">
      <c r="A12098" s="5"/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</row>
    <row r="12099" ht="15.75" customHeight="1">
      <c r="A12099" s="5"/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  <c r="R12099" s="5"/>
      <c r="S12099" s="5"/>
      <c r="T12099" s="5"/>
      <c r="U12099" s="5"/>
      <c r="V12099" s="5"/>
      <c r="W12099" s="5"/>
    </row>
    <row r="12100" ht="15.75" customHeight="1">
      <c r="A12100" s="5"/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  <c r="R12100" s="5"/>
      <c r="S12100" s="5"/>
      <c r="T12100" s="5"/>
      <c r="U12100" s="5"/>
      <c r="V12100" s="5"/>
      <c r="W12100" s="5"/>
    </row>
    <row r="12101" ht="15.75" customHeight="1">
      <c r="A12101" s="5"/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  <c r="R12101" s="5"/>
      <c r="S12101" s="5"/>
      <c r="T12101" s="5"/>
      <c r="U12101" s="5"/>
      <c r="V12101" s="5"/>
      <c r="W12101" s="5"/>
    </row>
    <row r="12102" ht="15.75" customHeight="1">
      <c r="A12102" s="5"/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  <c r="R12102" s="5"/>
      <c r="S12102" s="5"/>
      <c r="T12102" s="5"/>
      <c r="U12102" s="5"/>
      <c r="V12102" s="5"/>
      <c r="W12102" s="5"/>
    </row>
    <row r="12103" ht="15.75" customHeight="1">
      <c r="A12103" s="5"/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  <c r="R12103" s="5"/>
      <c r="S12103" s="5"/>
      <c r="T12103" s="5"/>
      <c r="U12103" s="5"/>
      <c r="V12103" s="5"/>
      <c r="W12103" s="5"/>
    </row>
    <row r="12104" ht="15.75" customHeight="1">
      <c r="A12104" s="5"/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  <c r="R12104" s="5"/>
      <c r="S12104" s="5"/>
      <c r="T12104" s="5"/>
      <c r="U12104" s="5"/>
      <c r="V12104" s="5"/>
      <c r="W12104" s="5"/>
    </row>
    <row r="12105" ht="15.75" customHeight="1">
      <c r="A12105" s="5"/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  <c r="R12105" s="5"/>
      <c r="S12105" s="5"/>
      <c r="T12105" s="5"/>
      <c r="U12105" s="5"/>
      <c r="V12105" s="5"/>
      <c r="W12105" s="5"/>
    </row>
    <row r="12106" ht="15.75" customHeight="1">
      <c r="A12106" s="5"/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  <c r="R12106" s="5"/>
      <c r="S12106" s="5"/>
      <c r="T12106" s="5"/>
      <c r="U12106" s="5"/>
      <c r="V12106" s="5"/>
      <c r="W12106" s="5"/>
    </row>
    <row r="12107" ht="15.75" customHeight="1">
      <c r="A12107" s="5"/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</row>
    <row r="12108" ht="15.75" customHeight="1">
      <c r="A12108" s="5"/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  <c r="R12108" s="5"/>
      <c r="S12108" s="5"/>
      <c r="T12108" s="5"/>
      <c r="U12108" s="5"/>
      <c r="V12108" s="5"/>
      <c r="W12108" s="5"/>
    </row>
    <row r="12109" ht="15.75" customHeight="1">
      <c r="A12109" s="5"/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  <c r="R12109" s="5"/>
      <c r="S12109" s="5"/>
      <c r="T12109" s="5"/>
      <c r="U12109" s="5"/>
      <c r="V12109" s="5"/>
      <c r="W12109" s="5"/>
    </row>
    <row r="12110" ht="15.75" customHeight="1">
      <c r="A12110" s="5"/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  <c r="R12110" s="5"/>
      <c r="S12110" s="5"/>
      <c r="T12110" s="5"/>
      <c r="U12110" s="5"/>
      <c r="V12110" s="5"/>
      <c r="W12110" s="5"/>
    </row>
    <row r="12111" ht="15.75" customHeight="1">
      <c r="A12111" s="5"/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  <c r="R12111" s="5"/>
      <c r="S12111" s="5"/>
      <c r="T12111" s="5"/>
      <c r="U12111" s="5"/>
      <c r="V12111" s="5"/>
      <c r="W12111" s="5"/>
    </row>
    <row r="12112" ht="15.75" customHeight="1">
      <c r="A12112" s="5"/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  <c r="R12112" s="5"/>
      <c r="S12112" s="5"/>
      <c r="T12112" s="5"/>
      <c r="U12112" s="5"/>
      <c r="V12112" s="5"/>
      <c r="W12112" s="5"/>
    </row>
    <row r="12113" ht="15.75" customHeight="1">
      <c r="A12113" s="5"/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  <c r="R12113" s="5"/>
      <c r="S12113" s="5"/>
      <c r="T12113" s="5"/>
      <c r="U12113" s="5"/>
      <c r="V12113" s="5"/>
      <c r="W12113" s="5"/>
    </row>
    <row r="12114" ht="15.75" customHeight="1">
      <c r="A12114" s="5"/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  <c r="R12114" s="5"/>
      <c r="S12114" s="5"/>
      <c r="T12114" s="5"/>
      <c r="U12114" s="5"/>
      <c r="V12114" s="5"/>
      <c r="W12114" s="5"/>
    </row>
    <row r="12115" ht="15.75" customHeight="1">
      <c r="A12115" s="5"/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  <c r="R12115" s="5"/>
      <c r="S12115" s="5"/>
      <c r="T12115" s="5"/>
      <c r="U12115" s="5"/>
      <c r="V12115" s="5"/>
      <c r="W12115" s="5"/>
    </row>
    <row r="12116" ht="15.75" customHeight="1">
      <c r="A12116" s="5"/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</row>
    <row r="12117" ht="15.75" customHeight="1">
      <c r="A12117" s="5"/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  <c r="R12117" s="5"/>
      <c r="S12117" s="5"/>
      <c r="T12117" s="5"/>
      <c r="U12117" s="5"/>
      <c r="V12117" s="5"/>
      <c r="W12117" s="5"/>
    </row>
    <row r="12118" ht="15.75" customHeight="1">
      <c r="A12118" s="5"/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  <c r="R12118" s="5"/>
      <c r="S12118" s="5"/>
      <c r="T12118" s="5"/>
      <c r="U12118" s="5"/>
      <c r="V12118" s="5"/>
      <c r="W12118" s="5"/>
    </row>
    <row r="12119" ht="15.75" customHeight="1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  <c r="R12119" s="5"/>
      <c r="S12119" s="5"/>
      <c r="T12119" s="5"/>
      <c r="U12119" s="5"/>
      <c r="V12119" s="5"/>
      <c r="W12119" s="5"/>
    </row>
    <row r="12120" ht="15.75" customHeight="1">
      <c r="A12120" s="5"/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  <c r="R12120" s="5"/>
      <c r="S12120" s="5"/>
      <c r="T12120" s="5"/>
      <c r="U12120" s="5"/>
      <c r="V12120" s="5"/>
      <c r="W12120" s="5"/>
    </row>
    <row r="12121" ht="15.75" customHeight="1">
      <c r="A12121" s="5"/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  <c r="R12121" s="5"/>
      <c r="S12121" s="5"/>
      <c r="T12121" s="5"/>
      <c r="U12121" s="5"/>
      <c r="V12121" s="5"/>
      <c r="W12121" s="5"/>
    </row>
    <row r="12122" ht="15.75" customHeight="1">
      <c r="A12122" s="5"/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  <c r="R12122" s="5"/>
      <c r="S12122" s="5"/>
      <c r="T12122" s="5"/>
      <c r="U12122" s="5"/>
      <c r="V12122" s="5"/>
      <c r="W12122" s="5"/>
    </row>
    <row r="12123" ht="15.75" customHeight="1">
      <c r="A12123" s="5"/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  <c r="R12123" s="5"/>
      <c r="S12123" s="5"/>
      <c r="T12123" s="5"/>
      <c r="U12123" s="5"/>
      <c r="V12123" s="5"/>
      <c r="W12123" s="5"/>
    </row>
    <row r="12124" ht="15.75" customHeight="1">
      <c r="A12124" s="5"/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  <c r="R12124" s="5"/>
      <c r="S12124" s="5"/>
      <c r="T12124" s="5"/>
      <c r="U12124" s="5"/>
      <c r="V12124" s="5"/>
      <c r="W12124" s="5"/>
    </row>
    <row r="12125" ht="15.75" customHeight="1">
      <c r="A12125" s="5"/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</row>
    <row r="12126" ht="15.75" customHeight="1">
      <c r="A12126" s="5"/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  <c r="R12126" s="5"/>
      <c r="S12126" s="5"/>
      <c r="T12126" s="5"/>
      <c r="U12126" s="5"/>
      <c r="V12126" s="5"/>
      <c r="W12126" s="5"/>
    </row>
    <row r="12127" ht="15.75" customHeight="1">
      <c r="A12127" s="5"/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  <c r="R12127" s="5"/>
      <c r="S12127" s="5"/>
      <c r="T12127" s="5"/>
      <c r="U12127" s="5"/>
      <c r="V12127" s="5"/>
      <c r="W12127" s="5"/>
    </row>
    <row r="12128" ht="15.75" customHeight="1">
      <c r="A12128" s="5"/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  <c r="R12128" s="5"/>
      <c r="S12128" s="5"/>
      <c r="T12128" s="5"/>
      <c r="U12128" s="5"/>
      <c r="V12128" s="5"/>
      <c r="W12128" s="5"/>
    </row>
    <row r="12129" ht="15.75" customHeight="1">
      <c r="A12129" s="5"/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  <c r="R12129" s="5"/>
      <c r="S12129" s="5"/>
      <c r="T12129" s="5"/>
      <c r="U12129" s="5"/>
      <c r="V12129" s="5"/>
      <c r="W12129" s="5"/>
    </row>
    <row r="12130" ht="15.75" customHeight="1">
      <c r="A12130" s="5"/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  <c r="R12130" s="5"/>
      <c r="S12130" s="5"/>
      <c r="T12130" s="5"/>
      <c r="U12130" s="5"/>
      <c r="V12130" s="5"/>
      <c r="W12130" s="5"/>
    </row>
    <row r="12131" ht="15.75" customHeight="1">
      <c r="A12131" s="5"/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  <c r="R12131" s="5"/>
      <c r="S12131" s="5"/>
      <c r="T12131" s="5"/>
      <c r="U12131" s="5"/>
      <c r="V12131" s="5"/>
      <c r="W12131" s="5"/>
    </row>
    <row r="12132" ht="15.75" customHeight="1">
      <c r="A12132" s="5"/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  <c r="R12132" s="5"/>
      <c r="S12132" s="5"/>
      <c r="T12132" s="5"/>
      <c r="U12132" s="5"/>
      <c r="V12132" s="5"/>
      <c r="W12132" s="5"/>
    </row>
    <row r="12133" ht="15.75" customHeight="1">
      <c r="A12133" s="5"/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  <c r="R12133" s="5"/>
      <c r="S12133" s="5"/>
      <c r="T12133" s="5"/>
      <c r="U12133" s="5"/>
      <c r="V12133" s="5"/>
      <c r="W12133" s="5"/>
    </row>
    <row r="12134" ht="15.75" customHeight="1">
      <c r="A12134" s="5"/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</row>
    <row r="12135" ht="15.75" customHeight="1">
      <c r="A12135" s="5"/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  <c r="R12135" s="5"/>
      <c r="S12135" s="5"/>
      <c r="T12135" s="5"/>
      <c r="U12135" s="5"/>
      <c r="V12135" s="5"/>
      <c r="W12135" s="5"/>
    </row>
    <row r="12136" ht="15.75" customHeight="1">
      <c r="A12136" s="5"/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  <c r="R12136" s="5"/>
      <c r="S12136" s="5"/>
      <c r="T12136" s="5"/>
      <c r="U12136" s="5"/>
      <c r="V12136" s="5"/>
      <c r="W12136" s="5"/>
    </row>
    <row r="12137" ht="15.75" customHeight="1">
      <c r="A12137" s="5"/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  <c r="R12137" s="5"/>
      <c r="S12137" s="5"/>
      <c r="T12137" s="5"/>
      <c r="U12137" s="5"/>
      <c r="V12137" s="5"/>
      <c r="W12137" s="5"/>
    </row>
    <row r="12138" ht="15.75" customHeight="1">
      <c r="A12138" s="5"/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  <c r="R12138" s="5"/>
      <c r="S12138" s="5"/>
      <c r="T12138" s="5"/>
      <c r="U12138" s="5"/>
      <c r="V12138" s="5"/>
      <c r="W12138" s="5"/>
    </row>
    <row r="12139" ht="15.75" customHeight="1">
      <c r="A12139" s="5"/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  <c r="R12139" s="5"/>
      <c r="S12139" s="5"/>
      <c r="T12139" s="5"/>
      <c r="U12139" s="5"/>
      <c r="V12139" s="5"/>
      <c r="W12139" s="5"/>
    </row>
    <row r="12140" ht="15.75" customHeight="1">
      <c r="A12140" s="5"/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  <c r="R12140" s="5"/>
      <c r="S12140" s="5"/>
      <c r="T12140" s="5"/>
      <c r="U12140" s="5"/>
      <c r="V12140" s="5"/>
      <c r="W12140" s="5"/>
    </row>
    <row r="12141" ht="15.75" customHeight="1">
      <c r="A12141" s="5"/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  <c r="R12141" s="5"/>
      <c r="S12141" s="5"/>
      <c r="T12141" s="5"/>
      <c r="U12141" s="5"/>
      <c r="V12141" s="5"/>
      <c r="W12141" s="5"/>
    </row>
    <row r="12142" ht="15.75" customHeight="1">
      <c r="A12142" s="5"/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  <c r="R12142" s="5"/>
      <c r="S12142" s="5"/>
      <c r="T12142" s="5"/>
      <c r="U12142" s="5"/>
      <c r="V12142" s="5"/>
      <c r="W12142" s="5"/>
    </row>
    <row r="12143" ht="15.75" customHeight="1">
      <c r="A12143" s="5"/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</row>
    <row r="12144" ht="15.75" customHeight="1">
      <c r="A12144" s="5"/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  <c r="R12144" s="5"/>
      <c r="S12144" s="5"/>
      <c r="T12144" s="5"/>
      <c r="U12144" s="5"/>
      <c r="V12144" s="5"/>
      <c r="W12144" s="5"/>
    </row>
    <row r="12145" ht="15.75" customHeight="1">
      <c r="A12145" s="5"/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  <c r="R12145" s="5"/>
      <c r="S12145" s="5"/>
      <c r="T12145" s="5"/>
      <c r="U12145" s="5"/>
      <c r="V12145" s="5"/>
      <c r="W12145" s="5"/>
    </row>
    <row r="12146" ht="15.75" customHeight="1">
      <c r="A12146" s="5"/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  <c r="R12146" s="5"/>
      <c r="S12146" s="5"/>
      <c r="T12146" s="5"/>
      <c r="U12146" s="5"/>
      <c r="V12146" s="5"/>
      <c r="W12146" s="5"/>
    </row>
    <row r="12147" ht="15.75" customHeight="1">
      <c r="A12147" s="5"/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  <c r="R12147" s="5"/>
      <c r="S12147" s="5"/>
      <c r="T12147" s="5"/>
      <c r="U12147" s="5"/>
      <c r="V12147" s="5"/>
      <c r="W12147" s="5"/>
    </row>
    <row r="12148" ht="15.75" customHeight="1">
      <c r="A12148" s="5"/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  <c r="R12148" s="5"/>
      <c r="S12148" s="5"/>
      <c r="T12148" s="5"/>
      <c r="U12148" s="5"/>
      <c r="V12148" s="5"/>
      <c r="W12148" s="5"/>
    </row>
    <row r="12149" ht="15.75" customHeight="1">
      <c r="A12149" s="5"/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  <c r="R12149" s="5"/>
      <c r="S12149" s="5"/>
      <c r="T12149" s="5"/>
      <c r="U12149" s="5"/>
      <c r="V12149" s="5"/>
      <c r="W12149" s="5"/>
    </row>
    <row r="12150" ht="15.75" customHeight="1">
      <c r="A12150" s="5"/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  <c r="R12150" s="5"/>
      <c r="S12150" s="5"/>
      <c r="T12150" s="5"/>
      <c r="U12150" s="5"/>
      <c r="V12150" s="5"/>
      <c r="W12150" s="5"/>
    </row>
    <row r="12151" ht="15.75" customHeight="1">
      <c r="A12151" s="5"/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  <c r="R12151" s="5"/>
      <c r="S12151" s="5"/>
      <c r="T12151" s="5"/>
      <c r="U12151" s="5"/>
      <c r="V12151" s="5"/>
      <c r="W12151" s="5"/>
    </row>
    <row r="12152" ht="15.75" customHeight="1">
      <c r="A12152" s="5"/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</row>
    <row r="12153" ht="15.75" customHeight="1">
      <c r="A12153" s="5"/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  <c r="R12153" s="5"/>
      <c r="S12153" s="5"/>
      <c r="T12153" s="5"/>
      <c r="U12153" s="5"/>
      <c r="V12153" s="5"/>
      <c r="W12153" s="5"/>
    </row>
    <row r="12154" ht="15.75" customHeight="1">
      <c r="A12154" s="5"/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  <c r="R12154" s="5"/>
      <c r="S12154" s="5"/>
      <c r="T12154" s="5"/>
      <c r="U12154" s="5"/>
      <c r="V12154" s="5"/>
      <c r="W12154" s="5"/>
    </row>
    <row r="12155" ht="15.75" customHeight="1">
      <c r="A12155" s="5"/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  <c r="R12155" s="5"/>
      <c r="S12155" s="5"/>
      <c r="T12155" s="5"/>
      <c r="U12155" s="5"/>
      <c r="V12155" s="5"/>
      <c r="W12155" s="5"/>
    </row>
    <row r="12156" ht="15.75" customHeight="1">
      <c r="A12156" s="5"/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  <c r="R12156" s="5"/>
      <c r="S12156" s="5"/>
      <c r="T12156" s="5"/>
      <c r="U12156" s="5"/>
      <c r="V12156" s="5"/>
      <c r="W12156" s="5"/>
    </row>
    <row r="12157" ht="15.75" customHeight="1">
      <c r="A12157" s="5"/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  <c r="R12157" s="5"/>
      <c r="S12157" s="5"/>
      <c r="T12157" s="5"/>
      <c r="U12157" s="5"/>
      <c r="V12157" s="5"/>
      <c r="W12157" s="5"/>
    </row>
    <row r="12158" ht="15.75" customHeight="1">
      <c r="A12158" s="5"/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  <c r="R12158" s="5"/>
      <c r="S12158" s="5"/>
      <c r="T12158" s="5"/>
      <c r="U12158" s="5"/>
      <c r="V12158" s="5"/>
      <c r="W12158" s="5"/>
    </row>
    <row r="12159" ht="15.75" customHeight="1">
      <c r="A12159" s="5"/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  <c r="R12159" s="5"/>
      <c r="S12159" s="5"/>
      <c r="T12159" s="5"/>
      <c r="U12159" s="5"/>
      <c r="V12159" s="5"/>
      <c r="W12159" s="5"/>
    </row>
    <row r="12160" ht="15.75" customHeight="1">
      <c r="A12160" s="5"/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  <c r="R12160" s="5"/>
      <c r="S12160" s="5"/>
      <c r="T12160" s="5"/>
      <c r="U12160" s="5"/>
      <c r="V12160" s="5"/>
      <c r="W12160" s="5"/>
    </row>
    <row r="12161" ht="15.75" customHeight="1">
      <c r="A12161" s="5"/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</row>
    <row r="12162" ht="15.75" customHeight="1">
      <c r="A12162" s="5"/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  <c r="R12162" s="5"/>
      <c r="S12162" s="5"/>
      <c r="T12162" s="5"/>
      <c r="U12162" s="5"/>
      <c r="V12162" s="5"/>
      <c r="W12162" s="5"/>
    </row>
    <row r="12163" ht="15.75" customHeight="1">
      <c r="A12163" s="5"/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  <c r="R12163" s="5"/>
      <c r="S12163" s="5"/>
      <c r="T12163" s="5"/>
      <c r="U12163" s="5"/>
      <c r="V12163" s="5"/>
      <c r="W12163" s="5"/>
    </row>
    <row r="12164" ht="15.75" customHeight="1">
      <c r="A12164" s="5"/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  <c r="R12164" s="5"/>
      <c r="S12164" s="5"/>
      <c r="T12164" s="5"/>
      <c r="U12164" s="5"/>
      <c r="V12164" s="5"/>
      <c r="W12164" s="5"/>
    </row>
    <row r="12165" ht="15.75" customHeight="1">
      <c r="A12165" s="5"/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  <c r="R12165" s="5"/>
      <c r="S12165" s="5"/>
      <c r="T12165" s="5"/>
      <c r="U12165" s="5"/>
      <c r="V12165" s="5"/>
      <c r="W12165" s="5"/>
    </row>
    <row r="12166" ht="15.75" customHeight="1">
      <c r="A12166" s="5"/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  <c r="R12166" s="5"/>
      <c r="S12166" s="5"/>
      <c r="T12166" s="5"/>
      <c r="U12166" s="5"/>
      <c r="V12166" s="5"/>
      <c r="W12166" s="5"/>
    </row>
    <row r="12167" ht="15.75" customHeight="1">
      <c r="A12167" s="5"/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  <c r="R12167" s="5"/>
      <c r="S12167" s="5"/>
      <c r="T12167" s="5"/>
      <c r="U12167" s="5"/>
      <c r="V12167" s="5"/>
      <c r="W12167" s="5"/>
    </row>
    <row r="12168" ht="15.75" customHeight="1">
      <c r="A12168" s="5"/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  <c r="R12168" s="5"/>
      <c r="S12168" s="5"/>
      <c r="T12168" s="5"/>
      <c r="U12168" s="5"/>
      <c r="V12168" s="5"/>
      <c r="W12168" s="5"/>
    </row>
    <row r="12169" ht="15.75" customHeight="1">
      <c r="A12169" s="5"/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  <c r="R12169" s="5"/>
      <c r="S12169" s="5"/>
      <c r="T12169" s="5"/>
      <c r="U12169" s="5"/>
      <c r="V12169" s="5"/>
      <c r="W12169" s="5"/>
    </row>
    <row r="12170" ht="15.75" customHeight="1">
      <c r="A12170" s="5"/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</row>
    <row r="12171" ht="15.75" customHeight="1">
      <c r="A12171" s="5"/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  <c r="R12171" s="5"/>
      <c r="S12171" s="5"/>
      <c r="T12171" s="5"/>
      <c r="U12171" s="5"/>
      <c r="V12171" s="5"/>
      <c r="W12171" s="5"/>
    </row>
    <row r="12172" ht="15.75" customHeight="1">
      <c r="A12172" s="5"/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  <c r="R12172" s="5"/>
      <c r="S12172" s="5"/>
      <c r="T12172" s="5"/>
      <c r="U12172" s="5"/>
      <c r="V12172" s="5"/>
      <c r="W12172" s="5"/>
    </row>
    <row r="12173" ht="15.75" customHeight="1">
      <c r="A12173" s="5"/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  <c r="R12173" s="5"/>
      <c r="S12173" s="5"/>
      <c r="T12173" s="5"/>
      <c r="U12173" s="5"/>
      <c r="V12173" s="5"/>
      <c r="W12173" s="5"/>
    </row>
    <row r="12174" ht="15.75" customHeight="1">
      <c r="A12174" s="5"/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  <c r="R12174" s="5"/>
      <c r="S12174" s="5"/>
      <c r="T12174" s="5"/>
      <c r="U12174" s="5"/>
      <c r="V12174" s="5"/>
      <c r="W12174" s="5"/>
    </row>
    <row r="12175" ht="15.75" customHeight="1">
      <c r="A12175" s="5"/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  <c r="R12175" s="5"/>
      <c r="S12175" s="5"/>
      <c r="T12175" s="5"/>
      <c r="U12175" s="5"/>
      <c r="V12175" s="5"/>
      <c r="W12175" s="5"/>
    </row>
    <row r="12176" ht="15.75" customHeight="1">
      <c r="A12176" s="5"/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  <c r="R12176" s="5"/>
      <c r="S12176" s="5"/>
      <c r="T12176" s="5"/>
      <c r="U12176" s="5"/>
      <c r="V12176" s="5"/>
      <c r="W12176" s="5"/>
    </row>
    <row r="12177" ht="15.75" customHeight="1">
      <c r="A12177" s="5"/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  <c r="R12177" s="5"/>
      <c r="S12177" s="5"/>
      <c r="T12177" s="5"/>
      <c r="U12177" s="5"/>
      <c r="V12177" s="5"/>
      <c r="W12177" s="5"/>
    </row>
    <row r="12178" ht="15.75" customHeight="1">
      <c r="A12178" s="5"/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  <c r="R12178" s="5"/>
      <c r="S12178" s="5"/>
      <c r="T12178" s="5"/>
      <c r="U12178" s="5"/>
      <c r="V12178" s="5"/>
      <c r="W12178" s="5"/>
    </row>
    <row r="12179" ht="15.75" customHeight="1">
      <c r="A12179" s="5"/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</row>
    <row r="12180" ht="15.75" customHeight="1">
      <c r="A12180" s="5"/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  <c r="R12180" s="5"/>
      <c r="S12180" s="5"/>
      <c r="T12180" s="5"/>
      <c r="U12180" s="5"/>
      <c r="V12180" s="5"/>
      <c r="W12180" s="5"/>
    </row>
    <row r="12181" ht="15.75" customHeight="1">
      <c r="A12181" s="5"/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  <c r="R12181" s="5"/>
      <c r="S12181" s="5"/>
      <c r="T12181" s="5"/>
      <c r="U12181" s="5"/>
      <c r="V12181" s="5"/>
      <c r="W12181" s="5"/>
    </row>
    <row r="12182" ht="15.75" customHeight="1">
      <c r="A12182" s="5"/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  <c r="R12182" s="5"/>
      <c r="S12182" s="5"/>
      <c r="T12182" s="5"/>
      <c r="U12182" s="5"/>
      <c r="V12182" s="5"/>
      <c r="W12182" s="5"/>
    </row>
    <row r="12183" ht="15.75" customHeight="1">
      <c r="A12183" s="5"/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  <c r="R12183" s="5"/>
      <c r="S12183" s="5"/>
      <c r="T12183" s="5"/>
      <c r="U12183" s="5"/>
      <c r="V12183" s="5"/>
      <c r="W12183" s="5"/>
    </row>
    <row r="12184" ht="15.75" customHeight="1">
      <c r="A12184" s="5"/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  <c r="R12184" s="5"/>
      <c r="S12184" s="5"/>
      <c r="T12184" s="5"/>
      <c r="U12184" s="5"/>
      <c r="V12184" s="5"/>
      <c r="W12184" s="5"/>
    </row>
    <row r="12185" ht="15.75" customHeight="1">
      <c r="A12185" s="5"/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  <c r="R12185" s="5"/>
      <c r="S12185" s="5"/>
      <c r="T12185" s="5"/>
      <c r="U12185" s="5"/>
      <c r="V12185" s="5"/>
      <c r="W12185" s="5"/>
    </row>
    <row r="12186" ht="15.75" customHeight="1">
      <c r="A12186" s="5"/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  <c r="R12186" s="5"/>
      <c r="S12186" s="5"/>
      <c r="T12186" s="5"/>
      <c r="U12186" s="5"/>
      <c r="V12186" s="5"/>
      <c r="W12186" s="5"/>
    </row>
    <row r="12187" ht="15.75" customHeight="1">
      <c r="A12187" s="5"/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  <c r="R12187" s="5"/>
      <c r="S12187" s="5"/>
      <c r="T12187" s="5"/>
      <c r="U12187" s="5"/>
      <c r="V12187" s="5"/>
      <c r="W12187" s="5"/>
    </row>
    <row r="12188" ht="15.75" customHeight="1">
      <c r="A12188" s="5"/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</row>
    <row r="12189" ht="15.75" customHeight="1">
      <c r="A12189" s="5"/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  <c r="R12189" s="5"/>
      <c r="S12189" s="5"/>
      <c r="T12189" s="5"/>
      <c r="U12189" s="5"/>
      <c r="V12189" s="5"/>
      <c r="W12189" s="5"/>
    </row>
    <row r="12190" ht="15.75" customHeight="1">
      <c r="A12190" s="5"/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  <c r="R12190" s="5"/>
      <c r="S12190" s="5"/>
      <c r="T12190" s="5"/>
      <c r="U12190" s="5"/>
      <c r="V12190" s="5"/>
      <c r="W12190" s="5"/>
    </row>
    <row r="12191" ht="15.75" customHeight="1">
      <c r="A12191" s="5"/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  <c r="R12191" s="5"/>
      <c r="S12191" s="5"/>
      <c r="T12191" s="5"/>
      <c r="U12191" s="5"/>
      <c r="V12191" s="5"/>
      <c r="W12191" s="5"/>
    </row>
    <row r="12192" ht="15.75" customHeight="1">
      <c r="A12192" s="5"/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  <c r="R12192" s="5"/>
      <c r="S12192" s="5"/>
      <c r="T12192" s="5"/>
      <c r="U12192" s="5"/>
      <c r="V12192" s="5"/>
      <c r="W12192" s="5"/>
    </row>
    <row r="12193" ht="15.75" customHeight="1">
      <c r="A12193" s="5"/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  <c r="R12193" s="5"/>
      <c r="S12193" s="5"/>
      <c r="T12193" s="5"/>
      <c r="U12193" s="5"/>
      <c r="V12193" s="5"/>
      <c r="W12193" s="5"/>
    </row>
    <row r="12194" ht="15.75" customHeight="1">
      <c r="A12194" s="5"/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  <c r="R12194" s="5"/>
      <c r="S12194" s="5"/>
      <c r="T12194" s="5"/>
      <c r="U12194" s="5"/>
      <c r="V12194" s="5"/>
      <c r="W12194" s="5"/>
    </row>
    <row r="12195" ht="15.75" customHeight="1">
      <c r="A12195" s="5"/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  <c r="R12195" s="5"/>
      <c r="S12195" s="5"/>
      <c r="T12195" s="5"/>
      <c r="U12195" s="5"/>
      <c r="V12195" s="5"/>
      <c r="W12195" s="5"/>
    </row>
    <row r="12196" ht="15.75" customHeight="1">
      <c r="A12196" s="5"/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  <c r="R12196" s="5"/>
      <c r="S12196" s="5"/>
      <c r="T12196" s="5"/>
      <c r="U12196" s="5"/>
      <c r="V12196" s="5"/>
      <c r="W12196" s="5"/>
    </row>
    <row r="12197" ht="15.75" customHeight="1">
      <c r="A12197" s="5"/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</row>
    <row r="12198" ht="15.75" customHeight="1">
      <c r="A12198" s="5"/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  <c r="R12198" s="5"/>
      <c r="S12198" s="5"/>
      <c r="T12198" s="5"/>
      <c r="U12198" s="5"/>
      <c r="V12198" s="5"/>
      <c r="W12198" s="5"/>
    </row>
    <row r="12199" ht="15.75" customHeight="1">
      <c r="A12199" s="5"/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  <c r="R12199" s="5"/>
      <c r="S12199" s="5"/>
      <c r="T12199" s="5"/>
      <c r="U12199" s="5"/>
      <c r="V12199" s="5"/>
      <c r="W12199" s="5"/>
    </row>
    <row r="12200" ht="15.75" customHeight="1">
      <c r="A12200" s="5"/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  <c r="R12200" s="5"/>
      <c r="S12200" s="5"/>
      <c r="T12200" s="5"/>
      <c r="U12200" s="5"/>
      <c r="V12200" s="5"/>
      <c r="W12200" s="5"/>
    </row>
    <row r="12201" ht="15.75" customHeight="1">
      <c r="A12201" s="5"/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  <c r="R12201" s="5"/>
      <c r="S12201" s="5"/>
      <c r="T12201" s="5"/>
      <c r="U12201" s="5"/>
      <c r="V12201" s="5"/>
      <c r="W12201" s="5"/>
    </row>
    <row r="12202" ht="15.75" customHeight="1">
      <c r="A12202" s="5"/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  <c r="R12202" s="5"/>
      <c r="S12202" s="5"/>
      <c r="T12202" s="5"/>
      <c r="U12202" s="5"/>
      <c r="V12202" s="5"/>
      <c r="W12202" s="5"/>
    </row>
    <row r="12203" ht="15.75" customHeight="1">
      <c r="A12203" s="5"/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  <c r="R12203" s="5"/>
      <c r="S12203" s="5"/>
      <c r="T12203" s="5"/>
      <c r="U12203" s="5"/>
      <c r="V12203" s="5"/>
      <c r="W12203" s="5"/>
    </row>
    <row r="12204" ht="15.75" customHeight="1">
      <c r="A12204" s="5"/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  <c r="R12204" s="5"/>
      <c r="S12204" s="5"/>
      <c r="T12204" s="5"/>
      <c r="U12204" s="5"/>
      <c r="V12204" s="5"/>
      <c r="W12204" s="5"/>
    </row>
    <row r="12205" ht="15.75" customHeight="1">
      <c r="A12205" s="5"/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  <c r="R12205" s="5"/>
      <c r="S12205" s="5"/>
      <c r="T12205" s="5"/>
      <c r="U12205" s="5"/>
      <c r="V12205" s="5"/>
      <c r="W12205" s="5"/>
    </row>
    <row r="12206" ht="15.75" customHeight="1">
      <c r="A12206" s="5"/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</row>
    <row r="12207" ht="15.75" customHeight="1">
      <c r="A12207" s="5"/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  <c r="R12207" s="5"/>
      <c r="S12207" s="5"/>
      <c r="T12207" s="5"/>
      <c r="U12207" s="5"/>
      <c r="V12207" s="5"/>
      <c r="W12207" s="5"/>
    </row>
    <row r="12208" ht="15.75" customHeight="1">
      <c r="A12208" s="5"/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  <c r="R12208" s="5"/>
      <c r="S12208" s="5"/>
      <c r="T12208" s="5"/>
      <c r="U12208" s="5"/>
      <c r="V12208" s="5"/>
      <c r="W12208" s="5"/>
    </row>
    <row r="12209" ht="15.75" customHeight="1">
      <c r="A12209" s="5"/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  <c r="R12209" s="5"/>
      <c r="S12209" s="5"/>
      <c r="T12209" s="5"/>
      <c r="U12209" s="5"/>
      <c r="V12209" s="5"/>
      <c r="W12209" s="5"/>
    </row>
    <row r="12210" ht="15.75" customHeight="1">
      <c r="A12210" s="5"/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  <c r="R12210" s="5"/>
      <c r="S12210" s="5"/>
      <c r="T12210" s="5"/>
      <c r="U12210" s="5"/>
      <c r="V12210" s="5"/>
      <c r="W12210" s="5"/>
    </row>
    <row r="12211" ht="15.75" customHeight="1">
      <c r="A12211" s="5"/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  <c r="R12211" s="5"/>
      <c r="S12211" s="5"/>
      <c r="T12211" s="5"/>
      <c r="U12211" s="5"/>
      <c r="V12211" s="5"/>
      <c r="W12211" s="5"/>
    </row>
    <row r="12212" ht="15.75" customHeight="1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  <c r="R12212" s="5"/>
      <c r="S12212" s="5"/>
      <c r="T12212" s="5"/>
      <c r="U12212" s="5"/>
      <c r="V12212" s="5"/>
      <c r="W12212" s="5"/>
    </row>
    <row r="12213" ht="15.75" customHeight="1">
      <c r="A12213" s="5"/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  <c r="R12213" s="5"/>
      <c r="S12213" s="5"/>
      <c r="T12213" s="5"/>
      <c r="U12213" s="5"/>
      <c r="V12213" s="5"/>
      <c r="W12213" s="5"/>
    </row>
    <row r="12214" ht="15.75" customHeight="1">
      <c r="A12214" s="5"/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  <c r="R12214" s="5"/>
      <c r="S12214" s="5"/>
      <c r="T12214" s="5"/>
      <c r="U12214" s="5"/>
      <c r="V12214" s="5"/>
      <c r="W12214" s="5"/>
    </row>
    <row r="12215" ht="15.75" customHeight="1">
      <c r="A12215" s="5"/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</row>
    <row r="12216" ht="15.75" customHeight="1">
      <c r="A12216" s="5"/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  <c r="R12216" s="5"/>
      <c r="S12216" s="5"/>
      <c r="T12216" s="5"/>
      <c r="U12216" s="5"/>
      <c r="V12216" s="5"/>
      <c r="W12216" s="5"/>
    </row>
    <row r="12217" ht="15.75" customHeight="1">
      <c r="A12217" s="5"/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  <c r="R12217" s="5"/>
      <c r="S12217" s="5"/>
      <c r="T12217" s="5"/>
      <c r="U12217" s="5"/>
      <c r="V12217" s="5"/>
      <c r="W12217" s="5"/>
    </row>
    <row r="12218" ht="15.75" customHeight="1">
      <c r="A12218" s="5"/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  <c r="R12218" s="5"/>
      <c r="S12218" s="5"/>
      <c r="T12218" s="5"/>
      <c r="U12218" s="5"/>
      <c r="V12218" s="5"/>
      <c r="W12218" s="5"/>
    </row>
    <row r="12219" ht="15.75" customHeight="1">
      <c r="A12219" s="5"/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  <c r="R12219" s="5"/>
      <c r="S12219" s="5"/>
      <c r="T12219" s="5"/>
      <c r="U12219" s="5"/>
      <c r="V12219" s="5"/>
      <c r="W12219" s="5"/>
    </row>
    <row r="12220" ht="15.75" customHeight="1">
      <c r="A12220" s="5"/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  <c r="U12220" s="5"/>
      <c r="V12220" s="5"/>
      <c r="W12220" s="5"/>
    </row>
    <row r="12221" ht="15.75" customHeight="1">
      <c r="A12221" s="5"/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  <c r="U12221" s="5"/>
      <c r="V12221" s="5"/>
      <c r="W12221" s="5"/>
    </row>
    <row r="12222" ht="15.75" customHeight="1">
      <c r="A12222" s="5"/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  <c r="U12222" s="5"/>
      <c r="V12222" s="5"/>
      <c r="W12222" s="5"/>
    </row>
    <row r="12223" ht="15.75" customHeight="1">
      <c r="A12223" s="5"/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  <c r="U12223" s="5"/>
      <c r="V12223" s="5"/>
      <c r="W12223" s="5"/>
    </row>
    <row r="12224" ht="15.75" customHeight="1">
      <c r="A12224" s="5"/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</row>
    <row r="12225" ht="15.75" customHeight="1">
      <c r="A12225" s="5"/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  <c r="R12225" s="5"/>
      <c r="S12225" s="5"/>
      <c r="T12225" s="5"/>
      <c r="U12225" s="5"/>
      <c r="V12225" s="5"/>
      <c r="W12225" s="5"/>
    </row>
    <row r="12226" ht="15.75" customHeight="1">
      <c r="A12226" s="5"/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  <c r="R12226" s="5"/>
      <c r="S12226" s="5"/>
      <c r="T12226" s="5"/>
      <c r="U12226" s="5"/>
      <c r="V12226" s="5"/>
      <c r="W12226" s="5"/>
    </row>
    <row r="12227" ht="15.75" customHeight="1">
      <c r="A12227" s="5"/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  <c r="R12227" s="5"/>
      <c r="S12227" s="5"/>
      <c r="T12227" s="5"/>
      <c r="U12227" s="5"/>
      <c r="V12227" s="5"/>
      <c r="W12227" s="5"/>
    </row>
    <row r="12228" ht="15.75" customHeight="1">
      <c r="A12228" s="5"/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  <c r="R12228" s="5"/>
      <c r="S12228" s="5"/>
      <c r="T12228" s="5"/>
      <c r="U12228" s="5"/>
      <c r="V12228" s="5"/>
      <c r="W12228" s="5"/>
    </row>
    <row r="12229" ht="15.75" customHeight="1">
      <c r="A12229" s="5"/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  <c r="R12229" s="5"/>
      <c r="S12229" s="5"/>
      <c r="T12229" s="5"/>
      <c r="U12229" s="5"/>
      <c r="V12229" s="5"/>
      <c r="W12229" s="5"/>
    </row>
    <row r="12230" ht="15.75" customHeight="1">
      <c r="A12230" s="5"/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  <c r="R12230" s="5"/>
      <c r="S12230" s="5"/>
      <c r="T12230" s="5"/>
      <c r="U12230" s="5"/>
      <c r="V12230" s="5"/>
      <c r="W12230" s="5"/>
    </row>
    <row r="12231" ht="15.75" customHeight="1">
      <c r="A12231" s="5"/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  <c r="R12231" s="5"/>
      <c r="S12231" s="5"/>
      <c r="T12231" s="5"/>
      <c r="U12231" s="5"/>
      <c r="V12231" s="5"/>
      <c r="W12231" s="5"/>
    </row>
    <row r="12232" ht="15.75" customHeight="1">
      <c r="A12232" s="5"/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  <c r="R12232" s="5"/>
      <c r="S12232" s="5"/>
      <c r="T12232" s="5"/>
      <c r="U12232" s="5"/>
      <c r="V12232" s="5"/>
      <c r="W12232" s="5"/>
    </row>
    <row r="12233" ht="15.75" customHeight="1">
      <c r="A12233" s="5"/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</row>
    <row r="12234" ht="15.75" customHeight="1">
      <c r="A12234" s="5"/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  <c r="R12234" s="5"/>
      <c r="S12234" s="5"/>
      <c r="T12234" s="5"/>
      <c r="U12234" s="5"/>
      <c r="V12234" s="5"/>
      <c r="W12234" s="5"/>
    </row>
    <row r="12235" ht="15.75" customHeight="1">
      <c r="A12235" s="5"/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  <c r="R12235" s="5"/>
      <c r="S12235" s="5"/>
      <c r="T12235" s="5"/>
      <c r="U12235" s="5"/>
      <c r="V12235" s="5"/>
      <c r="W12235" s="5"/>
    </row>
    <row r="12236" ht="15.75" customHeight="1">
      <c r="A12236" s="5"/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  <c r="R12236" s="5"/>
      <c r="S12236" s="5"/>
      <c r="T12236" s="5"/>
      <c r="U12236" s="5"/>
      <c r="V12236" s="5"/>
      <c r="W12236" s="5"/>
    </row>
    <row r="12237" ht="15.75" customHeight="1">
      <c r="A12237" s="5"/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  <c r="R12237" s="5"/>
      <c r="S12237" s="5"/>
      <c r="T12237" s="5"/>
      <c r="U12237" s="5"/>
      <c r="V12237" s="5"/>
      <c r="W12237" s="5"/>
    </row>
    <row r="12238" ht="15.75" customHeight="1">
      <c r="A12238" s="5"/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  <c r="R12238" s="5"/>
      <c r="S12238" s="5"/>
      <c r="T12238" s="5"/>
      <c r="U12238" s="5"/>
      <c r="V12238" s="5"/>
      <c r="W12238" s="5"/>
    </row>
    <row r="12239" ht="15.75" customHeight="1">
      <c r="A12239" s="5"/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  <c r="R12239" s="5"/>
      <c r="S12239" s="5"/>
      <c r="T12239" s="5"/>
      <c r="U12239" s="5"/>
      <c r="V12239" s="5"/>
      <c r="W12239" s="5"/>
    </row>
    <row r="12240" ht="15.75" customHeight="1">
      <c r="A12240" s="5"/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  <c r="R12240" s="5"/>
      <c r="S12240" s="5"/>
      <c r="T12240" s="5"/>
      <c r="U12240" s="5"/>
      <c r="V12240" s="5"/>
      <c r="W12240" s="5"/>
    </row>
    <row r="12241" ht="15.75" customHeight="1">
      <c r="A12241" s="5"/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  <c r="R12241" s="5"/>
      <c r="S12241" s="5"/>
      <c r="T12241" s="5"/>
      <c r="U12241" s="5"/>
      <c r="V12241" s="5"/>
      <c r="W12241" s="5"/>
    </row>
    <row r="12242" ht="15.75" customHeight="1">
      <c r="A12242" s="5"/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</row>
    <row r="12243" ht="15.75" customHeight="1">
      <c r="A12243" s="5"/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  <c r="R12243" s="5"/>
      <c r="S12243" s="5"/>
      <c r="T12243" s="5"/>
      <c r="U12243" s="5"/>
      <c r="V12243" s="5"/>
      <c r="W12243" s="5"/>
    </row>
    <row r="12244" ht="15.75" customHeight="1">
      <c r="A12244" s="5"/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  <c r="R12244" s="5"/>
      <c r="S12244" s="5"/>
      <c r="T12244" s="5"/>
      <c r="U12244" s="5"/>
      <c r="V12244" s="5"/>
      <c r="W12244" s="5"/>
    </row>
    <row r="12245" ht="15.75" customHeight="1">
      <c r="A12245" s="5"/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  <c r="R12245" s="5"/>
      <c r="S12245" s="5"/>
      <c r="T12245" s="5"/>
      <c r="U12245" s="5"/>
      <c r="V12245" s="5"/>
      <c r="W12245" s="5"/>
    </row>
    <row r="12246" ht="15.75" customHeight="1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  <c r="R12246" s="5"/>
      <c r="S12246" s="5"/>
      <c r="T12246" s="5"/>
      <c r="U12246" s="5"/>
      <c r="V12246" s="5"/>
      <c r="W12246" s="5"/>
    </row>
    <row r="12247" ht="15.75" customHeight="1">
      <c r="A12247" s="5"/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  <c r="R12247" s="5"/>
      <c r="S12247" s="5"/>
      <c r="T12247" s="5"/>
      <c r="U12247" s="5"/>
      <c r="V12247" s="5"/>
      <c r="W12247" s="5"/>
    </row>
    <row r="12248" ht="15.75" customHeight="1">
      <c r="A12248" s="5"/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  <c r="R12248" s="5"/>
      <c r="S12248" s="5"/>
      <c r="T12248" s="5"/>
      <c r="U12248" s="5"/>
      <c r="V12248" s="5"/>
      <c r="W12248" s="5"/>
    </row>
    <row r="12249" ht="15.75" customHeight="1">
      <c r="A12249" s="5"/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  <c r="R12249" s="5"/>
      <c r="S12249" s="5"/>
      <c r="T12249" s="5"/>
      <c r="U12249" s="5"/>
      <c r="V12249" s="5"/>
      <c r="W12249" s="5"/>
    </row>
    <row r="12250" ht="15.75" customHeight="1">
      <c r="A12250" s="5"/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  <c r="R12250" s="5"/>
      <c r="S12250" s="5"/>
      <c r="T12250" s="5"/>
      <c r="U12250" s="5"/>
      <c r="V12250" s="5"/>
      <c r="W12250" s="5"/>
    </row>
    <row r="12251" ht="15.75" customHeight="1">
      <c r="A12251" s="5"/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</row>
    <row r="12252" ht="15.75" customHeight="1">
      <c r="A12252" s="5"/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  <c r="R12252" s="5"/>
      <c r="S12252" s="5"/>
      <c r="T12252" s="5"/>
      <c r="U12252" s="5"/>
      <c r="V12252" s="5"/>
      <c r="W12252" s="5"/>
    </row>
    <row r="12253" ht="15.75" customHeight="1">
      <c r="A12253" s="5"/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  <c r="R12253" s="5"/>
      <c r="S12253" s="5"/>
      <c r="T12253" s="5"/>
      <c r="U12253" s="5"/>
      <c r="V12253" s="5"/>
      <c r="W12253" s="5"/>
    </row>
    <row r="12254" ht="15.75" customHeight="1">
      <c r="A12254" s="5"/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  <c r="R12254" s="5"/>
      <c r="S12254" s="5"/>
      <c r="T12254" s="5"/>
      <c r="U12254" s="5"/>
      <c r="V12254" s="5"/>
      <c r="W12254" s="5"/>
    </row>
    <row r="12255" ht="15.75" customHeight="1">
      <c r="A12255" s="5"/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  <c r="R12255" s="5"/>
      <c r="S12255" s="5"/>
      <c r="T12255" s="5"/>
      <c r="U12255" s="5"/>
      <c r="V12255" s="5"/>
      <c r="W12255" s="5"/>
    </row>
    <row r="12256" ht="15.75" customHeight="1">
      <c r="A12256" s="5"/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  <c r="R12256" s="5"/>
      <c r="S12256" s="5"/>
      <c r="T12256" s="5"/>
      <c r="U12256" s="5"/>
      <c r="V12256" s="5"/>
      <c r="W12256" s="5"/>
    </row>
    <row r="12257" ht="15.75" customHeight="1">
      <c r="A12257" s="5"/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  <c r="R12257" s="5"/>
      <c r="S12257" s="5"/>
      <c r="T12257" s="5"/>
      <c r="U12257" s="5"/>
      <c r="V12257" s="5"/>
      <c r="W12257" s="5"/>
    </row>
    <row r="12258" ht="15.75" customHeight="1">
      <c r="A12258" s="5"/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  <c r="R12258" s="5"/>
      <c r="S12258" s="5"/>
      <c r="T12258" s="5"/>
      <c r="U12258" s="5"/>
      <c r="V12258" s="5"/>
      <c r="W12258" s="5"/>
    </row>
    <row r="12259" ht="15.75" customHeight="1">
      <c r="A12259" s="5"/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  <c r="R12259" s="5"/>
      <c r="S12259" s="5"/>
      <c r="T12259" s="5"/>
      <c r="U12259" s="5"/>
      <c r="V12259" s="5"/>
      <c r="W12259" s="5"/>
    </row>
    <row r="12260" ht="15.75" customHeight="1">
      <c r="A12260" s="5"/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</row>
    <row r="12261" ht="15.75" customHeight="1">
      <c r="A12261" s="5"/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  <c r="R12261" s="5"/>
      <c r="S12261" s="5"/>
      <c r="T12261" s="5"/>
      <c r="U12261" s="5"/>
      <c r="V12261" s="5"/>
      <c r="W12261" s="5"/>
    </row>
    <row r="12262" ht="15.75" customHeight="1">
      <c r="A12262" s="5"/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  <c r="R12262" s="5"/>
      <c r="S12262" s="5"/>
      <c r="T12262" s="5"/>
      <c r="U12262" s="5"/>
      <c r="V12262" s="5"/>
      <c r="W12262" s="5"/>
    </row>
    <row r="12263" ht="15.75" customHeight="1">
      <c r="A12263" s="5"/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  <c r="R12263" s="5"/>
      <c r="S12263" s="5"/>
      <c r="T12263" s="5"/>
      <c r="U12263" s="5"/>
      <c r="V12263" s="5"/>
      <c r="W12263" s="5"/>
    </row>
    <row r="12264" ht="15.75" customHeight="1">
      <c r="A12264" s="5"/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  <c r="R12264" s="5"/>
      <c r="S12264" s="5"/>
      <c r="T12264" s="5"/>
      <c r="U12264" s="5"/>
      <c r="V12264" s="5"/>
      <c r="W12264" s="5"/>
    </row>
    <row r="12265" ht="15.75" customHeight="1">
      <c r="A12265" s="5"/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  <c r="R12265" s="5"/>
      <c r="S12265" s="5"/>
      <c r="T12265" s="5"/>
      <c r="U12265" s="5"/>
      <c r="V12265" s="5"/>
      <c r="W12265" s="5"/>
    </row>
    <row r="12266" ht="15.75" customHeight="1">
      <c r="A12266" s="5"/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  <c r="R12266" s="5"/>
      <c r="S12266" s="5"/>
      <c r="T12266" s="5"/>
      <c r="U12266" s="5"/>
      <c r="V12266" s="5"/>
      <c r="W12266" s="5"/>
    </row>
    <row r="12267" ht="15.75" customHeight="1">
      <c r="A12267" s="5"/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  <c r="R12267" s="5"/>
      <c r="S12267" s="5"/>
      <c r="T12267" s="5"/>
      <c r="U12267" s="5"/>
      <c r="V12267" s="5"/>
      <c r="W12267" s="5"/>
    </row>
    <row r="12268" ht="15.75" customHeight="1">
      <c r="A12268" s="5"/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  <c r="R12268" s="5"/>
      <c r="S12268" s="5"/>
      <c r="T12268" s="5"/>
      <c r="U12268" s="5"/>
      <c r="V12268" s="5"/>
      <c r="W12268" s="5"/>
    </row>
    <row r="12269" ht="15.75" customHeight="1">
      <c r="A12269" s="5"/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</row>
    <row r="12270" ht="15.75" customHeight="1">
      <c r="A12270" s="5"/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  <c r="R12270" s="5"/>
      <c r="S12270" s="5"/>
      <c r="T12270" s="5"/>
      <c r="U12270" s="5"/>
      <c r="V12270" s="5"/>
      <c r="W12270" s="5"/>
    </row>
    <row r="12271" ht="15.75" customHeight="1">
      <c r="A12271" s="5"/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  <c r="R12271" s="5"/>
      <c r="S12271" s="5"/>
      <c r="T12271" s="5"/>
      <c r="U12271" s="5"/>
      <c r="V12271" s="5"/>
      <c r="W12271" s="5"/>
    </row>
    <row r="12272" ht="15.75" customHeight="1">
      <c r="A12272" s="5"/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  <c r="R12272" s="5"/>
      <c r="S12272" s="5"/>
      <c r="T12272" s="5"/>
      <c r="U12272" s="5"/>
      <c r="V12272" s="5"/>
      <c r="W12272" s="5"/>
    </row>
    <row r="12273" ht="15.75" customHeight="1">
      <c r="A12273" s="5"/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  <c r="R12273" s="5"/>
      <c r="S12273" s="5"/>
      <c r="T12273" s="5"/>
      <c r="U12273" s="5"/>
      <c r="V12273" s="5"/>
      <c r="W12273" s="5"/>
    </row>
    <row r="12274" ht="15.75" customHeight="1">
      <c r="A12274" s="5"/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  <c r="R12274" s="5"/>
      <c r="S12274" s="5"/>
      <c r="T12274" s="5"/>
      <c r="U12274" s="5"/>
      <c r="V12274" s="5"/>
      <c r="W12274" s="5"/>
    </row>
    <row r="12275" ht="15.75" customHeight="1">
      <c r="A12275" s="5"/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  <c r="R12275" s="5"/>
      <c r="S12275" s="5"/>
      <c r="T12275" s="5"/>
      <c r="U12275" s="5"/>
      <c r="V12275" s="5"/>
      <c r="W12275" s="5"/>
    </row>
    <row r="12276" ht="15.75" customHeight="1">
      <c r="A12276" s="5"/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  <c r="R12276" s="5"/>
      <c r="S12276" s="5"/>
      <c r="T12276" s="5"/>
      <c r="U12276" s="5"/>
      <c r="V12276" s="5"/>
      <c r="W12276" s="5"/>
    </row>
    <row r="12277" ht="15.75" customHeight="1">
      <c r="A12277" s="5"/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  <c r="R12277" s="5"/>
      <c r="S12277" s="5"/>
      <c r="T12277" s="5"/>
      <c r="U12277" s="5"/>
      <c r="V12277" s="5"/>
      <c r="W12277" s="5"/>
    </row>
    <row r="12278" ht="15.75" customHeight="1">
      <c r="A12278" s="5"/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</row>
    <row r="12279" ht="15.75" customHeight="1">
      <c r="A12279" s="5"/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  <c r="R12279" s="5"/>
      <c r="S12279" s="5"/>
      <c r="T12279" s="5"/>
      <c r="U12279" s="5"/>
      <c r="V12279" s="5"/>
      <c r="W12279" s="5"/>
    </row>
    <row r="12280" ht="15.75" customHeight="1">
      <c r="A12280" s="5"/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  <c r="R12280" s="5"/>
      <c r="S12280" s="5"/>
      <c r="T12280" s="5"/>
      <c r="U12280" s="5"/>
      <c r="V12280" s="5"/>
      <c r="W12280" s="5"/>
    </row>
    <row r="12281" ht="15.75" customHeight="1">
      <c r="A12281" s="5"/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  <c r="R12281" s="5"/>
      <c r="S12281" s="5"/>
      <c r="T12281" s="5"/>
      <c r="U12281" s="5"/>
      <c r="V12281" s="5"/>
      <c r="W12281" s="5"/>
    </row>
    <row r="12282" ht="15.75" customHeight="1">
      <c r="A12282" s="5"/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  <c r="R12282" s="5"/>
      <c r="S12282" s="5"/>
      <c r="T12282" s="5"/>
      <c r="U12282" s="5"/>
      <c r="V12282" s="5"/>
      <c r="W12282" s="5"/>
    </row>
    <row r="12283" ht="15.75" customHeight="1">
      <c r="A12283" s="5"/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  <c r="R12283" s="5"/>
      <c r="S12283" s="5"/>
      <c r="T12283" s="5"/>
      <c r="U12283" s="5"/>
      <c r="V12283" s="5"/>
      <c r="W12283" s="5"/>
    </row>
    <row r="12284" ht="15.75" customHeight="1">
      <c r="A12284" s="5"/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  <c r="R12284" s="5"/>
      <c r="S12284" s="5"/>
      <c r="T12284" s="5"/>
      <c r="U12284" s="5"/>
      <c r="V12284" s="5"/>
      <c r="W12284" s="5"/>
    </row>
    <row r="12285" ht="15.75" customHeight="1">
      <c r="A12285" s="5"/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  <c r="R12285" s="5"/>
      <c r="S12285" s="5"/>
      <c r="T12285" s="5"/>
      <c r="U12285" s="5"/>
      <c r="V12285" s="5"/>
      <c r="W12285" s="5"/>
    </row>
    <row r="12286" ht="15.75" customHeight="1">
      <c r="A12286" s="5"/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  <c r="R12286" s="5"/>
      <c r="S12286" s="5"/>
      <c r="T12286" s="5"/>
      <c r="U12286" s="5"/>
      <c r="V12286" s="5"/>
      <c r="W12286" s="5"/>
    </row>
    <row r="12287" ht="15.75" customHeight="1">
      <c r="A12287" s="5"/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</row>
    <row r="12288" ht="15.75" customHeight="1">
      <c r="A12288" s="5"/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  <c r="R12288" s="5"/>
      <c r="S12288" s="5"/>
      <c r="T12288" s="5"/>
      <c r="U12288" s="5"/>
      <c r="V12288" s="5"/>
      <c r="W12288" s="5"/>
    </row>
    <row r="12289" ht="15.75" customHeight="1">
      <c r="A12289" s="5"/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  <c r="R12289" s="5"/>
      <c r="S12289" s="5"/>
      <c r="T12289" s="5"/>
      <c r="U12289" s="5"/>
      <c r="V12289" s="5"/>
      <c r="W12289" s="5"/>
    </row>
    <row r="12290" ht="15.75" customHeight="1">
      <c r="A12290" s="5"/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  <c r="R12290" s="5"/>
      <c r="S12290" s="5"/>
      <c r="T12290" s="5"/>
      <c r="U12290" s="5"/>
      <c r="V12290" s="5"/>
      <c r="W12290" s="5"/>
    </row>
    <row r="12291" ht="15.75" customHeight="1">
      <c r="A12291" s="5"/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  <c r="R12291" s="5"/>
      <c r="S12291" s="5"/>
      <c r="T12291" s="5"/>
      <c r="U12291" s="5"/>
      <c r="V12291" s="5"/>
      <c r="W12291" s="5"/>
    </row>
    <row r="12292" ht="15.75" customHeight="1">
      <c r="A12292" s="5"/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  <c r="R12292" s="5"/>
      <c r="S12292" s="5"/>
      <c r="T12292" s="5"/>
      <c r="U12292" s="5"/>
      <c r="V12292" s="5"/>
      <c r="W12292" s="5"/>
    </row>
    <row r="12293" ht="15.75" customHeight="1">
      <c r="A12293" s="5"/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  <c r="R12293" s="5"/>
      <c r="S12293" s="5"/>
      <c r="T12293" s="5"/>
      <c r="U12293" s="5"/>
      <c r="V12293" s="5"/>
      <c r="W12293" s="5"/>
    </row>
    <row r="12294" ht="15.75" customHeight="1">
      <c r="A12294" s="5"/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  <c r="R12294" s="5"/>
      <c r="S12294" s="5"/>
      <c r="T12294" s="5"/>
      <c r="U12294" s="5"/>
      <c r="V12294" s="5"/>
      <c r="W12294" s="5"/>
    </row>
    <row r="12295" ht="15.75" customHeight="1">
      <c r="A12295" s="5"/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  <c r="R12295" s="5"/>
      <c r="S12295" s="5"/>
      <c r="T12295" s="5"/>
      <c r="U12295" s="5"/>
      <c r="V12295" s="5"/>
      <c r="W12295" s="5"/>
    </row>
    <row r="12296" ht="15.75" customHeight="1">
      <c r="A12296" s="5"/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</row>
    <row r="12297" ht="15.75" customHeight="1">
      <c r="A12297" s="5"/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  <c r="R12297" s="5"/>
      <c r="S12297" s="5"/>
      <c r="T12297" s="5"/>
      <c r="U12297" s="5"/>
      <c r="V12297" s="5"/>
      <c r="W12297" s="5"/>
    </row>
    <row r="12298" ht="15.75" customHeight="1">
      <c r="A12298" s="5"/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  <c r="R12298" s="5"/>
      <c r="S12298" s="5"/>
      <c r="T12298" s="5"/>
      <c r="U12298" s="5"/>
      <c r="V12298" s="5"/>
      <c r="W12298" s="5"/>
    </row>
    <row r="12299" ht="15.75" customHeight="1">
      <c r="A12299" s="5"/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  <c r="R12299" s="5"/>
      <c r="S12299" s="5"/>
      <c r="T12299" s="5"/>
      <c r="U12299" s="5"/>
      <c r="V12299" s="5"/>
      <c r="W12299" s="5"/>
    </row>
    <row r="12300" ht="15.75" customHeight="1">
      <c r="A12300" s="5"/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  <c r="R12300" s="5"/>
      <c r="S12300" s="5"/>
      <c r="T12300" s="5"/>
      <c r="U12300" s="5"/>
      <c r="V12300" s="5"/>
      <c r="W12300" s="5"/>
    </row>
    <row r="12301" ht="15.75" customHeight="1">
      <c r="A12301" s="5"/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  <c r="R12301" s="5"/>
      <c r="S12301" s="5"/>
      <c r="T12301" s="5"/>
      <c r="U12301" s="5"/>
      <c r="V12301" s="5"/>
      <c r="W12301" s="5"/>
    </row>
    <row r="12302" ht="15.75" customHeight="1">
      <c r="A12302" s="5"/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  <c r="R12302" s="5"/>
      <c r="S12302" s="5"/>
      <c r="T12302" s="5"/>
      <c r="U12302" s="5"/>
      <c r="V12302" s="5"/>
      <c r="W12302" s="5"/>
    </row>
    <row r="12303" ht="15.75" customHeight="1">
      <c r="A12303" s="5"/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  <c r="R12303" s="5"/>
      <c r="S12303" s="5"/>
      <c r="T12303" s="5"/>
      <c r="U12303" s="5"/>
      <c r="V12303" s="5"/>
      <c r="W12303" s="5"/>
    </row>
    <row r="12304" ht="15.75" customHeight="1">
      <c r="A12304" s="5"/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  <c r="R12304" s="5"/>
      <c r="S12304" s="5"/>
      <c r="T12304" s="5"/>
      <c r="U12304" s="5"/>
      <c r="V12304" s="5"/>
      <c r="W12304" s="5"/>
    </row>
    <row r="12305" ht="15.75" customHeight="1">
      <c r="A12305" s="5"/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</row>
    <row r="12306" ht="15.75" customHeight="1">
      <c r="A12306" s="5"/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  <c r="R12306" s="5"/>
      <c r="S12306" s="5"/>
      <c r="T12306" s="5"/>
      <c r="U12306" s="5"/>
      <c r="V12306" s="5"/>
      <c r="W12306" s="5"/>
    </row>
    <row r="12307" ht="15.75" customHeight="1">
      <c r="A12307" s="5"/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  <c r="R12307" s="5"/>
      <c r="S12307" s="5"/>
      <c r="T12307" s="5"/>
      <c r="U12307" s="5"/>
      <c r="V12307" s="5"/>
      <c r="W12307" s="5"/>
    </row>
    <row r="12308" ht="15.75" customHeight="1">
      <c r="A12308" s="5"/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  <c r="R12308" s="5"/>
      <c r="S12308" s="5"/>
      <c r="T12308" s="5"/>
      <c r="U12308" s="5"/>
      <c r="V12308" s="5"/>
      <c r="W12308" s="5"/>
    </row>
    <row r="12309" ht="15.75" customHeight="1">
      <c r="A12309" s="5"/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  <c r="R12309" s="5"/>
      <c r="S12309" s="5"/>
      <c r="T12309" s="5"/>
      <c r="U12309" s="5"/>
      <c r="V12309" s="5"/>
      <c r="W12309" s="5"/>
    </row>
    <row r="12310" ht="15.75" customHeight="1">
      <c r="A12310" s="5"/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  <c r="R12310" s="5"/>
      <c r="S12310" s="5"/>
      <c r="T12310" s="5"/>
      <c r="U12310" s="5"/>
      <c r="V12310" s="5"/>
      <c r="W12310" s="5"/>
    </row>
    <row r="12311" ht="15.75" customHeight="1">
      <c r="A12311" s="5"/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  <c r="R12311" s="5"/>
      <c r="S12311" s="5"/>
      <c r="T12311" s="5"/>
      <c r="U12311" s="5"/>
      <c r="V12311" s="5"/>
      <c r="W12311" s="5"/>
    </row>
    <row r="12312" ht="15.75" customHeight="1">
      <c r="A12312" s="5"/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  <c r="R12312" s="5"/>
      <c r="S12312" s="5"/>
      <c r="T12312" s="5"/>
      <c r="U12312" s="5"/>
      <c r="V12312" s="5"/>
      <c r="W12312" s="5"/>
    </row>
    <row r="12313" ht="15.75" customHeight="1">
      <c r="A12313" s="5"/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  <c r="R12313" s="5"/>
      <c r="S12313" s="5"/>
      <c r="T12313" s="5"/>
      <c r="U12313" s="5"/>
      <c r="V12313" s="5"/>
      <c r="W12313" s="5"/>
    </row>
    <row r="12314" ht="15.75" customHeight="1">
      <c r="A12314" s="5"/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</row>
    <row r="12315" ht="15.75" customHeight="1">
      <c r="A12315" s="5"/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  <c r="R12315" s="5"/>
      <c r="S12315" s="5"/>
      <c r="T12315" s="5"/>
      <c r="U12315" s="5"/>
      <c r="V12315" s="5"/>
      <c r="W12315" s="5"/>
    </row>
    <row r="12316" ht="15.75" customHeight="1">
      <c r="A12316" s="5"/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  <c r="R12316" s="5"/>
      <c r="S12316" s="5"/>
      <c r="T12316" s="5"/>
      <c r="U12316" s="5"/>
      <c r="V12316" s="5"/>
      <c r="W12316" s="5"/>
    </row>
    <row r="12317" ht="15.75" customHeight="1">
      <c r="A12317" s="5"/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  <c r="R12317" s="5"/>
      <c r="S12317" s="5"/>
      <c r="T12317" s="5"/>
      <c r="U12317" s="5"/>
      <c r="V12317" s="5"/>
      <c r="W12317" s="5"/>
    </row>
    <row r="12318" ht="15.75" customHeight="1">
      <c r="A12318" s="5"/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  <c r="R12318" s="5"/>
      <c r="S12318" s="5"/>
      <c r="T12318" s="5"/>
      <c r="U12318" s="5"/>
      <c r="V12318" s="5"/>
      <c r="W12318" s="5"/>
    </row>
    <row r="12319" ht="15.75" customHeight="1">
      <c r="A12319" s="5"/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  <c r="R12319" s="5"/>
      <c r="S12319" s="5"/>
      <c r="T12319" s="5"/>
      <c r="U12319" s="5"/>
      <c r="V12319" s="5"/>
      <c r="W12319" s="5"/>
    </row>
    <row r="12320" ht="15.75" customHeight="1">
      <c r="A12320" s="5"/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  <c r="R12320" s="5"/>
      <c r="S12320" s="5"/>
      <c r="T12320" s="5"/>
      <c r="U12320" s="5"/>
      <c r="V12320" s="5"/>
      <c r="W12320" s="5"/>
    </row>
    <row r="12321" ht="15.75" customHeight="1">
      <c r="A12321" s="5"/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  <c r="R12321" s="5"/>
      <c r="S12321" s="5"/>
      <c r="T12321" s="5"/>
      <c r="U12321" s="5"/>
      <c r="V12321" s="5"/>
      <c r="W12321" s="5"/>
    </row>
    <row r="12322" ht="15.75" customHeight="1">
      <c r="A12322" s="5"/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  <c r="R12322" s="5"/>
      <c r="S12322" s="5"/>
      <c r="T12322" s="5"/>
      <c r="U12322" s="5"/>
      <c r="V12322" s="5"/>
      <c r="W12322" s="5"/>
    </row>
    <row r="12323" ht="15.75" customHeight="1">
      <c r="A12323" s="5"/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</row>
    <row r="12324" ht="15.75" customHeight="1">
      <c r="A12324" s="5"/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  <c r="R12324" s="5"/>
      <c r="S12324" s="5"/>
      <c r="T12324" s="5"/>
      <c r="U12324" s="5"/>
      <c r="V12324" s="5"/>
      <c r="W12324" s="5"/>
    </row>
    <row r="12325" ht="15.75" customHeight="1">
      <c r="A12325" s="5"/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  <c r="R12325" s="5"/>
      <c r="S12325" s="5"/>
      <c r="T12325" s="5"/>
      <c r="U12325" s="5"/>
      <c r="V12325" s="5"/>
      <c r="W12325" s="5"/>
    </row>
    <row r="12326" ht="15.75" customHeight="1">
      <c r="A12326" s="5"/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  <c r="R12326" s="5"/>
      <c r="S12326" s="5"/>
      <c r="T12326" s="5"/>
      <c r="U12326" s="5"/>
      <c r="V12326" s="5"/>
      <c r="W12326" s="5"/>
    </row>
    <row r="12327" ht="15.75" customHeight="1">
      <c r="A12327" s="5"/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  <c r="R12327" s="5"/>
      <c r="S12327" s="5"/>
      <c r="T12327" s="5"/>
      <c r="U12327" s="5"/>
      <c r="V12327" s="5"/>
      <c r="W12327" s="5"/>
    </row>
    <row r="12328" ht="15.75" customHeight="1">
      <c r="A12328" s="5"/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  <c r="R12328" s="5"/>
      <c r="S12328" s="5"/>
      <c r="T12328" s="5"/>
      <c r="U12328" s="5"/>
      <c r="V12328" s="5"/>
      <c r="W12328" s="5"/>
    </row>
    <row r="12329" ht="15.75" customHeight="1">
      <c r="A12329" s="5"/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  <c r="R12329" s="5"/>
      <c r="S12329" s="5"/>
      <c r="T12329" s="5"/>
      <c r="U12329" s="5"/>
      <c r="V12329" s="5"/>
      <c r="W12329" s="5"/>
    </row>
    <row r="12330" ht="15.75" customHeight="1">
      <c r="A12330" s="5"/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  <c r="R12330" s="5"/>
      <c r="S12330" s="5"/>
      <c r="T12330" s="5"/>
      <c r="U12330" s="5"/>
      <c r="V12330" s="5"/>
      <c r="W12330" s="5"/>
    </row>
    <row r="12331" ht="15.75" customHeight="1">
      <c r="A12331" s="5"/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  <c r="R12331" s="5"/>
      <c r="S12331" s="5"/>
      <c r="T12331" s="5"/>
      <c r="U12331" s="5"/>
      <c r="V12331" s="5"/>
      <c r="W12331" s="5"/>
    </row>
    <row r="12332" ht="15.75" customHeight="1">
      <c r="A12332" s="5"/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</row>
    <row r="12333" ht="15.75" customHeight="1">
      <c r="A12333" s="5"/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  <c r="R12333" s="5"/>
      <c r="S12333" s="5"/>
      <c r="T12333" s="5"/>
      <c r="U12333" s="5"/>
      <c r="V12333" s="5"/>
      <c r="W12333" s="5"/>
    </row>
    <row r="12334" ht="15.75" customHeight="1">
      <c r="A12334" s="5"/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  <c r="R12334" s="5"/>
      <c r="S12334" s="5"/>
      <c r="T12334" s="5"/>
      <c r="U12334" s="5"/>
      <c r="V12334" s="5"/>
      <c r="W12334" s="5"/>
    </row>
    <row r="12335" ht="15.75" customHeight="1">
      <c r="A12335" s="5"/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  <c r="R12335" s="5"/>
      <c r="S12335" s="5"/>
      <c r="T12335" s="5"/>
      <c r="U12335" s="5"/>
      <c r="V12335" s="5"/>
      <c r="W12335" s="5"/>
    </row>
    <row r="12336" ht="15.75" customHeight="1">
      <c r="A12336" s="5"/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  <c r="R12336" s="5"/>
      <c r="S12336" s="5"/>
      <c r="T12336" s="5"/>
      <c r="U12336" s="5"/>
      <c r="V12336" s="5"/>
      <c r="W12336" s="5"/>
    </row>
    <row r="12337" ht="15.75" customHeight="1">
      <c r="A12337" s="5"/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  <c r="R12337" s="5"/>
      <c r="S12337" s="5"/>
      <c r="T12337" s="5"/>
      <c r="U12337" s="5"/>
      <c r="V12337" s="5"/>
      <c r="W12337" s="5"/>
    </row>
    <row r="12338" ht="15.75" customHeight="1">
      <c r="A12338" s="5"/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  <c r="R12338" s="5"/>
      <c r="S12338" s="5"/>
      <c r="T12338" s="5"/>
      <c r="U12338" s="5"/>
      <c r="V12338" s="5"/>
      <c r="W12338" s="5"/>
    </row>
    <row r="12339" ht="15.75" customHeight="1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  <c r="R12339" s="5"/>
      <c r="S12339" s="5"/>
      <c r="T12339" s="5"/>
      <c r="U12339" s="5"/>
      <c r="V12339" s="5"/>
      <c r="W12339" s="5"/>
    </row>
    <row r="12340" ht="15.75" customHeight="1">
      <c r="A12340" s="5"/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  <c r="R12340" s="5"/>
      <c r="S12340" s="5"/>
      <c r="T12340" s="5"/>
      <c r="U12340" s="5"/>
      <c r="V12340" s="5"/>
      <c r="W12340" s="5"/>
    </row>
    <row r="12341" ht="15.75" customHeight="1">
      <c r="A12341" s="5"/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</row>
    <row r="12342" ht="15.75" customHeight="1">
      <c r="A12342" s="5"/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  <c r="R12342" s="5"/>
      <c r="S12342" s="5"/>
      <c r="T12342" s="5"/>
      <c r="U12342" s="5"/>
      <c r="V12342" s="5"/>
      <c r="W12342" s="5"/>
    </row>
    <row r="12343" ht="15.75" customHeight="1">
      <c r="A12343" s="5"/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  <c r="R12343" s="5"/>
      <c r="S12343" s="5"/>
      <c r="T12343" s="5"/>
      <c r="U12343" s="5"/>
      <c r="V12343" s="5"/>
      <c r="W12343" s="5"/>
    </row>
    <row r="12344" ht="15.75" customHeight="1">
      <c r="A12344" s="5"/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  <c r="R12344" s="5"/>
      <c r="S12344" s="5"/>
      <c r="T12344" s="5"/>
      <c r="U12344" s="5"/>
      <c r="V12344" s="5"/>
      <c r="W12344" s="5"/>
    </row>
    <row r="12345" ht="15.75" customHeight="1">
      <c r="A12345" s="5"/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  <c r="R12345" s="5"/>
      <c r="S12345" s="5"/>
      <c r="T12345" s="5"/>
      <c r="U12345" s="5"/>
      <c r="V12345" s="5"/>
      <c r="W12345" s="5"/>
    </row>
    <row r="12346" ht="15.75" customHeight="1">
      <c r="A12346" s="5"/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  <c r="R12346" s="5"/>
      <c r="S12346" s="5"/>
      <c r="T12346" s="5"/>
      <c r="U12346" s="5"/>
      <c r="V12346" s="5"/>
      <c r="W12346" s="5"/>
    </row>
    <row r="12347" ht="15.75" customHeight="1">
      <c r="A12347" s="5"/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  <c r="R12347" s="5"/>
      <c r="S12347" s="5"/>
      <c r="T12347" s="5"/>
      <c r="U12347" s="5"/>
      <c r="V12347" s="5"/>
      <c r="W12347" s="5"/>
    </row>
    <row r="12348" ht="15.75" customHeight="1">
      <c r="A12348" s="5"/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  <c r="R12348" s="5"/>
      <c r="S12348" s="5"/>
      <c r="T12348" s="5"/>
      <c r="U12348" s="5"/>
      <c r="V12348" s="5"/>
      <c r="W12348" s="5"/>
    </row>
    <row r="12349" ht="15.75" customHeight="1">
      <c r="A12349" s="5"/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  <c r="R12349" s="5"/>
      <c r="S12349" s="5"/>
      <c r="T12349" s="5"/>
      <c r="U12349" s="5"/>
      <c r="V12349" s="5"/>
      <c r="W12349" s="5"/>
    </row>
    <row r="12350" ht="15.75" customHeight="1">
      <c r="A12350" s="5"/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</row>
    <row r="12351" ht="15.75" customHeight="1">
      <c r="A12351" s="5"/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  <c r="R12351" s="5"/>
      <c r="S12351" s="5"/>
      <c r="T12351" s="5"/>
      <c r="U12351" s="5"/>
      <c r="V12351" s="5"/>
      <c r="W12351" s="5"/>
    </row>
    <row r="12352" ht="15.75" customHeight="1">
      <c r="A12352" s="5"/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  <c r="R12352" s="5"/>
      <c r="S12352" s="5"/>
      <c r="T12352" s="5"/>
      <c r="U12352" s="5"/>
      <c r="V12352" s="5"/>
      <c r="W12352" s="5"/>
    </row>
    <row r="12353" ht="15.75" customHeight="1">
      <c r="A12353" s="5"/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  <c r="R12353" s="5"/>
      <c r="S12353" s="5"/>
      <c r="T12353" s="5"/>
      <c r="U12353" s="5"/>
      <c r="V12353" s="5"/>
      <c r="W12353" s="5"/>
    </row>
    <row r="12354" ht="15.75" customHeight="1">
      <c r="A12354" s="5"/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  <c r="R12354" s="5"/>
      <c r="S12354" s="5"/>
      <c r="T12354" s="5"/>
      <c r="U12354" s="5"/>
      <c r="V12354" s="5"/>
      <c r="W12354" s="5"/>
    </row>
    <row r="12355" ht="15.75" customHeight="1">
      <c r="A12355" s="5"/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  <c r="R12355" s="5"/>
      <c r="S12355" s="5"/>
      <c r="T12355" s="5"/>
      <c r="U12355" s="5"/>
      <c r="V12355" s="5"/>
      <c r="W12355" s="5"/>
    </row>
    <row r="12356" ht="15.75" customHeight="1">
      <c r="A12356" s="5"/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  <c r="R12356" s="5"/>
      <c r="S12356" s="5"/>
      <c r="T12356" s="5"/>
      <c r="U12356" s="5"/>
      <c r="V12356" s="5"/>
      <c r="W12356" s="5"/>
    </row>
    <row r="12357" ht="15.75" customHeight="1">
      <c r="A12357" s="5"/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  <c r="R12357" s="5"/>
      <c r="S12357" s="5"/>
      <c r="T12357" s="5"/>
      <c r="U12357" s="5"/>
      <c r="V12357" s="5"/>
      <c r="W12357" s="5"/>
    </row>
    <row r="12358" ht="15.75" customHeight="1">
      <c r="A12358" s="5"/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  <c r="R12358" s="5"/>
      <c r="S12358" s="5"/>
      <c r="T12358" s="5"/>
      <c r="U12358" s="5"/>
      <c r="V12358" s="5"/>
      <c r="W12358" s="5"/>
    </row>
    <row r="12359" ht="15.75" customHeight="1">
      <c r="A12359" s="5"/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</row>
    <row r="12360" ht="15.75" customHeight="1">
      <c r="A12360" s="5"/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  <c r="R12360" s="5"/>
      <c r="S12360" s="5"/>
      <c r="T12360" s="5"/>
      <c r="U12360" s="5"/>
      <c r="V12360" s="5"/>
      <c r="W12360" s="5"/>
    </row>
    <row r="12361" ht="15.75" customHeight="1">
      <c r="A12361" s="5"/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  <c r="R12361" s="5"/>
      <c r="S12361" s="5"/>
      <c r="T12361" s="5"/>
      <c r="U12361" s="5"/>
      <c r="V12361" s="5"/>
      <c r="W12361" s="5"/>
    </row>
    <row r="12362" ht="15.75" customHeight="1">
      <c r="A12362" s="5"/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  <c r="R12362" s="5"/>
      <c r="S12362" s="5"/>
      <c r="T12362" s="5"/>
      <c r="U12362" s="5"/>
      <c r="V12362" s="5"/>
      <c r="W12362" s="5"/>
    </row>
    <row r="12363" ht="15.75" customHeight="1">
      <c r="A12363" s="5"/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  <c r="R12363" s="5"/>
      <c r="S12363" s="5"/>
      <c r="T12363" s="5"/>
      <c r="U12363" s="5"/>
      <c r="V12363" s="5"/>
      <c r="W12363" s="5"/>
    </row>
    <row r="12364" ht="15.75" customHeight="1">
      <c r="A12364" s="5"/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  <c r="R12364" s="5"/>
      <c r="S12364" s="5"/>
      <c r="T12364" s="5"/>
      <c r="U12364" s="5"/>
      <c r="V12364" s="5"/>
      <c r="W12364" s="5"/>
    </row>
    <row r="12365" ht="15.75" customHeight="1">
      <c r="A12365" s="5"/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  <c r="R12365" s="5"/>
      <c r="S12365" s="5"/>
      <c r="T12365" s="5"/>
      <c r="U12365" s="5"/>
      <c r="V12365" s="5"/>
      <c r="W12365" s="5"/>
    </row>
    <row r="12366" ht="15.75" customHeight="1">
      <c r="A12366" s="5"/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  <c r="R12366" s="5"/>
      <c r="S12366" s="5"/>
      <c r="T12366" s="5"/>
      <c r="U12366" s="5"/>
      <c r="V12366" s="5"/>
      <c r="W12366" s="5"/>
    </row>
    <row r="12367" ht="15.75" customHeight="1">
      <c r="A12367" s="5"/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  <c r="R12367" s="5"/>
      <c r="S12367" s="5"/>
      <c r="T12367" s="5"/>
      <c r="U12367" s="5"/>
      <c r="V12367" s="5"/>
      <c r="W12367" s="5"/>
    </row>
    <row r="12368" ht="15.75" customHeight="1">
      <c r="A12368" s="5"/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</row>
    <row r="12369" ht="15.75" customHeight="1">
      <c r="A12369" s="5"/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  <c r="R12369" s="5"/>
      <c r="S12369" s="5"/>
      <c r="T12369" s="5"/>
      <c r="U12369" s="5"/>
      <c r="V12369" s="5"/>
      <c r="W12369" s="5"/>
    </row>
    <row r="12370" ht="15.75" customHeight="1">
      <c r="A12370" s="5"/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  <c r="R12370" s="5"/>
      <c r="S12370" s="5"/>
      <c r="T12370" s="5"/>
      <c r="U12370" s="5"/>
      <c r="V12370" s="5"/>
      <c r="W12370" s="5"/>
    </row>
    <row r="12371" ht="15.75" customHeight="1">
      <c r="A12371" s="5"/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  <c r="R12371" s="5"/>
      <c r="S12371" s="5"/>
      <c r="T12371" s="5"/>
      <c r="U12371" s="5"/>
      <c r="V12371" s="5"/>
      <c r="W12371" s="5"/>
    </row>
    <row r="12372" ht="15.75" customHeight="1">
      <c r="A12372" s="5"/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  <c r="R12372" s="5"/>
      <c r="S12372" s="5"/>
      <c r="T12372" s="5"/>
      <c r="U12372" s="5"/>
      <c r="V12372" s="5"/>
      <c r="W12372" s="5"/>
    </row>
    <row r="12373" ht="15.75" customHeight="1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  <c r="R12373" s="5"/>
      <c r="S12373" s="5"/>
      <c r="T12373" s="5"/>
      <c r="U12373" s="5"/>
      <c r="V12373" s="5"/>
      <c r="W12373" s="5"/>
    </row>
    <row r="12374" ht="15.75" customHeight="1">
      <c r="A12374" s="5"/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  <c r="R12374" s="5"/>
      <c r="S12374" s="5"/>
      <c r="T12374" s="5"/>
      <c r="U12374" s="5"/>
      <c r="V12374" s="5"/>
      <c r="W12374" s="5"/>
    </row>
    <row r="12375" ht="15.75" customHeight="1">
      <c r="A12375" s="5"/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  <c r="R12375" s="5"/>
      <c r="S12375" s="5"/>
      <c r="T12375" s="5"/>
      <c r="U12375" s="5"/>
      <c r="V12375" s="5"/>
      <c r="W12375" s="5"/>
    </row>
    <row r="12376" ht="15.75" customHeight="1">
      <c r="A12376" s="5"/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  <c r="R12376" s="5"/>
      <c r="S12376" s="5"/>
      <c r="T12376" s="5"/>
      <c r="U12376" s="5"/>
      <c r="V12376" s="5"/>
      <c r="W12376" s="5"/>
    </row>
    <row r="12377" ht="15.75" customHeight="1">
      <c r="A12377" s="5"/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</row>
    <row r="12378" ht="15.75" customHeight="1">
      <c r="A12378" s="5"/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  <c r="R12378" s="5"/>
      <c r="S12378" s="5"/>
      <c r="T12378" s="5"/>
      <c r="U12378" s="5"/>
      <c r="V12378" s="5"/>
      <c r="W12378" s="5"/>
    </row>
    <row r="12379" ht="15.75" customHeight="1">
      <c r="A12379" s="5"/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  <c r="R12379" s="5"/>
      <c r="S12379" s="5"/>
      <c r="T12379" s="5"/>
      <c r="U12379" s="5"/>
      <c r="V12379" s="5"/>
      <c r="W12379" s="5"/>
    </row>
    <row r="12380" ht="15.75" customHeight="1">
      <c r="A12380" s="5"/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  <c r="R12380" s="5"/>
      <c r="S12380" s="5"/>
      <c r="T12380" s="5"/>
      <c r="U12380" s="5"/>
      <c r="V12380" s="5"/>
      <c r="W12380" s="5"/>
    </row>
    <row r="12381" ht="15.75" customHeight="1">
      <c r="A12381" s="5"/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  <c r="R12381" s="5"/>
      <c r="S12381" s="5"/>
      <c r="T12381" s="5"/>
      <c r="U12381" s="5"/>
      <c r="V12381" s="5"/>
      <c r="W12381" s="5"/>
    </row>
    <row r="12382" ht="15.75" customHeight="1">
      <c r="A12382" s="5"/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  <c r="R12382" s="5"/>
      <c r="S12382" s="5"/>
      <c r="T12382" s="5"/>
      <c r="U12382" s="5"/>
      <c r="V12382" s="5"/>
      <c r="W12382" s="5"/>
    </row>
    <row r="12383" ht="15.75" customHeight="1">
      <c r="A12383" s="5"/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  <c r="R12383" s="5"/>
      <c r="S12383" s="5"/>
      <c r="T12383" s="5"/>
      <c r="U12383" s="5"/>
      <c r="V12383" s="5"/>
      <c r="W12383" s="5"/>
    </row>
    <row r="12384" ht="15.75" customHeight="1">
      <c r="A12384" s="5"/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  <c r="R12384" s="5"/>
      <c r="S12384" s="5"/>
      <c r="T12384" s="5"/>
      <c r="U12384" s="5"/>
      <c r="V12384" s="5"/>
      <c r="W12384" s="5"/>
    </row>
    <row r="12385" ht="15.75" customHeight="1">
      <c r="A12385" s="5"/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  <c r="R12385" s="5"/>
      <c r="S12385" s="5"/>
      <c r="T12385" s="5"/>
      <c r="U12385" s="5"/>
      <c r="V12385" s="5"/>
      <c r="W12385" s="5"/>
    </row>
    <row r="12386" ht="15.75" customHeight="1">
      <c r="A12386" s="5"/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</row>
    <row r="12387" ht="15.75" customHeight="1">
      <c r="A12387" s="5"/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  <c r="R12387" s="5"/>
      <c r="S12387" s="5"/>
      <c r="T12387" s="5"/>
      <c r="U12387" s="5"/>
      <c r="V12387" s="5"/>
      <c r="W12387" s="5"/>
    </row>
    <row r="12388" ht="15.75" customHeight="1">
      <c r="A12388" s="5"/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  <c r="R12388" s="5"/>
      <c r="S12388" s="5"/>
      <c r="T12388" s="5"/>
      <c r="U12388" s="5"/>
      <c r="V12388" s="5"/>
      <c r="W12388" s="5"/>
    </row>
    <row r="12389" ht="15.75" customHeight="1">
      <c r="A12389" s="5"/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  <c r="R12389" s="5"/>
      <c r="S12389" s="5"/>
      <c r="T12389" s="5"/>
      <c r="U12389" s="5"/>
      <c r="V12389" s="5"/>
      <c r="W12389" s="5"/>
    </row>
    <row r="12390" ht="15.75" customHeight="1">
      <c r="A12390" s="5"/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  <c r="R12390" s="5"/>
      <c r="S12390" s="5"/>
      <c r="T12390" s="5"/>
      <c r="U12390" s="5"/>
      <c r="V12390" s="5"/>
      <c r="W12390" s="5"/>
    </row>
    <row r="12391" ht="15.75" customHeight="1">
      <c r="A12391" s="5"/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  <c r="R12391" s="5"/>
      <c r="S12391" s="5"/>
      <c r="T12391" s="5"/>
      <c r="U12391" s="5"/>
      <c r="V12391" s="5"/>
      <c r="W12391" s="5"/>
    </row>
    <row r="12392" ht="15.75" customHeight="1">
      <c r="A12392" s="5"/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  <c r="R12392" s="5"/>
      <c r="S12392" s="5"/>
      <c r="T12392" s="5"/>
      <c r="U12392" s="5"/>
      <c r="V12392" s="5"/>
      <c r="W12392" s="5"/>
    </row>
    <row r="12393" ht="15.75" customHeight="1">
      <c r="A12393" s="5"/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  <c r="R12393" s="5"/>
      <c r="S12393" s="5"/>
      <c r="T12393" s="5"/>
      <c r="U12393" s="5"/>
      <c r="V12393" s="5"/>
      <c r="W12393" s="5"/>
    </row>
    <row r="12394" ht="15.75" customHeight="1">
      <c r="A12394" s="5"/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  <c r="R12394" s="5"/>
      <c r="S12394" s="5"/>
      <c r="T12394" s="5"/>
      <c r="U12394" s="5"/>
      <c r="V12394" s="5"/>
      <c r="W12394" s="5"/>
    </row>
    <row r="12395" ht="15.75" customHeight="1">
      <c r="A12395" s="5"/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</row>
    <row r="12396" ht="15.75" customHeight="1">
      <c r="A12396" s="5"/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  <c r="R12396" s="5"/>
      <c r="S12396" s="5"/>
      <c r="T12396" s="5"/>
      <c r="U12396" s="5"/>
      <c r="V12396" s="5"/>
      <c r="W12396" s="5"/>
    </row>
    <row r="12397" ht="15.75" customHeight="1">
      <c r="A12397" s="5"/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  <c r="R12397" s="5"/>
      <c r="S12397" s="5"/>
      <c r="T12397" s="5"/>
      <c r="U12397" s="5"/>
      <c r="V12397" s="5"/>
      <c r="W12397" s="5"/>
    </row>
    <row r="12398" ht="15.75" customHeight="1">
      <c r="A12398" s="5"/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  <c r="R12398" s="5"/>
      <c r="S12398" s="5"/>
      <c r="T12398" s="5"/>
      <c r="U12398" s="5"/>
      <c r="V12398" s="5"/>
      <c r="W12398" s="5"/>
    </row>
    <row r="12399" ht="15.75" customHeight="1">
      <c r="A12399" s="5"/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  <c r="R12399" s="5"/>
      <c r="S12399" s="5"/>
      <c r="T12399" s="5"/>
      <c r="U12399" s="5"/>
      <c r="V12399" s="5"/>
      <c r="W12399" s="5"/>
    </row>
    <row r="12400" ht="15.75" customHeight="1">
      <c r="A12400" s="5"/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  <c r="R12400" s="5"/>
      <c r="S12400" s="5"/>
      <c r="T12400" s="5"/>
      <c r="U12400" s="5"/>
      <c r="V12400" s="5"/>
      <c r="W12400" s="5"/>
    </row>
    <row r="12401" ht="15.75" customHeight="1">
      <c r="A12401" s="5"/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  <c r="R12401" s="5"/>
      <c r="S12401" s="5"/>
      <c r="T12401" s="5"/>
      <c r="U12401" s="5"/>
      <c r="V12401" s="5"/>
      <c r="W12401" s="5"/>
    </row>
    <row r="12402" ht="15.75" customHeight="1">
      <c r="A12402" s="5"/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  <c r="R12402" s="5"/>
      <c r="S12402" s="5"/>
      <c r="T12402" s="5"/>
      <c r="U12402" s="5"/>
      <c r="V12402" s="5"/>
      <c r="W12402" s="5"/>
    </row>
    <row r="12403" ht="15.75" customHeight="1">
      <c r="A12403" s="5"/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  <c r="R12403" s="5"/>
      <c r="S12403" s="5"/>
      <c r="T12403" s="5"/>
      <c r="U12403" s="5"/>
      <c r="V12403" s="5"/>
      <c r="W12403" s="5"/>
    </row>
    <row r="12404" ht="15.75" customHeight="1">
      <c r="A12404" s="5"/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</row>
    <row r="12405" ht="15.75" customHeight="1">
      <c r="A12405" s="5"/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  <c r="R12405" s="5"/>
      <c r="S12405" s="5"/>
      <c r="T12405" s="5"/>
      <c r="U12405" s="5"/>
      <c r="V12405" s="5"/>
      <c r="W12405" s="5"/>
    </row>
    <row r="12406" ht="15.75" customHeight="1">
      <c r="A12406" s="5"/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  <c r="R12406" s="5"/>
      <c r="S12406" s="5"/>
      <c r="T12406" s="5"/>
      <c r="U12406" s="5"/>
      <c r="V12406" s="5"/>
      <c r="W12406" s="5"/>
    </row>
    <row r="12407" ht="15.75" customHeight="1">
      <c r="A12407" s="5"/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  <c r="R12407" s="5"/>
      <c r="S12407" s="5"/>
      <c r="T12407" s="5"/>
      <c r="U12407" s="5"/>
      <c r="V12407" s="5"/>
      <c r="W12407" s="5"/>
    </row>
    <row r="12408" ht="15.75" customHeight="1">
      <c r="A12408" s="5"/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  <c r="R12408" s="5"/>
      <c r="S12408" s="5"/>
      <c r="T12408" s="5"/>
      <c r="U12408" s="5"/>
      <c r="V12408" s="5"/>
      <c r="W12408" s="5"/>
    </row>
    <row r="12409" ht="15.75" customHeight="1">
      <c r="A12409" s="5"/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  <c r="R12409" s="5"/>
      <c r="S12409" s="5"/>
      <c r="T12409" s="5"/>
      <c r="U12409" s="5"/>
      <c r="V12409" s="5"/>
      <c r="W12409" s="5"/>
    </row>
    <row r="12410" ht="15.75" customHeight="1">
      <c r="A12410" s="5"/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  <c r="R12410" s="5"/>
      <c r="S12410" s="5"/>
      <c r="T12410" s="5"/>
      <c r="U12410" s="5"/>
      <c r="V12410" s="5"/>
      <c r="W12410" s="5"/>
    </row>
    <row r="12411" ht="15.75" customHeight="1">
      <c r="A12411" s="5"/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  <c r="R12411" s="5"/>
      <c r="S12411" s="5"/>
      <c r="T12411" s="5"/>
      <c r="U12411" s="5"/>
      <c r="V12411" s="5"/>
      <c r="W12411" s="5"/>
    </row>
    <row r="12412" ht="15.75" customHeight="1">
      <c r="A12412" s="5"/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  <c r="R12412" s="5"/>
      <c r="S12412" s="5"/>
      <c r="T12412" s="5"/>
      <c r="U12412" s="5"/>
      <c r="V12412" s="5"/>
      <c r="W12412" s="5"/>
    </row>
    <row r="12413" ht="15.75" customHeight="1">
      <c r="A12413" s="5"/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</row>
    <row r="12414" ht="15.75" customHeight="1">
      <c r="A12414" s="5"/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  <c r="R12414" s="5"/>
      <c r="S12414" s="5"/>
      <c r="T12414" s="5"/>
      <c r="U12414" s="5"/>
      <c r="V12414" s="5"/>
      <c r="W12414" s="5"/>
    </row>
    <row r="12415" ht="15.75" customHeight="1">
      <c r="A12415" s="5"/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  <c r="R12415" s="5"/>
      <c r="S12415" s="5"/>
      <c r="T12415" s="5"/>
      <c r="U12415" s="5"/>
      <c r="V12415" s="5"/>
      <c r="W12415" s="5"/>
    </row>
    <row r="12416" ht="15.75" customHeight="1">
      <c r="A12416" s="5"/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  <c r="R12416" s="5"/>
      <c r="S12416" s="5"/>
      <c r="T12416" s="5"/>
      <c r="U12416" s="5"/>
      <c r="V12416" s="5"/>
      <c r="W12416" s="5"/>
    </row>
    <row r="12417" ht="15.75" customHeight="1">
      <c r="A12417" s="5"/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  <c r="R12417" s="5"/>
      <c r="S12417" s="5"/>
      <c r="T12417" s="5"/>
      <c r="U12417" s="5"/>
      <c r="V12417" s="5"/>
      <c r="W12417" s="5"/>
    </row>
    <row r="12418" ht="15.75" customHeight="1">
      <c r="A12418" s="5"/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  <c r="R12418" s="5"/>
      <c r="S12418" s="5"/>
      <c r="T12418" s="5"/>
      <c r="U12418" s="5"/>
      <c r="V12418" s="5"/>
      <c r="W12418" s="5"/>
    </row>
    <row r="12419" ht="15.75" customHeight="1">
      <c r="A12419" s="5"/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  <c r="R12419" s="5"/>
      <c r="S12419" s="5"/>
      <c r="T12419" s="5"/>
      <c r="U12419" s="5"/>
      <c r="V12419" s="5"/>
      <c r="W12419" s="5"/>
    </row>
    <row r="12420" ht="15.75" customHeight="1">
      <c r="A12420" s="5"/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  <c r="R12420" s="5"/>
      <c r="S12420" s="5"/>
      <c r="T12420" s="5"/>
      <c r="U12420" s="5"/>
      <c r="V12420" s="5"/>
      <c r="W12420" s="5"/>
    </row>
    <row r="12421" ht="15.75" customHeight="1">
      <c r="A12421" s="5"/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  <c r="R12421" s="5"/>
      <c r="S12421" s="5"/>
      <c r="T12421" s="5"/>
      <c r="U12421" s="5"/>
      <c r="V12421" s="5"/>
      <c r="W12421" s="5"/>
    </row>
    <row r="12422" ht="15.75" customHeight="1">
      <c r="A12422" s="5"/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</row>
    <row r="12423" ht="15.75" customHeight="1">
      <c r="A12423" s="5"/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  <c r="R12423" s="5"/>
      <c r="S12423" s="5"/>
      <c r="T12423" s="5"/>
      <c r="U12423" s="5"/>
      <c r="V12423" s="5"/>
      <c r="W12423" s="5"/>
    </row>
    <row r="12424" ht="15.75" customHeight="1">
      <c r="A12424" s="5"/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  <c r="R12424" s="5"/>
      <c r="S12424" s="5"/>
      <c r="T12424" s="5"/>
      <c r="U12424" s="5"/>
      <c r="V12424" s="5"/>
      <c r="W12424" s="5"/>
    </row>
    <row r="12425" ht="15.75" customHeight="1">
      <c r="A12425" s="5"/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  <c r="R12425" s="5"/>
      <c r="S12425" s="5"/>
      <c r="T12425" s="5"/>
      <c r="U12425" s="5"/>
      <c r="V12425" s="5"/>
      <c r="W12425" s="5"/>
    </row>
    <row r="12426" ht="15.75" customHeight="1">
      <c r="A12426" s="5"/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  <c r="R12426" s="5"/>
      <c r="S12426" s="5"/>
      <c r="T12426" s="5"/>
      <c r="U12426" s="5"/>
      <c r="V12426" s="5"/>
      <c r="W12426" s="5"/>
    </row>
    <row r="12427" ht="15.75" customHeight="1">
      <c r="A12427" s="5"/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  <c r="Q12427" s="5"/>
      <c r="R12427" s="5"/>
      <c r="S12427" s="5"/>
      <c r="T12427" s="5"/>
      <c r="U12427" s="5"/>
      <c r="V12427" s="5"/>
      <c r="W12427" s="5"/>
    </row>
    <row r="12428" ht="15.75" customHeight="1">
      <c r="A12428" s="5"/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  <c r="Q12428" s="5"/>
      <c r="R12428" s="5"/>
      <c r="S12428" s="5"/>
      <c r="T12428" s="5"/>
      <c r="U12428" s="5"/>
      <c r="V12428" s="5"/>
      <c r="W12428" s="5"/>
    </row>
    <row r="12429" ht="15.75" customHeight="1">
      <c r="A12429" s="5"/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  <c r="Q12429" s="5"/>
      <c r="R12429" s="5"/>
      <c r="S12429" s="5"/>
      <c r="T12429" s="5"/>
      <c r="U12429" s="5"/>
      <c r="V12429" s="5"/>
      <c r="W12429" s="5"/>
    </row>
    <row r="12430" ht="15.75" customHeight="1">
      <c r="A12430" s="5"/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  <c r="Q12430" s="5"/>
      <c r="R12430" s="5"/>
      <c r="S12430" s="5"/>
      <c r="T12430" s="5"/>
      <c r="U12430" s="5"/>
      <c r="V12430" s="5"/>
      <c r="W12430" s="5"/>
    </row>
    <row r="12431" ht="15.75" customHeight="1">
      <c r="A12431" s="5"/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  <c r="R12431" s="5"/>
      <c r="S12431" s="5"/>
      <c r="T12431" s="5"/>
      <c r="U12431" s="5"/>
      <c r="V12431" s="5"/>
      <c r="W12431" s="5"/>
    </row>
    <row r="12432" ht="15.75" customHeight="1">
      <c r="A12432" s="5"/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  <c r="Q12432" s="5"/>
      <c r="R12432" s="5"/>
      <c r="S12432" s="5"/>
      <c r="T12432" s="5"/>
      <c r="U12432" s="5"/>
      <c r="V12432" s="5"/>
      <c r="W12432" s="5"/>
    </row>
    <row r="12433" ht="15.75" customHeight="1">
      <c r="A12433" s="5"/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  <c r="Q12433" s="5"/>
      <c r="R12433" s="5"/>
      <c r="S12433" s="5"/>
      <c r="T12433" s="5"/>
      <c r="U12433" s="5"/>
      <c r="V12433" s="5"/>
      <c r="W12433" s="5"/>
    </row>
    <row r="12434" ht="15.75" customHeight="1">
      <c r="A12434" s="5"/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  <c r="Q12434" s="5"/>
      <c r="R12434" s="5"/>
      <c r="S12434" s="5"/>
      <c r="T12434" s="5"/>
      <c r="U12434" s="5"/>
      <c r="V12434" s="5"/>
      <c r="W12434" s="5"/>
    </row>
    <row r="12435" ht="15.75" customHeight="1">
      <c r="A12435" s="5"/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  <c r="Q12435" s="5"/>
      <c r="R12435" s="5"/>
      <c r="S12435" s="5"/>
      <c r="T12435" s="5"/>
      <c r="U12435" s="5"/>
      <c r="V12435" s="5"/>
      <c r="W12435" s="5"/>
    </row>
    <row r="12436" ht="15.75" customHeight="1">
      <c r="A12436" s="5"/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  <c r="Q12436" s="5"/>
      <c r="R12436" s="5"/>
      <c r="S12436" s="5"/>
      <c r="T12436" s="5"/>
      <c r="U12436" s="5"/>
      <c r="V12436" s="5"/>
      <c r="W12436" s="5"/>
    </row>
    <row r="12437" ht="15.75" customHeight="1">
      <c r="A12437" s="5"/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  <c r="Q12437" s="5"/>
      <c r="R12437" s="5"/>
      <c r="S12437" s="5"/>
      <c r="T12437" s="5"/>
      <c r="U12437" s="5"/>
      <c r="V12437" s="5"/>
      <c r="W12437" s="5"/>
    </row>
    <row r="12438" ht="15.75" customHeight="1">
      <c r="A12438" s="5"/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  <c r="Q12438" s="5"/>
      <c r="R12438" s="5"/>
      <c r="S12438" s="5"/>
      <c r="T12438" s="5"/>
      <c r="U12438" s="5"/>
      <c r="V12438" s="5"/>
      <c r="W12438" s="5"/>
    </row>
    <row r="12439" ht="15.75" customHeight="1">
      <c r="A12439" s="5"/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  <c r="Q12439" s="5"/>
      <c r="R12439" s="5"/>
      <c r="S12439" s="5"/>
      <c r="T12439" s="5"/>
      <c r="U12439" s="5"/>
      <c r="V12439" s="5"/>
      <c r="W12439" s="5"/>
    </row>
    <row r="12440" ht="15.75" customHeight="1">
      <c r="A12440" s="5"/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  <c r="R12440" s="5"/>
      <c r="S12440" s="5"/>
      <c r="T12440" s="5"/>
      <c r="U12440" s="5"/>
      <c r="V12440" s="5"/>
      <c r="W12440" s="5"/>
    </row>
    <row r="12441" ht="15.75" customHeight="1">
      <c r="A12441" s="5"/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  <c r="Q12441" s="5"/>
      <c r="R12441" s="5"/>
      <c r="S12441" s="5"/>
      <c r="T12441" s="5"/>
      <c r="U12441" s="5"/>
      <c r="V12441" s="5"/>
      <c r="W12441" s="5"/>
    </row>
    <row r="12442" ht="15.75" customHeight="1">
      <c r="A12442" s="5"/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  <c r="Q12442" s="5"/>
      <c r="R12442" s="5"/>
      <c r="S12442" s="5"/>
      <c r="T12442" s="5"/>
      <c r="U12442" s="5"/>
      <c r="V12442" s="5"/>
      <c r="W12442" s="5"/>
    </row>
    <row r="12443" ht="15.75" customHeight="1">
      <c r="A12443" s="5"/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  <c r="Q12443" s="5"/>
      <c r="R12443" s="5"/>
      <c r="S12443" s="5"/>
      <c r="T12443" s="5"/>
      <c r="U12443" s="5"/>
      <c r="V12443" s="5"/>
      <c r="W12443" s="5"/>
    </row>
    <row r="12444" ht="15.75" customHeight="1">
      <c r="A12444" s="5"/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  <c r="Q12444" s="5"/>
      <c r="R12444" s="5"/>
      <c r="S12444" s="5"/>
      <c r="T12444" s="5"/>
      <c r="U12444" s="5"/>
      <c r="V12444" s="5"/>
      <c r="W12444" s="5"/>
    </row>
    <row r="12445" ht="15.75" customHeight="1">
      <c r="A12445" s="5"/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  <c r="Q12445" s="5"/>
      <c r="R12445" s="5"/>
      <c r="S12445" s="5"/>
      <c r="T12445" s="5"/>
      <c r="U12445" s="5"/>
      <c r="V12445" s="5"/>
      <c r="W12445" s="5"/>
    </row>
    <row r="12446" ht="15.75" customHeight="1">
      <c r="A12446" s="5"/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  <c r="Q12446" s="5"/>
      <c r="R12446" s="5"/>
      <c r="S12446" s="5"/>
      <c r="T12446" s="5"/>
      <c r="U12446" s="5"/>
      <c r="V12446" s="5"/>
      <c r="W12446" s="5"/>
    </row>
    <row r="12447" ht="15.75" customHeight="1">
      <c r="A12447" s="5"/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  <c r="Q12447" s="5"/>
      <c r="R12447" s="5"/>
      <c r="S12447" s="5"/>
      <c r="T12447" s="5"/>
      <c r="U12447" s="5"/>
      <c r="V12447" s="5"/>
      <c r="W12447" s="5"/>
    </row>
    <row r="12448" ht="15.75" customHeight="1">
      <c r="A12448" s="5"/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  <c r="Q12448" s="5"/>
      <c r="R12448" s="5"/>
      <c r="S12448" s="5"/>
      <c r="T12448" s="5"/>
      <c r="U12448" s="5"/>
      <c r="V12448" s="5"/>
      <c r="W12448" s="5"/>
    </row>
    <row r="12449" ht="15.75" customHeight="1">
      <c r="A12449" s="5"/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  <c r="R12449" s="5"/>
      <c r="S12449" s="5"/>
      <c r="T12449" s="5"/>
      <c r="U12449" s="5"/>
      <c r="V12449" s="5"/>
      <c r="W12449" s="5"/>
    </row>
    <row r="12450" ht="15.75" customHeight="1">
      <c r="A12450" s="5"/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  <c r="Q12450" s="5"/>
      <c r="R12450" s="5"/>
      <c r="S12450" s="5"/>
      <c r="T12450" s="5"/>
      <c r="U12450" s="5"/>
      <c r="V12450" s="5"/>
      <c r="W12450" s="5"/>
    </row>
    <row r="12451" ht="15.75" customHeight="1">
      <c r="A12451" s="5"/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  <c r="Q12451" s="5"/>
      <c r="R12451" s="5"/>
      <c r="S12451" s="5"/>
      <c r="T12451" s="5"/>
      <c r="U12451" s="5"/>
      <c r="V12451" s="5"/>
      <c r="W12451" s="5"/>
    </row>
    <row r="12452" ht="15.75" customHeight="1">
      <c r="A12452" s="5"/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  <c r="Q12452" s="5"/>
      <c r="R12452" s="5"/>
      <c r="S12452" s="5"/>
      <c r="T12452" s="5"/>
      <c r="U12452" s="5"/>
      <c r="V12452" s="5"/>
      <c r="W12452" s="5"/>
    </row>
    <row r="12453" ht="15.75" customHeight="1">
      <c r="A12453" s="5"/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  <c r="Q12453" s="5"/>
      <c r="R12453" s="5"/>
      <c r="S12453" s="5"/>
      <c r="T12453" s="5"/>
      <c r="U12453" s="5"/>
      <c r="V12453" s="5"/>
      <c r="W12453" s="5"/>
    </row>
    <row r="12454" ht="15.75" customHeight="1">
      <c r="A12454" s="5"/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  <c r="Q12454" s="5"/>
      <c r="R12454" s="5"/>
      <c r="S12454" s="5"/>
      <c r="T12454" s="5"/>
      <c r="U12454" s="5"/>
      <c r="V12454" s="5"/>
      <c r="W12454" s="5"/>
    </row>
    <row r="12455" ht="15.75" customHeight="1">
      <c r="A12455" s="5"/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  <c r="Q12455" s="5"/>
      <c r="R12455" s="5"/>
      <c r="S12455" s="5"/>
      <c r="T12455" s="5"/>
      <c r="U12455" s="5"/>
      <c r="V12455" s="5"/>
      <c r="W12455" s="5"/>
    </row>
    <row r="12456" ht="15.75" customHeight="1">
      <c r="A12456" s="5"/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  <c r="Q12456" s="5"/>
      <c r="R12456" s="5"/>
      <c r="S12456" s="5"/>
      <c r="T12456" s="5"/>
      <c r="U12456" s="5"/>
      <c r="V12456" s="5"/>
      <c r="W12456" s="5"/>
    </row>
    <row r="12457" ht="15.75" customHeight="1">
      <c r="A12457" s="5"/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  <c r="Q12457" s="5"/>
      <c r="R12457" s="5"/>
      <c r="S12457" s="5"/>
      <c r="T12457" s="5"/>
      <c r="U12457" s="5"/>
      <c r="V12457" s="5"/>
      <c r="W12457" s="5"/>
    </row>
    <row r="12458" ht="15.75" customHeight="1">
      <c r="A12458" s="5"/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  <c r="R12458" s="5"/>
      <c r="S12458" s="5"/>
      <c r="T12458" s="5"/>
      <c r="U12458" s="5"/>
      <c r="V12458" s="5"/>
      <c r="W12458" s="5"/>
    </row>
    <row r="12459" ht="15.75" customHeight="1">
      <c r="A12459" s="5"/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  <c r="Q12459" s="5"/>
      <c r="R12459" s="5"/>
      <c r="S12459" s="5"/>
      <c r="T12459" s="5"/>
      <c r="U12459" s="5"/>
      <c r="V12459" s="5"/>
      <c r="W12459" s="5"/>
    </row>
    <row r="12460" ht="15.75" customHeight="1">
      <c r="A12460" s="5"/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  <c r="Q12460" s="5"/>
      <c r="R12460" s="5"/>
      <c r="S12460" s="5"/>
      <c r="T12460" s="5"/>
      <c r="U12460" s="5"/>
      <c r="V12460" s="5"/>
      <c r="W12460" s="5"/>
    </row>
    <row r="12461" ht="15.75" customHeight="1">
      <c r="A12461" s="5"/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  <c r="Q12461" s="5"/>
      <c r="R12461" s="5"/>
      <c r="S12461" s="5"/>
      <c r="T12461" s="5"/>
      <c r="U12461" s="5"/>
      <c r="V12461" s="5"/>
      <c r="W12461" s="5"/>
    </row>
    <row r="12462" ht="15.75" customHeight="1">
      <c r="A12462" s="5"/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  <c r="Q12462" s="5"/>
      <c r="R12462" s="5"/>
      <c r="S12462" s="5"/>
      <c r="T12462" s="5"/>
      <c r="U12462" s="5"/>
      <c r="V12462" s="5"/>
      <c r="W12462" s="5"/>
    </row>
    <row r="12463" ht="15.75" customHeight="1">
      <c r="A12463" s="5"/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  <c r="Q12463" s="5"/>
      <c r="R12463" s="5"/>
      <c r="S12463" s="5"/>
      <c r="T12463" s="5"/>
      <c r="U12463" s="5"/>
      <c r="V12463" s="5"/>
      <c r="W12463" s="5"/>
    </row>
    <row r="12464" ht="15.75" customHeight="1">
      <c r="A12464" s="5"/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  <c r="Q12464" s="5"/>
      <c r="R12464" s="5"/>
      <c r="S12464" s="5"/>
      <c r="T12464" s="5"/>
      <c r="U12464" s="5"/>
      <c r="V12464" s="5"/>
      <c r="W12464" s="5"/>
    </row>
    <row r="12465" ht="15.75" customHeight="1">
      <c r="A12465" s="5"/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  <c r="Q12465" s="5"/>
      <c r="R12465" s="5"/>
      <c r="S12465" s="5"/>
      <c r="T12465" s="5"/>
      <c r="U12465" s="5"/>
      <c r="V12465" s="5"/>
      <c r="W12465" s="5"/>
    </row>
    <row r="12466" ht="15.75" customHeight="1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  <c r="Q12466" s="5"/>
      <c r="R12466" s="5"/>
      <c r="S12466" s="5"/>
      <c r="T12466" s="5"/>
      <c r="U12466" s="5"/>
      <c r="V12466" s="5"/>
      <c r="W12466" s="5"/>
    </row>
    <row r="12467" ht="15.75" customHeight="1">
      <c r="A12467" s="5"/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  <c r="R12467" s="5"/>
      <c r="S12467" s="5"/>
      <c r="T12467" s="5"/>
      <c r="U12467" s="5"/>
      <c r="V12467" s="5"/>
      <c r="W12467" s="5"/>
    </row>
    <row r="12468" ht="15.75" customHeight="1">
      <c r="A12468" s="5"/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  <c r="Q12468" s="5"/>
      <c r="R12468" s="5"/>
      <c r="S12468" s="5"/>
      <c r="T12468" s="5"/>
      <c r="U12468" s="5"/>
      <c r="V12468" s="5"/>
      <c r="W12468" s="5"/>
    </row>
    <row r="12469" ht="15.75" customHeight="1">
      <c r="A12469" s="5"/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  <c r="Q12469" s="5"/>
      <c r="R12469" s="5"/>
      <c r="S12469" s="5"/>
      <c r="T12469" s="5"/>
      <c r="U12469" s="5"/>
      <c r="V12469" s="5"/>
      <c r="W12469" s="5"/>
    </row>
    <row r="12470" ht="15.75" customHeight="1">
      <c r="A12470" s="5"/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  <c r="Q12470" s="5"/>
      <c r="R12470" s="5"/>
      <c r="S12470" s="5"/>
      <c r="T12470" s="5"/>
      <c r="U12470" s="5"/>
      <c r="V12470" s="5"/>
      <c r="W12470" s="5"/>
    </row>
    <row r="12471" ht="15.75" customHeight="1">
      <c r="A12471" s="5"/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  <c r="Q12471" s="5"/>
      <c r="R12471" s="5"/>
      <c r="S12471" s="5"/>
      <c r="T12471" s="5"/>
      <c r="U12471" s="5"/>
      <c r="V12471" s="5"/>
      <c r="W12471" s="5"/>
    </row>
    <row r="12472" ht="15.75" customHeight="1">
      <c r="A12472" s="5"/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  <c r="Q12472" s="5"/>
      <c r="R12472" s="5"/>
      <c r="S12472" s="5"/>
      <c r="T12472" s="5"/>
      <c r="U12472" s="5"/>
      <c r="V12472" s="5"/>
      <c r="W12472" s="5"/>
    </row>
    <row r="12473" ht="15.75" customHeight="1">
      <c r="A12473" s="5"/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  <c r="Q12473" s="5"/>
      <c r="R12473" s="5"/>
      <c r="S12473" s="5"/>
      <c r="T12473" s="5"/>
      <c r="U12473" s="5"/>
      <c r="V12473" s="5"/>
      <c r="W12473" s="5"/>
    </row>
    <row r="12474" ht="15.75" customHeight="1">
      <c r="A12474" s="5"/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  <c r="Q12474" s="5"/>
      <c r="R12474" s="5"/>
      <c r="S12474" s="5"/>
      <c r="T12474" s="5"/>
      <c r="U12474" s="5"/>
      <c r="V12474" s="5"/>
      <c r="W12474" s="5"/>
    </row>
    <row r="12475" ht="15.75" customHeight="1">
      <c r="A12475" s="5"/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  <c r="Q12475" s="5"/>
      <c r="R12475" s="5"/>
      <c r="S12475" s="5"/>
      <c r="T12475" s="5"/>
      <c r="U12475" s="5"/>
      <c r="V12475" s="5"/>
      <c r="W12475" s="5"/>
    </row>
    <row r="12476" ht="15.75" customHeight="1">
      <c r="A12476" s="5"/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  <c r="R12476" s="5"/>
      <c r="S12476" s="5"/>
      <c r="T12476" s="5"/>
      <c r="U12476" s="5"/>
      <c r="V12476" s="5"/>
      <c r="W12476" s="5"/>
    </row>
    <row r="12477" ht="15.75" customHeight="1">
      <c r="A12477" s="5"/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  <c r="Q12477" s="5"/>
      <c r="R12477" s="5"/>
      <c r="S12477" s="5"/>
      <c r="T12477" s="5"/>
      <c r="U12477" s="5"/>
      <c r="V12477" s="5"/>
      <c r="W12477" s="5"/>
    </row>
    <row r="12478" ht="15.75" customHeight="1">
      <c r="A12478" s="5"/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  <c r="Q12478" s="5"/>
      <c r="R12478" s="5"/>
      <c r="S12478" s="5"/>
      <c r="T12478" s="5"/>
      <c r="U12478" s="5"/>
      <c r="V12478" s="5"/>
      <c r="W12478" s="5"/>
    </row>
    <row r="12479" ht="15.75" customHeight="1">
      <c r="A12479" s="5"/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  <c r="Q12479" s="5"/>
      <c r="R12479" s="5"/>
      <c r="S12479" s="5"/>
      <c r="T12479" s="5"/>
      <c r="U12479" s="5"/>
      <c r="V12479" s="5"/>
      <c r="W12479" s="5"/>
    </row>
    <row r="12480" ht="15.75" customHeight="1">
      <c r="A12480" s="5"/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  <c r="Q12480" s="5"/>
      <c r="R12480" s="5"/>
      <c r="S12480" s="5"/>
      <c r="T12480" s="5"/>
      <c r="U12480" s="5"/>
      <c r="V12480" s="5"/>
      <c r="W12480" s="5"/>
    </row>
    <row r="12481" ht="15.75" customHeight="1">
      <c r="A12481" s="5"/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  <c r="Q12481" s="5"/>
      <c r="R12481" s="5"/>
      <c r="S12481" s="5"/>
      <c r="T12481" s="5"/>
      <c r="U12481" s="5"/>
      <c r="V12481" s="5"/>
      <c r="W12481" s="5"/>
    </row>
    <row r="12482" ht="15.75" customHeight="1">
      <c r="A12482" s="5"/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  <c r="Q12482" s="5"/>
      <c r="R12482" s="5"/>
      <c r="S12482" s="5"/>
      <c r="T12482" s="5"/>
      <c r="U12482" s="5"/>
      <c r="V12482" s="5"/>
      <c r="W12482" s="5"/>
    </row>
    <row r="12483" ht="15.75" customHeight="1">
      <c r="A12483" s="5"/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  <c r="Q12483" s="5"/>
      <c r="R12483" s="5"/>
      <c r="S12483" s="5"/>
      <c r="T12483" s="5"/>
      <c r="U12483" s="5"/>
      <c r="V12483" s="5"/>
      <c r="W12483" s="5"/>
    </row>
    <row r="12484" ht="15.75" customHeight="1">
      <c r="A12484" s="5"/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  <c r="Q12484" s="5"/>
      <c r="R12484" s="5"/>
      <c r="S12484" s="5"/>
      <c r="T12484" s="5"/>
      <c r="U12484" s="5"/>
      <c r="V12484" s="5"/>
      <c r="W12484" s="5"/>
    </row>
    <row r="12485" ht="15.75" customHeight="1">
      <c r="A12485" s="5"/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  <c r="R12485" s="5"/>
      <c r="S12485" s="5"/>
      <c r="T12485" s="5"/>
      <c r="U12485" s="5"/>
      <c r="V12485" s="5"/>
      <c r="W12485" s="5"/>
    </row>
    <row r="12486" ht="15.75" customHeight="1">
      <c r="A12486" s="5"/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  <c r="Q12486" s="5"/>
      <c r="R12486" s="5"/>
      <c r="S12486" s="5"/>
      <c r="T12486" s="5"/>
      <c r="U12486" s="5"/>
      <c r="V12486" s="5"/>
      <c r="W12486" s="5"/>
    </row>
    <row r="12487" ht="15.75" customHeight="1">
      <c r="A12487" s="5"/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  <c r="Q12487" s="5"/>
      <c r="R12487" s="5"/>
      <c r="S12487" s="5"/>
      <c r="T12487" s="5"/>
      <c r="U12487" s="5"/>
      <c r="V12487" s="5"/>
      <c r="W12487" s="5"/>
    </row>
    <row r="12488" ht="15.75" customHeight="1">
      <c r="A12488" s="5"/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  <c r="Q12488" s="5"/>
      <c r="R12488" s="5"/>
      <c r="S12488" s="5"/>
      <c r="T12488" s="5"/>
      <c r="U12488" s="5"/>
      <c r="V12488" s="5"/>
      <c r="W12488" s="5"/>
    </row>
    <row r="12489" ht="15.75" customHeight="1">
      <c r="A12489" s="5"/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  <c r="Q12489" s="5"/>
      <c r="R12489" s="5"/>
      <c r="S12489" s="5"/>
      <c r="T12489" s="5"/>
      <c r="U12489" s="5"/>
      <c r="V12489" s="5"/>
      <c r="W12489" s="5"/>
    </row>
    <row r="12490" ht="15.75" customHeight="1">
      <c r="A12490" s="5"/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  <c r="Q12490" s="5"/>
      <c r="R12490" s="5"/>
      <c r="S12490" s="5"/>
      <c r="T12490" s="5"/>
      <c r="U12490" s="5"/>
      <c r="V12490" s="5"/>
      <c r="W12490" s="5"/>
    </row>
    <row r="12491" ht="15.75" customHeight="1">
      <c r="A12491" s="5"/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  <c r="Q12491" s="5"/>
      <c r="R12491" s="5"/>
      <c r="S12491" s="5"/>
      <c r="T12491" s="5"/>
      <c r="U12491" s="5"/>
      <c r="V12491" s="5"/>
      <c r="W12491" s="5"/>
    </row>
    <row r="12492" ht="15.75" customHeight="1">
      <c r="A12492" s="5"/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  <c r="Q12492" s="5"/>
      <c r="R12492" s="5"/>
      <c r="S12492" s="5"/>
      <c r="T12492" s="5"/>
      <c r="U12492" s="5"/>
      <c r="V12492" s="5"/>
      <c r="W12492" s="5"/>
    </row>
    <row r="12493" ht="15.75" customHeight="1">
      <c r="A12493" s="5"/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  <c r="Q12493" s="5"/>
      <c r="R12493" s="5"/>
      <c r="S12493" s="5"/>
      <c r="T12493" s="5"/>
      <c r="U12493" s="5"/>
      <c r="V12493" s="5"/>
      <c r="W12493" s="5"/>
    </row>
    <row r="12494" ht="15.75" customHeight="1">
      <c r="A12494" s="5"/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  <c r="R12494" s="5"/>
      <c r="S12494" s="5"/>
      <c r="T12494" s="5"/>
      <c r="U12494" s="5"/>
      <c r="V12494" s="5"/>
      <c r="W12494" s="5"/>
    </row>
    <row r="12495" ht="15.75" customHeight="1">
      <c r="A12495" s="5"/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  <c r="Q12495" s="5"/>
      <c r="R12495" s="5"/>
      <c r="S12495" s="5"/>
      <c r="T12495" s="5"/>
      <c r="U12495" s="5"/>
      <c r="V12495" s="5"/>
      <c r="W12495" s="5"/>
    </row>
    <row r="12496" ht="15.75" customHeight="1">
      <c r="A12496" s="5"/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  <c r="Q12496" s="5"/>
      <c r="R12496" s="5"/>
      <c r="S12496" s="5"/>
      <c r="T12496" s="5"/>
      <c r="U12496" s="5"/>
      <c r="V12496" s="5"/>
      <c r="W12496" s="5"/>
    </row>
    <row r="12497" ht="15.75" customHeight="1">
      <c r="A12497" s="5"/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  <c r="Q12497" s="5"/>
      <c r="R12497" s="5"/>
      <c r="S12497" s="5"/>
      <c r="T12497" s="5"/>
      <c r="U12497" s="5"/>
      <c r="V12497" s="5"/>
      <c r="W12497" s="5"/>
    </row>
    <row r="12498" ht="15.75" customHeight="1">
      <c r="A12498" s="5"/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  <c r="Q12498" s="5"/>
      <c r="R12498" s="5"/>
      <c r="S12498" s="5"/>
      <c r="T12498" s="5"/>
      <c r="U12498" s="5"/>
      <c r="V12498" s="5"/>
      <c r="W12498" s="5"/>
    </row>
    <row r="12499" ht="15.75" customHeight="1">
      <c r="A12499" s="5"/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  <c r="Q12499" s="5"/>
      <c r="R12499" s="5"/>
      <c r="S12499" s="5"/>
      <c r="T12499" s="5"/>
      <c r="U12499" s="5"/>
      <c r="V12499" s="5"/>
      <c r="W12499" s="5"/>
    </row>
    <row r="12500" ht="15.75" customHeight="1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  <c r="Q12500" s="5"/>
      <c r="R12500" s="5"/>
      <c r="S12500" s="5"/>
      <c r="T12500" s="5"/>
      <c r="U12500" s="5"/>
      <c r="V12500" s="5"/>
      <c r="W12500" s="5"/>
    </row>
    <row r="12501" ht="15.75" customHeight="1">
      <c r="A12501" s="5"/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  <c r="Q12501" s="5"/>
      <c r="R12501" s="5"/>
      <c r="S12501" s="5"/>
      <c r="T12501" s="5"/>
      <c r="U12501" s="5"/>
      <c r="V12501" s="5"/>
      <c r="W12501" s="5"/>
    </row>
    <row r="12502" ht="15.75" customHeight="1">
      <c r="A12502" s="5"/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  <c r="Q12502" s="5"/>
      <c r="R12502" s="5"/>
      <c r="S12502" s="5"/>
      <c r="T12502" s="5"/>
      <c r="U12502" s="5"/>
      <c r="V12502" s="5"/>
      <c r="W12502" s="5"/>
    </row>
    <row r="12503" ht="15.75" customHeight="1">
      <c r="A12503" s="5"/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  <c r="R12503" s="5"/>
      <c r="S12503" s="5"/>
      <c r="T12503" s="5"/>
      <c r="U12503" s="5"/>
      <c r="V12503" s="5"/>
      <c r="W12503" s="5"/>
    </row>
    <row r="12504" ht="15.75" customHeight="1">
      <c r="A12504" s="5"/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  <c r="Q12504" s="5"/>
      <c r="R12504" s="5"/>
      <c r="S12504" s="5"/>
      <c r="T12504" s="5"/>
      <c r="U12504" s="5"/>
      <c r="V12504" s="5"/>
      <c r="W12504" s="5"/>
    </row>
    <row r="12505" ht="15.75" customHeight="1">
      <c r="A12505" s="5"/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  <c r="Q12505" s="5"/>
      <c r="R12505" s="5"/>
      <c r="S12505" s="5"/>
      <c r="T12505" s="5"/>
      <c r="U12505" s="5"/>
      <c r="V12505" s="5"/>
      <c r="W12505" s="5"/>
    </row>
    <row r="12506" ht="15.75" customHeight="1">
      <c r="A12506" s="5"/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  <c r="Q12506" s="5"/>
      <c r="R12506" s="5"/>
      <c r="S12506" s="5"/>
      <c r="T12506" s="5"/>
      <c r="U12506" s="5"/>
      <c r="V12506" s="5"/>
      <c r="W12506" s="5"/>
    </row>
    <row r="12507" ht="15.75" customHeight="1">
      <c r="A12507" s="5"/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  <c r="Q12507" s="5"/>
      <c r="R12507" s="5"/>
      <c r="S12507" s="5"/>
      <c r="T12507" s="5"/>
      <c r="U12507" s="5"/>
      <c r="V12507" s="5"/>
      <c r="W12507" s="5"/>
    </row>
    <row r="12508" ht="15.75" customHeight="1">
      <c r="A12508" s="5"/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  <c r="Q12508" s="5"/>
      <c r="R12508" s="5"/>
      <c r="S12508" s="5"/>
      <c r="T12508" s="5"/>
      <c r="U12508" s="5"/>
      <c r="V12508" s="5"/>
      <c r="W12508" s="5"/>
    </row>
    <row r="12509" ht="15.75" customHeight="1">
      <c r="A12509" s="5"/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  <c r="Q12509" s="5"/>
      <c r="R12509" s="5"/>
      <c r="S12509" s="5"/>
      <c r="T12509" s="5"/>
      <c r="U12509" s="5"/>
      <c r="V12509" s="5"/>
      <c r="W12509" s="5"/>
    </row>
    <row r="12510" ht="15.75" customHeight="1">
      <c r="A12510" s="5"/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  <c r="Q12510" s="5"/>
      <c r="R12510" s="5"/>
      <c r="S12510" s="5"/>
      <c r="T12510" s="5"/>
      <c r="U12510" s="5"/>
      <c r="V12510" s="5"/>
      <c r="W12510" s="5"/>
    </row>
    <row r="12511" ht="15.75" customHeight="1">
      <c r="A12511" s="5"/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  <c r="Q12511" s="5"/>
      <c r="R12511" s="5"/>
      <c r="S12511" s="5"/>
      <c r="T12511" s="5"/>
      <c r="U12511" s="5"/>
      <c r="V12511" s="5"/>
      <c r="W12511" s="5"/>
    </row>
    <row r="12512" ht="15.75" customHeight="1">
      <c r="A12512" s="5"/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  <c r="R12512" s="5"/>
      <c r="S12512" s="5"/>
      <c r="T12512" s="5"/>
      <c r="U12512" s="5"/>
      <c r="V12512" s="5"/>
      <c r="W12512" s="5"/>
    </row>
    <row r="12513" ht="15.75" customHeight="1">
      <c r="A12513" s="5"/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  <c r="Q12513" s="5"/>
      <c r="R12513" s="5"/>
      <c r="S12513" s="5"/>
      <c r="T12513" s="5"/>
      <c r="U12513" s="5"/>
      <c r="V12513" s="5"/>
      <c r="W12513" s="5"/>
    </row>
    <row r="12514" ht="15.75" customHeight="1">
      <c r="A12514" s="5"/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  <c r="Q12514" s="5"/>
      <c r="R12514" s="5"/>
      <c r="S12514" s="5"/>
      <c r="T12514" s="5"/>
      <c r="U12514" s="5"/>
      <c r="V12514" s="5"/>
      <c r="W12514" s="5"/>
    </row>
    <row r="12515" ht="15.75" customHeight="1">
      <c r="A12515" s="5"/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  <c r="Q12515" s="5"/>
      <c r="R12515" s="5"/>
      <c r="S12515" s="5"/>
      <c r="T12515" s="5"/>
      <c r="U12515" s="5"/>
      <c r="V12515" s="5"/>
      <c r="W12515" s="5"/>
    </row>
    <row r="12516" ht="15.75" customHeight="1">
      <c r="A12516" s="5"/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  <c r="Q12516" s="5"/>
      <c r="R12516" s="5"/>
      <c r="S12516" s="5"/>
      <c r="T12516" s="5"/>
      <c r="U12516" s="5"/>
      <c r="V12516" s="5"/>
      <c r="W12516" s="5"/>
    </row>
    <row r="12517" ht="15.75" customHeight="1">
      <c r="A12517" s="5"/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  <c r="Q12517" s="5"/>
      <c r="R12517" s="5"/>
      <c r="S12517" s="5"/>
      <c r="T12517" s="5"/>
      <c r="U12517" s="5"/>
      <c r="V12517" s="5"/>
      <c r="W12517" s="5"/>
    </row>
    <row r="12518" ht="15.75" customHeight="1">
      <c r="A12518" s="5"/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  <c r="Q12518" s="5"/>
      <c r="R12518" s="5"/>
      <c r="S12518" s="5"/>
      <c r="T12518" s="5"/>
      <c r="U12518" s="5"/>
      <c r="V12518" s="5"/>
      <c r="W12518" s="5"/>
    </row>
    <row r="12519" ht="15.75" customHeight="1">
      <c r="A12519" s="5"/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  <c r="Q12519" s="5"/>
      <c r="R12519" s="5"/>
      <c r="S12519" s="5"/>
      <c r="T12519" s="5"/>
      <c r="U12519" s="5"/>
      <c r="V12519" s="5"/>
      <c r="W12519" s="5"/>
    </row>
    <row r="12520" ht="15.75" customHeight="1">
      <c r="A12520" s="5"/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  <c r="Q12520" s="5"/>
      <c r="R12520" s="5"/>
      <c r="S12520" s="5"/>
      <c r="T12520" s="5"/>
      <c r="U12520" s="5"/>
      <c r="V12520" s="5"/>
      <c r="W12520" s="5"/>
    </row>
    <row r="12521" ht="15.75" customHeight="1">
      <c r="A12521" s="5"/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  <c r="R12521" s="5"/>
      <c r="S12521" s="5"/>
      <c r="T12521" s="5"/>
      <c r="U12521" s="5"/>
      <c r="V12521" s="5"/>
      <c r="W12521" s="5"/>
    </row>
    <row r="12522" ht="15.75" customHeight="1">
      <c r="A12522" s="5"/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  <c r="Q12522" s="5"/>
      <c r="R12522" s="5"/>
      <c r="S12522" s="5"/>
      <c r="T12522" s="5"/>
      <c r="U12522" s="5"/>
      <c r="V12522" s="5"/>
      <c r="W12522" s="5"/>
    </row>
    <row r="12523" ht="15.75" customHeight="1">
      <c r="A12523" s="5"/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  <c r="Q12523" s="5"/>
      <c r="R12523" s="5"/>
      <c r="S12523" s="5"/>
      <c r="T12523" s="5"/>
      <c r="U12523" s="5"/>
      <c r="V12523" s="5"/>
      <c r="W12523" s="5"/>
    </row>
    <row r="12524" ht="15.75" customHeight="1">
      <c r="A12524" s="5"/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  <c r="Q12524" s="5"/>
      <c r="R12524" s="5"/>
      <c r="S12524" s="5"/>
      <c r="T12524" s="5"/>
      <c r="U12524" s="5"/>
      <c r="V12524" s="5"/>
      <c r="W12524" s="5"/>
    </row>
    <row r="12525" ht="15.75" customHeight="1">
      <c r="A12525" s="5"/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  <c r="Q12525" s="5"/>
      <c r="R12525" s="5"/>
      <c r="S12525" s="5"/>
      <c r="T12525" s="5"/>
      <c r="U12525" s="5"/>
      <c r="V12525" s="5"/>
      <c r="W12525" s="5"/>
    </row>
    <row r="12526" ht="15.75" customHeight="1">
      <c r="A12526" s="5"/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  <c r="Q12526" s="5"/>
      <c r="R12526" s="5"/>
      <c r="S12526" s="5"/>
      <c r="T12526" s="5"/>
      <c r="U12526" s="5"/>
      <c r="V12526" s="5"/>
      <c r="W12526" s="5"/>
    </row>
    <row r="12527" ht="15.75" customHeight="1">
      <c r="A12527" s="5"/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  <c r="Q12527" s="5"/>
      <c r="R12527" s="5"/>
      <c r="S12527" s="5"/>
      <c r="T12527" s="5"/>
      <c r="U12527" s="5"/>
      <c r="V12527" s="5"/>
      <c r="W12527" s="5"/>
    </row>
    <row r="12528" ht="15.75" customHeight="1">
      <c r="A12528" s="5"/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  <c r="Q12528" s="5"/>
      <c r="R12528" s="5"/>
      <c r="S12528" s="5"/>
      <c r="T12528" s="5"/>
      <c r="U12528" s="5"/>
      <c r="V12528" s="5"/>
      <c r="W12528" s="5"/>
    </row>
    <row r="12529" ht="15.75" customHeight="1">
      <c r="A12529" s="5"/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  <c r="Q12529" s="5"/>
      <c r="R12529" s="5"/>
      <c r="S12529" s="5"/>
      <c r="T12529" s="5"/>
      <c r="U12529" s="5"/>
      <c r="V12529" s="5"/>
      <c r="W12529" s="5"/>
    </row>
    <row r="12530" ht="15.75" customHeight="1">
      <c r="A12530" s="5"/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  <c r="R12530" s="5"/>
      <c r="S12530" s="5"/>
      <c r="T12530" s="5"/>
      <c r="U12530" s="5"/>
      <c r="V12530" s="5"/>
      <c r="W12530" s="5"/>
    </row>
    <row r="12531" ht="15.75" customHeight="1">
      <c r="A12531" s="5"/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  <c r="Q12531" s="5"/>
      <c r="R12531" s="5"/>
      <c r="S12531" s="5"/>
      <c r="T12531" s="5"/>
      <c r="U12531" s="5"/>
      <c r="V12531" s="5"/>
      <c r="W12531" s="5"/>
    </row>
    <row r="12532" ht="15.75" customHeight="1">
      <c r="A12532" s="5"/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  <c r="Q12532" s="5"/>
      <c r="R12532" s="5"/>
      <c r="S12532" s="5"/>
      <c r="T12532" s="5"/>
      <c r="U12532" s="5"/>
      <c r="V12532" s="5"/>
      <c r="W12532" s="5"/>
    </row>
    <row r="12533" ht="15.75" customHeight="1">
      <c r="A12533" s="5"/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  <c r="Q12533" s="5"/>
      <c r="R12533" s="5"/>
      <c r="S12533" s="5"/>
      <c r="T12533" s="5"/>
      <c r="U12533" s="5"/>
      <c r="V12533" s="5"/>
      <c r="W12533" s="5"/>
    </row>
    <row r="12534" ht="15.75" customHeight="1">
      <c r="A12534" s="5"/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  <c r="Q12534" s="5"/>
      <c r="R12534" s="5"/>
      <c r="S12534" s="5"/>
      <c r="T12534" s="5"/>
      <c r="U12534" s="5"/>
      <c r="V12534" s="5"/>
      <c r="W12534" s="5"/>
    </row>
    <row r="12535" ht="15.75" customHeight="1">
      <c r="A12535" s="5"/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  <c r="Q12535" s="5"/>
      <c r="R12535" s="5"/>
      <c r="S12535" s="5"/>
      <c r="T12535" s="5"/>
      <c r="U12535" s="5"/>
      <c r="V12535" s="5"/>
      <c r="W12535" s="5"/>
    </row>
    <row r="12536" ht="15.75" customHeight="1">
      <c r="A12536" s="5"/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  <c r="Q12536" s="5"/>
      <c r="R12536" s="5"/>
      <c r="S12536" s="5"/>
      <c r="T12536" s="5"/>
      <c r="U12536" s="5"/>
      <c r="V12536" s="5"/>
      <c r="W12536" s="5"/>
    </row>
    <row r="12537" ht="15.75" customHeight="1">
      <c r="A12537" s="5"/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  <c r="Q12537" s="5"/>
      <c r="R12537" s="5"/>
      <c r="S12537" s="5"/>
      <c r="T12537" s="5"/>
      <c r="U12537" s="5"/>
      <c r="V12537" s="5"/>
      <c r="W12537" s="5"/>
    </row>
    <row r="12538" ht="15.75" customHeight="1">
      <c r="A12538" s="5"/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  <c r="Q12538" s="5"/>
      <c r="R12538" s="5"/>
      <c r="S12538" s="5"/>
      <c r="T12538" s="5"/>
      <c r="U12538" s="5"/>
      <c r="V12538" s="5"/>
      <c r="W12538" s="5"/>
    </row>
    <row r="12539" ht="15.75" customHeight="1">
      <c r="A12539" s="5"/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  <c r="R12539" s="5"/>
      <c r="S12539" s="5"/>
      <c r="T12539" s="5"/>
      <c r="U12539" s="5"/>
      <c r="V12539" s="5"/>
      <c r="W12539" s="5"/>
    </row>
    <row r="12540" ht="15.75" customHeight="1">
      <c r="A12540" s="5"/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  <c r="Q12540" s="5"/>
      <c r="R12540" s="5"/>
      <c r="S12540" s="5"/>
      <c r="T12540" s="5"/>
      <c r="U12540" s="5"/>
      <c r="V12540" s="5"/>
      <c r="W12540" s="5"/>
    </row>
    <row r="12541" ht="15.75" customHeight="1">
      <c r="A12541" s="5"/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  <c r="Q12541" s="5"/>
      <c r="R12541" s="5"/>
      <c r="S12541" s="5"/>
      <c r="T12541" s="5"/>
      <c r="U12541" s="5"/>
      <c r="V12541" s="5"/>
      <c r="W12541" s="5"/>
    </row>
    <row r="12542" ht="15.75" customHeight="1">
      <c r="A12542" s="5"/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  <c r="Q12542" s="5"/>
      <c r="R12542" s="5"/>
      <c r="S12542" s="5"/>
      <c r="T12542" s="5"/>
      <c r="U12542" s="5"/>
      <c r="V12542" s="5"/>
      <c r="W12542" s="5"/>
    </row>
    <row r="12543" ht="15.75" customHeight="1">
      <c r="A12543" s="5"/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  <c r="Q12543" s="5"/>
      <c r="R12543" s="5"/>
      <c r="S12543" s="5"/>
      <c r="T12543" s="5"/>
      <c r="U12543" s="5"/>
      <c r="V12543" s="5"/>
      <c r="W12543" s="5"/>
    </row>
    <row r="12544" ht="15.75" customHeight="1">
      <c r="A12544" s="5"/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  <c r="Q12544" s="5"/>
      <c r="R12544" s="5"/>
      <c r="S12544" s="5"/>
      <c r="T12544" s="5"/>
      <c r="U12544" s="5"/>
      <c r="V12544" s="5"/>
      <c r="W12544" s="5"/>
    </row>
    <row r="12545" ht="15.75" customHeight="1">
      <c r="A12545" s="5"/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  <c r="Q12545" s="5"/>
      <c r="R12545" s="5"/>
      <c r="S12545" s="5"/>
      <c r="T12545" s="5"/>
      <c r="U12545" s="5"/>
      <c r="V12545" s="5"/>
      <c r="W12545" s="5"/>
    </row>
    <row r="12546" ht="15.75" customHeight="1">
      <c r="A12546" s="5"/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  <c r="Q12546" s="5"/>
      <c r="R12546" s="5"/>
      <c r="S12546" s="5"/>
      <c r="T12546" s="5"/>
      <c r="U12546" s="5"/>
      <c r="V12546" s="5"/>
      <c r="W12546" s="5"/>
    </row>
    <row r="12547" ht="15.75" customHeight="1">
      <c r="A12547" s="5"/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  <c r="Q12547" s="5"/>
      <c r="R12547" s="5"/>
      <c r="S12547" s="5"/>
      <c r="T12547" s="5"/>
      <c r="U12547" s="5"/>
      <c r="V12547" s="5"/>
      <c r="W12547" s="5"/>
    </row>
    <row r="12548" ht="15.75" customHeight="1">
      <c r="A12548" s="5"/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  <c r="R12548" s="5"/>
      <c r="S12548" s="5"/>
      <c r="T12548" s="5"/>
      <c r="U12548" s="5"/>
      <c r="V12548" s="5"/>
      <c r="W12548" s="5"/>
    </row>
    <row r="12549" ht="15.75" customHeight="1">
      <c r="A12549" s="5"/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  <c r="Q12549" s="5"/>
      <c r="R12549" s="5"/>
      <c r="S12549" s="5"/>
      <c r="T12549" s="5"/>
      <c r="U12549" s="5"/>
      <c r="V12549" s="5"/>
      <c r="W12549" s="5"/>
    </row>
    <row r="12550" ht="15.75" customHeight="1">
      <c r="A12550" s="5"/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  <c r="Q12550" s="5"/>
      <c r="R12550" s="5"/>
      <c r="S12550" s="5"/>
      <c r="T12550" s="5"/>
      <c r="U12550" s="5"/>
      <c r="V12550" s="5"/>
      <c r="W12550" s="5"/>
    </row>
    <row r="12551" ht="15.75" customHeight="1">
      <c r="A12551" s="5"/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  <c r="Q12551" s="5"/>
      <c r="R12551" s="5"/>
      <c r="S12551" s="5"/>
      <c r="T12551" s="5"/>
      <c r="U12551" s="5"/>
      <c r="V12551" s="5"/>
      <c r="W12551" s="5"/>
    </row>
    <row r="12552" ht="15.75" customHeight="1">
      <c r="A12552" s="5"/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  <c r="Q12552" s="5"/>
      <c r="R12552" s="5"/>
      <c r="S12552" s="5"/>
      <c r="T12552" s="5"/>
      <c r="U12552" s="5"/>
      <c r="V12552" s="5"/>
      <c r="W12552" s="5"/>
    </row>
    <row r="12553" ht="15.75" customHeight="1">
      <c r="A12553" s="5"/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  <c r="Q12553" s="5"/>
      <c r="R12553" s="5"/>
      <c r="S12553" s="5"/>
      <c r="T12553" s="5"/>
      <c r="U12553" s="5"/>
      <c r="V12553" s="5"/>
      <c r="W12553" s="5"/>
    </row>
    <row r="12554" ht="15.75" customHeight="1">
      <c r="A12554" s="5"/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  <c r="Q12554" s="5"/>
      <c r="R12554" s="5"/>
      <c r="S12554" s="5"/>
      <c r="T12554" s="5"/>
      <c r="U12554" s="5"/>
      <c r="V12554" s="5"/>
      <c r="W12554" s="5"/>
    </row>
    <row r="12555" ht="15.75" customHeight="1">
      <c r="A12555" s="5"/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  <c r="Q12555" s="5"/>
      <c r="R12555" s="5"/>
      <c r="S12555" s="5"/>
      <c r="T12555" s="5"/>
      <c r="U12555" s="5"/>
      <c r="V12555" s="5"/>
      <c r="W12555" s="5"/>
    </row>
    <row r="12556" ht="15.75" customHeight="1">
      <c r="A12556" s="5"/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  <c r="R12556" s="5"/>
      <c r="S12556" s="5"/>
      <c r="T12556" s="5"/>
      <c r="U12556" s="5"/>
      <c r="V12556" s="5"/>
      <c r="W12556" s="5"/>
    </row>
    <row r="12557" ht="15.75" customHeight="1">
      <c r="A12557" s="5"/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  <c r="U12557" s="5"/>
      <c r="V12557" s="5"/>
      <c r="W12557" s="5"/>
    </row>
    <row r="12558" ht="15.75" customHeight="1">
      <c r="A12558" s="5"/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  <c r="R12558" s="5"/>
      <c r="S12558" s="5"/>
      <c r="T12558" s="5"/>
      <c r="U12558" s="5"/>
      <c r="V12558" s="5"/>
      <c r="W12558" s="5"/>
    </row>
    <row r="12559" ht="15.75" customHeight="1">
      <c r="A12559" s="5"/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  <c r="R12559" s="5"/>
      <c r="S12559" s="5"/>
      <c r="T12559" s="5"/>
      <c r="U12559" s="5"/>
      <c r="V12559" s="5"/>
      <c r="W12559" s="5"/>
    </row>
    <row r="12560" ht="15.75" customHeight="1">
      <c r="A12560" s="5"/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  <c r="Q12560" s="5"/>
      <c r="R12560" s="5"/>
      <c r="S12560" s="5"/>
      <c r="T12560" s="5"/>
      <c r="U12560" s="5"/>
      <c r="V12560" s="5"/>
      <c r="W12560" s="5"/>
    </row>
    <row r="12561" ht="15.75" customHeight="1">
      <c r="A12561" s="5"/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  <c r="Q12561" s="5"/>
      <c r="R12561" s="5"/>
      <c r="S12561" s="5"/>
      <c r="T12561" s="5"/>
      <c r="U12561" s="5"/>
      <c r="V12561" s="5"/>
      <c r="W12561" s="5"/>
    </row>
    <row r="12562" ht="15.75" customHeight="1">
      <c r="A12562" s="5"/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  <c r="Q12562" s="5"/>
      <c r="R12562" s="5"/>
      <c r="S12562" s="5"/>
      <c r="T12562" s="5"/>
      <c r="U12562" s="5"/>
      <c r="V12562" s="5"/>
      <c r="W12562" s="5"/>
    </row>
    <row r="12563" ht="15.75" customHeight="1">
      <c r="A12563" s="5"/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  <c r="Q12563" s="5"/>
      <c r="R12563" s="5"/>
      <c r="S12563" s="5"/>
      <c r="T12563" s="5"/>
      <c r="U12563" s="5"/>
      <c r="V12563" s="5"/>
      <c r="W12563" s="5"/>
    </row>
    <row r="12564" ht="15.75" customHeight="1">
      <c r="A12564" s="5"/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  <c r="Q12564" s="5"/>
      <c r="R12564" s="5"/>
      <c r="S12564" s="5"/>
      <c r="T12564" s="5"/>
      <c r="U12564" s="5"/>
      <c r="V12564" s="5"/>
      <c r="W12564" s="5"/>
    </row>
    <row r="12565" ht="15.75" customHeight="1">
      <c r="A12565" s="5"/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  <c r="Q12565" s="5"/>
      <c r="R12565" s="5"/>
      <c r="S12565" s="5"/>
      <c r="T12565" s="5"/>
      <c r="U12565" s="5"/>
      <c r="V12565" s="5"/>
      <c r="W12565" s="5"/>
    </row>
    <row r="12566" ht="15.75" customHeight="1">
      <c r="A12566" s="5"/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  <c r="R12566" s="5"/>
      <c r="S12566" s="5"/>
      <c r="T12566" s="5"/>
      <c r="U12566" s="5"/>
      <c r="V12566" s="5"/>
      <c r="W12566" s="5"/>
    </row>
    <row r="12567" ht="15.75" customHeight="1">
      <c r="A12567" s="5"/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  <c r="Q12567" s="5"/>
      <c r="R12567" s="5"/>
      <c r="S12567" s="5"/>
      <c r="T12567" s="5"/>
      <c r="U12567" s="5"/>
      <c r="V12567" s="5"/>
      <c r="W12567" s="5"/>
    </row>
    <row r="12568" ht="15.75" customHeight="1">
      <c r="A12568" s="5"/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  <c r="Q12568" s="5"/>
      <c r="R12568" s="5"/>
      <c r="S12568" s="5"/>
      <c r="T12568" s="5"/>
      <c r="U12568" s="5"/>
      <c r="V12568" s="5"/>
      <c r="W12568" s="5"/>
    </row>
    <row r="12569" ht="15.75" customHeight="1">
      <c r="A12569" s="5"/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  <c r="Q12569" s="5"/>
      <c r="R12569" s="5"/>
      <c r="S12569" s="5"/>
      <c r="T12569" s="5"/>
      <c r="U12569" s="5"/>
      <c r="V12569" s="5"/>
      <c r="W12569" s="5"/>
    </row>
    <row r="12570" ht="15.75" customHeight="1">
      <c r="A12570" s="5"/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  <c r="Q12570" s="5"/>
      <c r="R12570" s="5"/>
      <c r="S12570" s="5"/>
      <c r="T12570" s="5"/>
      <c r="U12570" s="5"/>
      <c r="V12570" s="5"/>
      <c r="W12570" s="5"/>
    </row>
    <row r="12571" ht="15.75" customHeight="1">
      <c r="A12571" s="5"/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  <c r="Q12571" s="5"/>
      <c r="R12571" s="5"/>
      <c r="S12571" s="5"/>
      <c r="T12571" s="5"/>
      <c r="U12571" s="5"/>
      <c r="V12571" s="5"/>
      <c r="W12571" s="5"/>
    </row>
    <row r="12572" ht="15.75" customHeight="1">
      <c r="A12572" s="5"/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  <c r="Q12572" s="5"/>
      <c r="R12572" s="5"/>
      <c r="S12572" s="5"/>
      <c r="T12572" s="5"/>
      <c r="U12572" s="5"/>
      <c r="V12572" s="5"/>
      <c r="W12572" s="5"/>
    </row>
    <row r="12573" ht="15.75" customHeight="1">
      <c r="A12573" s="5"/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  <c r="Q12573" s="5"/>
      <c r="R12573" s="5"/>
      <c r="S12573" s="5"/>
      <c r="T12573" s="5"/>
      <c r="U12573" s="5"/>
      <c r="V12573" s="5"/>
      <c r="W12573" s="5"/>
    </row>
    <row r="12574" ht="15.75" customHeight="1">
      <c r="A12574" s="5"/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  <c r="Q12574" s="5"/>
      <c r="R12574" s="5"/>
      <c r="S12574" s="5"/>
      <c r="T12574" s="5"/>
      <c r="U12574" s="5"/>
      <c r="V12574" s="5"/>
      <c r="W12574" s="5"/>
    </row>
    <row r="12575" ht="15.75" customHeight="1">
      <c r="A12575" s="5"/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  <c r="T12575" s="5"/>
      <c r="U12575" s="5"/>
      <c r="V12575" s="5"/>
      <c r="W12575" s="5"/>
    </row>
    <row r="12576" ht="15.75" customHeight="1">
      <c r="A12576" s="5"/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  <c r="R12576" s="5"/>
      <c r="S12576" s="5"/>
      <c r="T12576" s="5"/>
      <c r="U12576" s="5"/>
      <c r="V12576" s="5"/>
      <c r="W12576" s="5"/>
    </row>
    <row r="12577" ht="15.75" customHeight="1">
      <c r="A12577" s="5"/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  <c r="R12577" s="5"/>
      <c r="S12577" s="5"/>
      <c r="T12577" s="5"/>
      <c r="U12577" s="5"/>
      <c r="V12577" s="5"/>
      <c r="W12577" s="5"/>
    </row>
    <row r="12578" ht="15.75" customHeight="1">
      <c r="A12578" s="5"/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  <c r="R12578" s="5"/>
      <c r="S12578" s="5"/>
      <c r="T12578" s="5"/>
      <c r="U12578" s="5"/>
      <c r="V12578" s="5"/>
      <c r="W12578" s="5"/>
    </row>
    <row r="12579" ht="15.75" customHeight="1">
      <c r="A12579" s="5"/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  <c r="R12579" s="5"/>
      <c r="S12579" s="5"/>
      <c r="T12579" s="5"/>
      <c r="U12579" s="5"/>
      <c r="V12579" s="5"/>
      <c r="W12579" s="5"/>
    </row>
    <row r="12580" ht="15.75" customHeight="1">
      <c r="A12580" s="5"/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  <c r="Q12580" s="5"/>
      <c r="R12580" s="5"/>
      <c r="S12580" s="5"/>
      <c r="T12580" s="5"/>
      <c r="U12580" s="5"/>
      <c r="V12580" s="5"/>
      <c r="W12580" s="5"/>
    </row>
    <row r="12581" ht="15.75" customHeight="1">
      <c r="A12581" s="5"/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  <c r="Q12581" s="5"/>
      <c r="R12581" s="5"/>
      <c r="S12581" s="5"/>
      <c r="T12581" s="5"/>
      <c r="U12581" s="5"/>
      <c r="V12581" s="5"/>
      <c r="W12581" s="5"/>
    </row>
    <row r="12582" ht="15.75" customHeight="1">
      <c r="A12582" s="5"/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  <c r="Q12582" s="5"/>
      <c r="R12582" s="5"/>
      <c r="S12582" s="5"/>
      <c r="T12582" s="5"/>
      <c r="U12582" s="5"/>
      <c r="V12582" s="5"/>
      <c r="W12582" s="5"/>
    </row>
    <row r="12583" ht="15.75" customHeight="1">
      <c r="A12583" s="5"/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  <c r="Q12583" s="5"/>
      <c r="R12583" s="5"/>
      <c r="S12583" s="5"/>
      <c r="T12583" s="5"/>
      <c r="U12583" s="5"/>
      <c r="V12583" s="5"/>
      <c r="W12583" s="5"/>
    </row>
    <row r="12584" ht="15.75" customHeight="1">
      <c r="A12584" s="5"/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  <c r="R12584" s="5"/>
      <c r="S12584" s="5"/>
      <c r="T12584" s="5"/>
      <c r="U12584" s="5"/>
      <c r="V12584" s="5"/>
      <c r="W12584" s="5"/>
    </row>
    <row r="12585" ht="15.75" customHeight="1">
      <c r="A12585" s="5"/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  <c r="Q12585" s="5"/>
      <c r="R12585" s="5"/>
      <c r="S12585" s="5"/>
      <c r="T12585" s="5"/>
      <c r="U12585" s="5"/>
      <c r="V12585" s="5"/>
      <c r="W12585" s="5"/>
    </row>
    <row r="12586" ht="15.75" customHeight="1">
      <c r="A12586" s="5"/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  <c r="Q12586" s="5"/>
      <c r="R12586" s="5"/>
      <c r="S12586" s="5"/>
      <c r="T12586" s="5"/>
      <c r="U12586" s="5"/>
      <c r="V12586" s="5"/>
      <c r="W12586" s="5"/>
    </row>
    <row r="12587" ht="15.75" customHeight="1">
      <c r="A12587" s="5"/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  <c r="Q12587" s="5"/>
      <c r="R12587" s="5"/>
      <c r="S12587" s="5"/>
      <c r="T12587" s="5"/>
      <c r="U12587" s="5"/>
      <c r="V12587" s="5"/>
      <c r="W12587" s="5"/>
    </row>
    <row r="12588" ht="15.75" customHeight="1">
      <c r="A12588" s="5"/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  <c r="Q12588" s="5"/>
      <c r="R12588" s="5"/>
      <c r="S12588" s="5"/>
      <c r="T12588" s="5"/>
      <c r="U12588" s="5"/>
      <c r="V12588" s="5"/>
      <c r="W12588" s="5"/>
    </row>
    <row r="12589" ht="15.75" customHeight="1">
      <c r="A12589" s="5"/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  <c r="Q12589" s="5"/>
      <c r="R12589" s="5"/>
      <c r="S12589" s="5"/>
      <c r="T12589" s="5"/>
      <c r="U12589" s="5"/>
      <c r="V12589" s="5"/>
      <c r="W12589" s="5"/>
    </row>
    <row r="12590" ht="15.75" customHeight="1">
      <c r="A12590" s="5"/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  <c r="Q12590" s="5"/>
      <c r="R12590" s="5"/>
      <c r="S12590" s="5"/>
      <c r="T12590" s="5"/>
      <c r="U12590" s="5"/>
      <c r="V12590" s="5"/>
      <c r="W12590" s="5"/>
    </row>
    <row r="12591" ht="15.75" customHeight="1">
      <c r="A12591" s="5"/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  <c r="Q12591" s="5"/>
      <c r="R12591" s="5"/>
      <c r="S12591" s="5"/>
      <c r="T12591" s="5"/>
      <c r="U12591" s="5"/>
      <c r="V12591" s="5"/>
      <c r="W12591" s="5"/>
    </row>
    <row r="12592" ht="15.75" customHeight="1">
      <c r="A12592" s="5"/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  <c r="Q12592" s="5"/>
      <c r="R12592" s="5"/>
      <c r="S12592" s="5"/>
      <c r="T12592" s="5"/>
      <c r="U12592" s="5"/>
      <c r="V12592" s="5"/>
      <c r="W12592" s="5"/>
    </row>
    <row r="12593" ht="15.75" customHeight="1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  <c r="R12593" s="5"/>
      <c r="S12593" s="5"/>
      <c r="T12593" s="5"/>
      <c r="U12593" s="5"/>
      <c r="V12593" s="5"/>
      <c r="W12593" s="5"/>
    </row>
    <row r="12594" ht="15.75" customHeight="1">
      <c r="A12594" s="5"/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  <c r="Q12594" s="5"/>
      <c r="R12594" s="5"/>
      <c r="S12594" s="5"/>
      <c r="T12594" s="5"/>
      <c r="U12594" s="5"/>
      <c r="V12594" s="5"/>
      <c r="W12594" s="5"/>
    </row>
    <row r="12595" ht="15.75" customHeight="1">
      <c r="A12595" s="5"/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  <c r="Q12595" s="5"/>
      <c r="R12595" s="5"/>
      <c r="S12595" s="5"/>
      <c r="T12595" s="5"/>
      <c r="U12595" s="5"/>
      <c r="V12595" s="5"/>
      <c r="W12595" s="5"/>
    </row>
    <row r="12596" ht="15.75" customHeight="1">
      <c r="A12596" s="5"/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  <c r="Q12596" s="5"/>
      <c r="R12596" s="5"/>
      <c r="S12596" s="5"/>
      <c r="T12596" s="5"/>
      <c r="U12596" s="5"/>
      <c r="V12596" s="5"/>
      <c r="W12596" s="5"/>
    </row>
    <row r="12597" ht="15.75" customHeight="1">
      <c r="A12597" s="5"/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  <c r="Q12597" s="5"/>
      <c r="R12597" s="5"/>
      <c r="S12597" s="5"/>
      <c r="T12597" s="5"/>
      <c r="U12597" s="5"/>
      <c r="V12597" s="5"/>
      <c r="W12597" s="5"/>
    </row>
    <row r="12598" ht="15.75" customHeight="1">
      <c r="A12598" s="5"/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  <c r="Q12598" s="5"/>
      <c r="R12598" s="5"/>
      <c r="S12598" s="5"/>
      <c r="T12598" s="5"/>
      <c r="U12598" s="5"/>
      <c r="V12598" s="5"/>
      <c r="W12598" s="5"/>
    </row>
    <row r="12599" ht="15.75" customHeight="1">
      <c r="A12599" s="5"/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  <c r="Q12599" s="5"/>
      <c r="R12599" s="5"/>
      <c r="S12599" s="5"/>
      <c r="T12599" s="5"/>
      <c r="U12599" s="5"/>
      <c r="V12599" s="5"/>
      <c r="W12599" s="5"/>
    </row>
    <row r="12600" ht="15.75" customHeight="1">
      <c r="A12600" s="5"/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  <c r="Q12600" s="5"/>
      <c r="R12600" s="5"/>
      <c r="S12600" s="5"/>
      <c r="T12600" s="5"/>
      <c r="U12600" s="5"/>
      <c r="V12600" s="5"/>
      <c r="W12600" s="5"/>
    </row>
    <row r="12601" ht="15.75" customHeight="1">
      <c r="A12601" s="5"/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  <c r="Q12601" s="5"/>
      <c r="R12601" s="5"/>
      <c r="S12601" s="5"/>
      <c r="T12601" s="5"/>
      <c r="U12601" s="5"/>
      <c r="V12601" s="5"/>
      <c r="W12601" s="5"/>
    </row>
    <row r="12602" ht="15.75" customHeight="1">
      <c r="A12602" s="5"/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  <c r="R12602" s="5"/>
      <c r="S12602" s="5"/>
      <c r="T12602" s="5"/>
      <c r="U12602" s="5"/>
      <c r="V12602" s="5"/>
      <c r="W12602" s="5"/>
    </row>
    <row r="12603" ht="15.75" customHeight="1">
      <c r="A12603" s="5"/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  <c r="Q12603" s="5"/>
      <c r="R12603" s="5"/>
      <c r="S12603" s="5"/>
      <c r="T12603" s="5"/>
      <c r="U12603" s="5"/>
      <c r="V12603" s="5"/>
      <c r="W12603" s="5"/>
    </row>
    <row r="12604" ht="15.75" customHeight="1">
      <c r="A12604" s="5"/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  <c r="R12604" s="5"/>
      <c r="S12604" s="5"/>
      <c r="T12604" s="5"/>
      <c r="U12604" s="5"/>
      <c r="V12604" s="5"/>
      <c r="W12604" s="5"/>
    </row>
    <row r="12605" ht="15.75" customHeight="1">
      <c r="A12605" s="5"/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  <c r="R12605" s="5"/>
      <c r="S12605" s="5"/>
      <c r="T12605" s="5"/>
      <c r="U12605" s="5"/>
      <c r="V12605" s="5"/>
      <c r="W12605" s="5"/>
    </row>
    <row r="12606" ht="15.75" customHeight="1">
      <c r="A12606" s="5"/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  <c r="R12606" s="5"/>
      <c r="S12606" s="5"/>
      <c r="T12606" s="5"/>
      <c r="U12606" s="5"/>
      <c r="V12606" s="5"/>
      <c r="W12606" s="5"/>
    </row>
    <row r="12607" ht="15.75" customHeight="1">
      <c r="A12607" s="5"/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  <c r="R12607" s="5"/>
      <c r="S12607" s="5"/>
      <c r="T12607" s="5"/>
      <c r="U12607" s="5"/>
      <c r="V12607" s="5"/>
      <c r="W12607" s="5"/>
    </row>
    <row r="12608" ht="15.75" customHeight="1">
      <c r="A12608" s="5"/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  <c r="R12608" s="5"/>
      <c r="S12608" s="5"/>
      <c r="T12608" s="5"/>
      <c r="U12608" s="5"/>
      <c r="V12608" s="5"/>
      <c r="W12608" s="5"/>
    </row>
    <row r="12609" ht="15.75" customHeight="1">
      <c r="A12609" s="5"/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  <c r="R12609" s="5"/>
      <c r="S12609" s="5"/>
      <c r="T12609" s="5"/>
      <c r="U12609" s="5"/>
      <c r="V12609" s="5"/>
      <c r="W12609" s="5"/>
    </row>
    <row r="12610" ht="15.75" customHeight="1">
      <c r="A12610" s="5"/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  <c r="R12610" s="5"/>
      <c r="S12610" s="5"/>
      <c r="T12610" s="5"/>
      <c r="U12610" s="5"/>
      <c r="V12610" s="5"/>
      <c r="W12610" s="5"/>
    </row>
    <row r="12611" ht="15.75" customHeight="1">
      <c r="A12611" s="5"/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  <c r="R12611" s="5"/>
      <c r="S12611" s="5"/>
      <c r="T12611" s="5"/>
      <c r="U12611" s="5"/>
      <c r="V12611" s="5"/>
      <c r="W12611" s="5"/>
    </row>
    <row r="12612" ht="15.75" customHeight="1">
      <c r="A12612" s="5"/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  <c r="Q12612" s="5"/>
      <c r="R12612" s="5"/>
      <c r="S12612" s="5"/>
      <c r="T12612" s="5"/>
      <c r="U12612" s="5"/>
      <c r="V12612" s="5"/>
      <c r="W12612" s="5"/>
    </row>
    <row r="12613" ht="15.75" customHeight="1">
      <c r="A12613" s="5"/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  <c r="Q12613" s="5"/>
      <c r="R12613" s="5"/>
      <c r="S12613" s="5"/>
      <c r="T12613" s="5"/>
      <c r="U12613" s="5"/>
      <c r="V12613" s="5"/>
      <c r="W12613" s="5"/>
    </row>
    <row r="12614" ht="15.75" customHeight="1">
      <c r="A12614" s="5"/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  <c r="Q12614" s="5"/>
      <c r="R12614" s="5"/>
      <c r="S12614" s="5"/>
      <c r="T12614" s="5"/>
      <c r="U12614" s="5"/>
      <c r="V12614" s="5"/>
      <c r="W12614" s="5"/>
    </row>
    <row r="12615" ht="15.75" customHeight="1">
      <c r="A12615" s="5"/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  <c r="Q12615" s="5"/>
      <c r="R12615" s="5"/>
      <c r="S12615" s="5"/>
      <c r="T12615" s="5"/>
      <c r="U12615" s="5"/>
      <c r="V12615" s="5"/>
      <c r="W12615" s="5"/>
    </row>
    <row r="12616" ht="15.75" customHeight="1">
      <c r="A12616" s="5"/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  <c r="Q12616" s="5"/>
      <c r="R12616" s="5"/>
      <c r="S12616" s="5"/>
      <c r="T12616" s="5"/>
      <c r="U12616" s="5"/>
      <c r="V12616" s="5"/>
      <c r="W12616" s="5"/>
    </row>
    <row r="12617" ht="15.75" customHeight="1">
      <c r="A12617" s="5"/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  <c r="Q12617" s="5"/>
      <c r="R12617" s="5"/>
      <c r="S12617" s="5"/>
      <c r="T12617" s="5"/>
      <c r="U12617" s="5"/>
      <c r="V12617" s="5"/>
      <c r="W12617" s="5"/>
    </row>
    <row r="12618" ht="15.75" customHeight="1">
      <c r="A12618" s="5"/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  <c r="Q12618" s="5"/>
      <c r="R12618" s="5"/>
      <c r="S12618" s="5"/>
      <c r="T12618" s="5"/>
      <c r="U12618" s="5"/>
      <c r="V12618" s="5"/>
      <c r="W12618" s="5"/>
    </row>
    <row r="12619" ht="15.75" customHeight="1">
      <c r="A12619" s="5"/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  <c r="Q12619" s="5"/>
      <c r="R12619" s="5"/>
      <c r="S12619" s="5"/>
      <c r="T12619" s="5"/>
      <c r="U12619" s="5"/>
      <c r="V12619" s="5"/>
      <c r="W12619" s="5"/>
    </row>
    <row r="12620" ht="15.75" customHeight="1">
      <c r="A12620" s="5"/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  <c r="R12620" s="5"/>
      <c r="S12620" s="5"/>
      <c r="T12620" s="5"/>
      <c r="U12620" s="5"/>
      <c r="V12620" s="5"/>
      <c r="W12620" s="5"/>
    </row>
    <row r="12621" ht="15.75" customHeight="1">
      <c r="A12621" s="5"/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  <c r="Q12621" s="5"/>
      <c r="R12621" s="5"/>
      <c r="S12621" s="5"/>
      <c r="T12621" s="5"/>
      <c r="U12621" s="5"/>
      <c r="V12621" s="5"/>
      <c r="W12621" s="5"/>
    </row>
    <row r="12622" ht="15.75" customHeight="1">
      <c r="A12622" s="5"/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  <c r="Q12622" s="5"/>
      <c r="R12622" s="5"/>
      <c r="S12622" s="5"/>
      <c r="T12622" s="5"/>
      <c r="U12622" s="5"/>
      <c r="V12622" s="5"/>
      <c r="W12622" s="5"/>
    </row>
    <row r="12623" ht="15.75" customHeight="1">
      <c r="A12623" s="5"/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  <c r="Q12623" s="5"/>
      <c r="R12623" s="5"/>
      <c r="S12623" s="5"/>
      <c r="T12623" s="5"/>
      <c r="U12623" s="5"/>
      <c r="V12623" s="5"/>
      <c r="W12623" s="5"/>
    </row>
    <row r="12624" ht="15.75" customHeight="1">
      <c r="A12624" s="5"/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  <c r="Q12624" s="5"/>
      <c r="R12624" s="5"/>
      <c r="S12624" s="5"/>
      <c r="T12624" s="5"/>
      <c r="U12624" s="5"/>
      <c r="V12624" s="5"/>
      <c r="W12624" s="5"/>
    </row>
    <row r="12625" ht="15.75" customHeight="1">
      <c r="A12625" s="5"/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  <c r="Q12625" s="5"/>
      <c r="R12625" s="5"/>
      <c r="S12625" s="5"/>
      <c r="T12625" s="5"/>
      <c r="U12625" s="5"/>
      <c r="V12625" s="5"/>
      <c r="W12625" s="5"/>
    </row>
    <row r="12626" ht="15.75" customHeight="1">
      <c r="A12626" s="5"/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  <c r="Q12626" s="5"/>
      <c r="R12626" s="5"/>
      <c r="S12626" s="5"/>
      <c r="T12626" s="5"/>
      <c r="U12626" s="5"/>
      <c r="V12626" s="5"/>
      <c r="W12626" s="5"/>
    </row>
    <row r="12627" ht="15.75" customHeight="1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  <c r="Q12627" s="5"/>
      <c r="R12627" s="5"/>
      <c r="S12627" s="5"/>
      <c r="T12627" s="5"/>
      <c r="U12627" s="5"/>
      <c r="V12627" s="5"/>
      <c r="W12627" s="5"/>
    </row>
    <row r="12628" ht="15.75" customHeight="1">
      <c r="A12628" s="5"/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  <c r="Q12628" s="5"/>
      <c r="R12628" s="5"/>
      <c r="S12628" s="5"/>
      <c r="T12628" s="5"/>
      <c r="U12628" s="5"/>
      <c r="V12628" s="5"/>
      <c r="W12628" s="5"/>
    </row>
    <row r="12629" ht="15.75" customHeight="1">
      <c r="A12629" s="5"/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  <c r="R12629" s="5"/>
      <c r="S12629" s="5"/>
      <c r="T12629" s="5"/>
      <c r="U12629" s="5"/>
      <c r="V12629" s="5"/>
      <c r="W12629" s="5"/>
    </row>
    <row r="12630" ht="15.75" customHeight="1">
      <c r="A12630" s="5"/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  <c r="Q12630" s="5"/>
      <c r="R12630" s="5"/>
      <c r="S12630" s="5"/>
      <c r="T12630" s="5"/>
      <c r="U12630" s="5"/>
      <c r="V12630" s="5"/>
      <c r="W12630" s="5"/>
    </row>
    <row r="12631" ht="15.75" customHeight="1">
      <c r="A12631" s="5"/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  <c r="Q12631" s="5"/>
      <c r="R12631" s="5"/>
      <c r="S12631" s="5"/>
      <c r="T12631" s="5"/>
      <c r="U12631" s="5"/>
      <c r="V12631" s="5"/>
      <c r="W12631" s="5"/>
    </row>
    <row r="12632" ht="15.75" customHeight="1">
      <c r="A12632" s="5"/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  <c r="Q12632" s="5"/>
      <c r="R12632" s="5"/>
      <c r="S12632" s="5"/>
      <c r="T12632" s="5"/>
      <c r="U12632" s="5"/>
      <c r="V12632" s="5"/>
      <c r="W12632" s="5"/>
    </row>
    <row r="12633" ht="15.75" customHeight="1">
      <c r="A12633" s="5"/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  <c r="Q12633" s="5"/>
      <c r="R12633" s="5"/>
      <c r="S12633" s="5"/>
      <c r="T12633" s="5"/>
      <c r="U12633" s="5"/>
      <c r="V12633" s="5"/>
      <c r="W12633" s="5"/>
    </row>
    <row r="12634" ht="15.75" customHeight="1">
      <c r="A12634" s="5"/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  <c r="Q12634" s="5"/>
      <c r="R12634" s="5"/>
      <c r="S12634" s="5"/>
      <c r="T12634" s="5"/>
      <c r="U12634" s="5"/>
      <c r="V12634" s="5"/>
      <c r="W12634" s="5"/>
    </row>
    <row r="12635" ht="15.75" customHeight="1">
      <c r="A12635" s="5"/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  <c r="Q12635" s="5"/>
      <c r="R12635" s="5"/>
      <c r="S12635" s="5"/>
      <c r="T12635" s="5"/>
      <c r="U12635" s="5"/>
      <c r="V12635" s="5"/>
      <c r="W12635" s="5"/>
    </row>
    <row r="12636" ht="15.75" customHeight="1">
      <c r="A12636" s="5"/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  <c r="Q12636" s="5"/>
      <c r="R12636" s="5"/>
      <c r="S12636" s="5"/>
      <c r="T12636" s="5"/>
      <c r="U12636" s="5"/>
      <c r="V12636" s="5"/>
      <c r="W12636" s="5"/>
    </row>
    <row r="12637" ht="15.75" customHeight="1">
      <c r="A12637" s="5"/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  <c r="Q12637" s="5"/>
      <c r="R12637" s="5"/>
      <c r="S12637" s="5"/>
      <c r="T12637" s="5"/>
      <c r="U12637" s="5"/>
      <c r="V12637" s="5"/>
      <c r="W12637" s="5"/>
    </row>
    <row r="12638" ht="15.75" customHeight="1">
      <c r="A12638" s="5"/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  <c r="R12638" s="5"/>
      <c r="S12638" s="5"/>
      <c r="T12638" s="5"/>
      <c r="U12638" s="5"/>
      <c r="V12638" s="5"/>
      <c r="W12638" s="5"/>
    </row>
    <row r="12639" ht="15.75" customHeight="1">
      <c r="A12639" s="5"/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  <c r="Q12639" s="5"/>
      <c r="R12639" s="5"/>
      <c r="S12639" s="5"/>
      <c r="T12639" s="5"/>
      <c r="U12639" s="5"/>
      <c r="V12639" s="5"/>
      <c r="W12639" s="5"/>
    </row>
    <row r="12640" ht="15.75" customHeight="1">
      <c r="A12640" s="5"/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  <c r="Q12640" s="5"/>
      <c r="R12640" s="5"/>
      <c r="S12640" s="5"/>
      <c r="T12640" s="5"/>
      <c r="U12640" s="5"/>
      <c r="V12640" s="5"/>
      <c r="W12640" s="5"/>
    </row>
    <row r="12641" ht="15.75" customHeight="1">
      <c r="A12641" s="5"/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  <c r="Q12641" s="5"/>
      <c r="R12641" s="5"/>
      <c r="S12641" s="5"/>
      <c r="T12641" s="5"/>
      <c r="U12641" s="5"/>
      <c r="V12641" s="5"/>
      <c r="W12641" s="5"/>
    </row>
    <row r="12642" ht="15.75" customHeight="1">
      <c r="A12642" s="5"/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  <c r="Q12642" s="5"/>
      <c r="R12642" s="5"/>
      <c r="S12642" s="5"/>
      <c r="T12642" s="5"/>
      <c r="U12642" s="5"/>
      <c r="V12642" s="5"/>
      <c r="W12642" s="5"/>
    </row>
    <row r="12643" ht="15.75" customHeight="1">
      <c r="A12643" s="5"/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  <c r="Q12643" s="5"/>
      <c r="R12643" s="5"/>
      <c r="S12643" s="5"/>
      <c r="T12643" s="5"/>
      <c r="U12643" s="5"/>
      <c r="V12643" s="5"/>
      <c r="W12643" s="5"/>
    </row>
    <row r="12644" ht="15.75" customHeight="1">
      <c r="A12644" s="5"/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  <c r="Q12644" s="5"/>
      <c r="R12644" s="5"/>
      <c r="S12644" s="5"/>
      <c r="T12644" s="5"/>
      <c r="U12644" s="5"/>
      <c r="V12644" s="5"/>
      <c r="W12644" s="5"/>
    </row>
    <row r="12645" ht="15.75" customHeight="1">
      <c r="A12645" s="5"/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  <c r="Q12645" s="5"/>
      <c r="R12645" s="5"/>
      <c r="S12645" s="5"/>
      <c r="T12645" s="5"/>
      <c r="U12645" s="5"/>
      <c r="V12645" s="5"/>
      <c r="W12645" s="5"/>
    </row>
    <row r="12646" ht="15.75" customHeight="1">
      <c r="A12646" s="5"/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  <c r="Q12646" s="5"/>
      <c r="R12646" s="5"/>
      <c r="S12646" s="5"/>
      <c r="T12646" s="5"/>
      <c r="U12646" s="5"/>
      <c r="V12646" s="5"/>
      <c r="W12646" s="5"/>
    </row>
    <row r="12647" ht="15.75" customHeight="1">
      <c r="A12647" s="5"/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  <c r="R12647" s="5"/>
      <c r="S12647" s="5"/>
      <c r="T12647" s="5"/>
      <c r="U12647" s="5"/>
      <c r="V12647" s="5"/>
      <c r="W12647" s="5"/>
    </row>
    <row r="12648" ht="15.75" customHeight="1">
      <c r="A12648" s="5"/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  <c r="Q12648" s="5"/>
      <c r="R12648" s="5"/>
      <c r="S12648" s="5"/>
      <c r="T12648" s="5"/>
      <c r="U12648" s="5"/>
      <c r="V12648" s="5"/>
      <c r="W12648" s="5"/>
    </row>
    <row r="12649" ht="15.75" customHeight="1">
      <c r="A12649" s="5"/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  <c r="Q12649" s="5"/>
      <c r="R12649" s="5"/>
      <c r="S12649" s="5"/>
      <c r="T12649" s="5"/>
      <c r="U12649" s="5"/>
      <c r="V12649" s="5"/>
      <c r="W12649" s="5"/>
    </row>
    <row r="12650" ht="15.75" customHeight="1">
      <c r="A12650" s="5"/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  <c r="Q12650" s="5"/>
      <c r="R12650" s="5"/>
      <c r="S12650" s="5"/>
      <c r="T12650" s="5"/>
      <c r="U12650" s="5"/>
      <c r="V12650" s="5"/>
      <c r="W12650" s="5"/>
    </row>
    <row r="12651" ht="15.75" customHeight="1">
      <c r="A12651" s="5"/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  <c r="R12651" s="5"/>
      <c r="S12651" s="5"/>
      <c r="T12651" s="5"/>
      <c r="U12651" s="5"/>
      <c r="V12651" s="5"/>
      <c r="W12651" s="5"/>
    </row>
    <row r="12652" ht="15.75" customHeight="1">
      <c r="A12652" s="5"/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  <c r="R12652" s="5"/>
      <c r="S12652" s="5"/>
      <c r="T12652" s="5"/>
      <c r="U12652" s="5"/>
      <c r="V12652" s="5"/>
      <c r="W12652" s="5"/>
    </row>
    <row r="12653" ht="15.75" customHeight="1">
      <c r="A12653" s="5"/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  <c r="R12653" s="5"/>
      <c r="S12653" s="5"/>
      <c r="T12653" s="5"/>
      <c r="U12653" s="5"/>
      <c r="V12653" s="5"/>
      <c r="W12653" s="5"/>
    </row>
    <row r="12654" ht="15.75" customHeight="1">
      <c r="A12654" s="5"/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  <c r="R12654" s="5"/>
      <c r="S12654" s="5"/>
      <c r="T12654" s="5"/>
      <c r="U12654" s="5"/>
      <c r="V12654" s="5"/>
      <c r="W12654" s="5"/>
    </row>
    <row r="12655" ht="15.75" customHeight="1">
      <c r="A12655" s="5"/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  <c r="Q12655" s="5"/>
      <c r="R12655" s="5"/>
      <c r="S12655" s="5"/>
      <c r="T12655" s="5"/>
      <c r="U12655" s="5"/>
      <c r="V12655" s="5"/>
      <c r="W12655" s="5"/>
    </row>
    <row r="12656" ht="15.75" customHeight="1">
      <c r="A12656" s="5"/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  <c r="R12656" s="5"/>
      <c r="S12656" s="5"/>
      <c r="T12656" s="5"/>
      <c r="U12656" s="5"/>
      <c r="V12656" s="5"/>
      <c r="W12656" s="5"/>
    </row>
    <row r="12657" ht="15.75" customHeight="1">
      <c r="A12657" s="5"/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  <c r="Q12657" s="5"/>
      <c r="R12657" s="5"/>
      <c r="S12657" s="5"/>
      <c r="T12657" s="5"/>
      <c r="U12657" s="5"/>
      <c r="V12657" s="5"/>
      <c r="W12657" s="5"/>
    </row>
    <row r="12658" ht="15.75" customHeight="1">
      <c r="A12658" s="5"/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  <c r="Q12658" s="5"/>
      <c r="R12658" s="5"/>
      <c r="S12658" s="5"/>
      <c r="T12658" s="5"/>
      <c r="U12658" s="5"/>
      <c r="V12658" s="5"/>
      <c r="W12658" s="5"/>
    </row>
    <row r="12659" ht="15.75" customHeight="1">
      <c r="A12659" s="5"/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  <c r="Q12659" s="5"/>
      <c r="R12659" s="5"/>
      <c r="S12659" s="5"/>
      <c r="T12659" s="5"/>
      <c r="U12659" s="5"/>
      <c r="V12659" s="5"/>
      <c r="W12659" s="5"/>
    </row>
    <row r="12660" ht="15.75" customHeight="1">
      <c r="A12660" s="5"/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  <c r="Q12660" s="5"/>
      <c r="R12660" s="5"/>
      <c r="S12660" s="5"/>
      <c r="T12660" s="5"/>
      <c r="U12660" s="5"/>
      <c r="V12660" s="5"/>
      <c r="W12660" s="5"/>
    </row>
    <row r="12661" ht="15.75" customHeight="1">
      <c r="A12661" s="5"/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  <c r="Q12661" s="5"/>
      <c r="R12661" s="5"/>
      <c r="S12661" s="5"/>
      <c r="T12661" s="5"/>
      <c r="U12661" s="5"/>
      <c r="V12661" s="5"/>
      <c r="W12661" s="5"/>
    </row>
    <row r="12662" ht="15.75" customHeight="1">
      <c r="A12662" s="5"/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  <c r="Q12662" s="5"/>
      <c r="R12662" s="5"/>
      <c r="S12662" s="5"/>
      <c r="T12662" s="5"/>
      <c r="U12662" s="5"/>
      <c r="V12662" s="5"/>
      <c r="W12662" s="5"/>
    </row>
    <row r="12663" ht="15.75" customHeight="1">
      <c r="A12663" s="5"/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  <c r="Q12663" s="5"/>
      <c r="R12663" s="5"/>
      <c r="S12663" s="5"/>
      <c r="T12663" s="5"/>
      <c r="U12663" s="5"/>
      <c r="V12663" s="5"/>
      <c r="W12663" s="5"/>
    </row>
    <row r="12664" ht="15.75" customHeight="1">
      <c r="A12664" s="5"/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  <c r="Q12664" s="5"/>
      <c r="R12664" s="5"/>
      <c r="S12664" s="5"/>
      <c r="T12664" s="5"/>
      <c r="U12664" s="5"/>
      <c r="V12664" s="5"/>
      <c r="W12664" s="5"/>
    </row>
    <row r="12665" ht="15.75" customHeight="1">
      <c r="A12665" s="5"/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  <c r="R12665" s="5"/>
      <c r="S12665" s="5"/>
      <c r="T12665" s="5"/>
      <c r="U12665" s="5"/>
      <c r="V12665" s="5"/>
      <c r="W12665" s="5"/>
    </row>
    <row r="12666" ht="15.75" customHeight="1">
      <c r="A12666" s="5"/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  <c r="Q12666" s="5"/>
      <c r="R12666" s="5"/>
      <c r="S12666" s="5"/>
      <c r="T12666" s="5"/>
      <c r="U12666" s="5"/>
      <c r="V12666" s="5"/>
      <c r="W12666" s="5"/>
    </row>
    <row r="12667" ht="15.75" customHeight="1">
      <c r="A12667" s="5"/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  <c r="Q12667" s="5"/>
      <c r="R12667" s="5"/>
      <c r="S12667" s="5"/>
      <c r="T12667" s="5"/>
      <c r="U12667" s="5"/>
      <c r="V12667" s="5"/>
      <c r="W12667" s="5"/>
    </row>
    <row r="12668" ht="15.75" customHeight="1">
      <c r="A12668" s="5"/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  <c r="Q12668" s="5"/>
      <c r="R12668" s="5"/>
      <c r="S12668" s="5"/>
      <c r="T12668" s="5"/>
      <c r="U12668" s="5"/>
      <c r="V12668" s="5"/>
      <c r="W12668" s="5"/>
    </row>
    <row r="12669" ht="15.75" customHeight="1">
      <c r="A12669" s="5"/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  <c r="Q12669" s="5"/>
      <c r="R12669" s="5"/>
      <c r="S12669" s="5"/>
      <c r="T12669" s="5"/>
      <c r="U12669" s="5"/>
      <c r="V12669" s="5"/>
      <c r="W12669" s="5"/>
    </row>
    <row r="12670" ht="15.75" customHeight="1">
      <c r="A12670" s="5"/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  <c r="Q12670" s="5"/>
      <c r="R12670" s="5"/>
      <c r="S12670" s="5"/>
      <c r="T12670" s="5"/>
      <c r="U12670" s="5"/>
      <c r="V12670" s="5"/>
      <c r="W12670" s="5"/>
    </row>
    <row r="12671" ht="15.75" customHeight="1">
      <c r="A12671" s="5"/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  <c r="R12671" s="5"/>
      <c r="S12671" s="5"/>
      <c r="T12671" s="5"/>
      <c r="U12671" s="5"/>
      <c r="V12671" s="5"/>
      <c r="W12671" s="5"/>
    </row>
    <row r="12672" ht="15.75" customHeight="1">
      <c r="A12672" s="5"/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  <c r="R12672" s="5"/>
      <c r="S12672" s="5"/>
      <c r="T12672" s="5"/>
      <c r="U12672" s="5"/>
      <c r="V12672" s="5"/>
      <c r="W12672" s="5"/>
    </row>
    <row r="12673" ht="15.75" customHeight="1">
      <c r="A12673" s="5"/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  <c r="R12673" s="5"/>
      <c r="S12673" s="5"/>
      <c r="T12673" s="5"/>
      <c r="U12673" s="5"/>
      <c r="V12673" s="5"/>
      <c r="W12673" s="5"/>
    </row>
    <row r="12674" ht="15.75" customHeight="1">
      <c r="A12674" s="5"/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  <c r="R12674" s="5"/>
      <c r="S12674" s="5"/>
      <c r="T12674" s="5"/>
      <c r="U12674" s="5"/>
      <c r="V12674" s="5"/>
      <c r="W12674" s="5"/>
    </row>
    <row r="12675" ht="15.75" customHeight="1">
      <c r="A12675" s="5"/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  <c r="Q12675" s="5"/>
      <c r="R12675" s="5"/>
      <c r="S12675" s="5"/>
      <c r="T12675" s="5"/>
      <c r="U12675" s="5"/>
      <c r="V12675" s="5"/>
      <c r="W12675" s="5"/>
    </row>
    <row r="12676" ht="15.75" customHeight="1">
      <c r="A12676" s="5"/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  <c r="Q12676" s="5"/>
      <c r="R12676" s="5"/>
      <c r="S12676" s="5"/>
      <c r="T12676" s="5"/>
      <c r="U12676" s="5"/>
      <c r="V12676" s="5"/>
      <c r="W12676" s="5"/>
    </row>
    <row r="12677" ht="15.75" customHeight="1">
      <c r="A12677" s="5"/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  <c r="Q12677" s="5"/>
      <c r="R12677" s="5"/>
      <c r="S12677" s="5"/>
      <c r="T12677" s="5"/>
      <c r="U12677" s="5"/>
      <c r="V12677" s="5"/>
      <c r="W12677" s="5"/>
    </row>
    <row r="12678" ht="15.75" customHeight="1">
      <c r="A12678" s="5"/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  <c r="Q12678" s="5"/>
      <c r="R12678" s="5"/>
      <c r="S12678" s="5"/>
      <c r="T12678" s="5"/>
      <c r="U12678" s="5"/>
      <c r="V12678" s="5"/>
      <c r="W12678" s="5"/>
    </row>
    <row r="12679" ht="15.75" customHeight="1">
      <c r="A12679" s="5"/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  <c r="Q12679" s="5"/>
      <c r="R12679" s="5"/>
      <c r="S12679" s="5"/>
      <c r="T12679" s="5"/>
      <c r="U12679" s="5"/>
      <c r="V12679" s="5"/>
      <c r="W12679" s="5"/>
    </row>
    <row r="12680" ht="15.75" customHeight="1">
      <c r="A12680" s="5"/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  <c r="Q12680" s="5"/>
      <c r="R12680" s="5"/>
      <c r="S12680" s="5"/>
      <c r="T12680" s="5"/>
      <c r="U12680" s="5"/>
      <c r="V12680" s="5"/>
      <c r="W12680" s="5"/>
    </row>
    <row r="12681" ht="15.75" customHeight="1">
      <c r="A12681" s="5"/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  <c r="Q12681" s="5"/>
      <c r="R12681" s="5"/>
      <c r="S12681" s="5"/>
      <c r="T12681" s="5"/>
      <c r="U12681" s="5"/>
      <c r="V12681" s="5"/>
      <c r="W12681" s="5"/>
    </row>
    <row r="12682" ht="15.75" customHeight="1">
      <c r="A12682" s="5"/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  <c r="R12682" s="5"/>
      <c r="S12682" s="5"/>
      <c r="T12682" s="5"/>
      <c r="U12682" s="5"/>
      <c r="V12682" s="5"/>
      <c r="W12682" s="5"/>
    </row>
    <row r="12683" ht="15.75" customHeight="1">
      <c r="A12683" s="5"/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  <c r="R12683" s="5"/>
      <c r="S12683" s="5"/>
      <c r="T12683" s="5"/>
      <c r="U12683" s="5"/>
      <c r="V12683" s="5"/>
      <c r="W12683" s="5"/>
    </row>
    <row r="12684" ht="15.75" customHeight="1">
      <c r="A12684" s="5"/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  <c r="Q12684" s="5"/>
      <c r="R12684" s="5"/>
      <c r="S12684" s="5"/>
      <c r="T12684" s="5"/>
      <c r="U12684" s="5"/>
      <c r="V12684" s="5"/>
      <c r="W12684" s="5"/>
    </row>
    <row r="12685" ht="15.75" customHeight="1">
      <c r="A12685" s="5"/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  <c r="Q12685" s="5"/>
      <c r="R12685" s="5"/>
      <c r="S12685" s="5"/>
      <c r="T12685" s="5"/>
      <c r="U12685" s="5"/>
      <c r="V12685" s="5"/>
      <c r="W12685" s="5"/>
    </row>
    <row r="12686" ht="15.75" customHeight="1">
      <c r="A12686" s="5"/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  <c r="Q12686" s="5"/>
      <c r="R12686" s="5"/>
      <c r="S12686" s="5"/>
      <c r="T12686" s="5"/>
      <c r="U12686" s="5"/>
      <c r="V12686" s="5"/>
      <c r="W12686" s="5"/>
    </row>
    <row r="12687" ht="15.75" customHeight="1">
      <c r="A12687" s="5"/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  <c r="Q12687" s="5"/>
      <c r="R12687" s="5"/>
      <c r="S12687" s="5"/>
      <c r="T12687" s="5"/>
      <c r="U12687" s="5"/>
      <c r="V12687" s="5"/>
      <c r="W12687" s="5"/>
    </row>
    <row r="12688" ht="15.75" customHeight="1">
      <c r="A12688" s="5"/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  <c r="Q12688" s="5"/>
      <c r="R12688" s="5"/>
      <c r="S12688" s="5"/>
      <c r="T12688" s="5"/>
      <c r="U12688" s="5"/>
      <c r="V12688" s="5"/>
      <c r="W12688" s="5"/>
    </row>
    <row r="12689" ht="15.75" customHeight="1">
      <c r="A12689" s="5"/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  <c r="Q12689" s="5"/>
      <c r="R12689" s="5"/>
      <c r="S12689" s="5"/>
      <c r="T12689" s="5"/>
      <c r="U12689" s="5"/>
      <c r="V12689" s="5"/>
      <c r="W12689" s="5"/>
    </row>
    <row r="12690" ht="15.75" customHeight="1">
      <c r="A12690" s="5"/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  <c r="Q12690" s="5"/>
      <c r="R12690" s="5"/>
      <c r="S12690" s="5"/>
      <c r="T12690" s="5"/>
      <c r="U12690" s="5"/>
      <c r="V12690" s="5"/>
      <c r="W12690" s="5"/>
    </row>
    <row r="12691" ht="15.75" customHeight="1">
      <c r="A12691" s="5"/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  <c r="R12691" s="5"/>
      <c r="S12691" s="5"/>
      <c r="T12691" s="5"/>
      <c r="U12691" s="5"/>
      <c r="V12691" s="5"/>
      <c r="W12691" s="5"/>
    </row>
    <row r="12692" ht="15.75" customHeight="1">
      <c r="A12692" s="5"/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  <c r="T12692" s="5"/>
      <c r="U12692" s="5"/>
      <c r="V12692" s="5"/>
      <c r="W12692" s="5"/>
    </row>
    <row r="12693" ht="15.75" customHeight="1">
      <c r="A12693" s="5"/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  <c r="Q12693" s="5"/>
      <c r="R12693" s="5"/>
      <c r="S12693" s="5"/>
      <c r="T12693" s="5"/>
      <c r="U12693" s="5"/>
      <c r="V12693" s="5"/>
      <c r="W12693" s="5"/>
    </row>
    <row r="12694" ht="15.75" customHeight="1">
      <c r="A12694" s="5"/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  <c r="Q12694" s="5"/>
      <c r="R12694" s="5"/>
      <c r="S12694" s="5"/>
      <c r="T12694" s="5"/>
      <c r="U12694" s="5"/>
      <c r="V12694" s="5"/>
      <c r="W12694" s="5"/>
    </row>
    <row r="12695" ht="15.75" customHeight="1">
      <c r="A12695" s="5"/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  <c r="Q12695" s="5"/>
      <c r="R12695" s="5"/>
      <c r="S12695" s="5"/>
      <c r="T12695" s="5"/>
      <c r="U12695" s="5"/>
      <c r="V12695" s="5"/>
      <c r="W12695" s="5"/>
    </row>
    <row r="12696" ht="15.75" customHeight="1">
      <c r="A12696" s="5"/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  <c r="Q12696" s="5"/>
      <c r="R12696" s="5"/>
      <c r="S12696" s="5"/>
      <c r="T12696" s="5"/>
      <c r="U12696" s="5"/>
      <c r="V12696" s="5"/>
      <c r="W12696" s="5"/>
    </row>
    <row r="12697" ht="15.75" customHeight="1">
      <c r="A12697" s="5"/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  <c r="Q12697" s="5"/>
      <c r="R12697" s="5"/>
      <c r="S12697" s="5"/>
      <c r="T12697" s="5"/>
      <c r="U12697" s="5"/>
      <c r="V12697" s="5"/>
      <c r="W12697" s="5"/>
    </row>
    <row r="12698" ht="15.75" customHeight="1">
      <c r="A12698" s="5"/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  <c r="Q12698" s="5"/>
      <c r="R12698" s="5"/>
      <c r="S12698" s="5"/>
      <c r="T12698" s="5"/>
      <c r="U12698" s="5"/>
      <c r="V12698" s="5"/>
      <c r="W12698" s="5"/>
    </row>
    <row r="12699" ht="15.75" customHeight="1">
      <c r="A12699" s="5"/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  <c r="Q12699" s="5"/>
      <c r="R12699" s="5"/>
      <c r="S12699" s="5"/>
      <c r="T12699" s="5"/>
      <c r="U12699" s="5"/>
      <c r="V12699" s="5"/>
      <c r="W12699" s="5"/>
    </row>
    <row r="12700" ht="15.75" customHeight="1">
      <c r="A12700" s="5"/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  <c r="Q12700" s="5"/>
      <c r="R12700" s="5"/>
      <c r="S12700" s="5"/>
      <c r="T12700" s="5"/>
      <c r="U12700" s="5"/>
      <c r="V12700" s="5"/>
      <c r="W12700" s="5"/>
    </row>
    <row r="12701" ht="15.75" customHeight="1">
      <c r="A12701" s="5"/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  <c r="R12701" s="5"/>
      <c r="S12701" s="5"/>
      <c r="T12701" s="5"/>
      <c r="U12701" s="5"/>
      <c r="V12701" s="5"/>
      <c r="W12701" s="5"/>
    </row>
    <row r="12702" ht="15.75" customHeight="1">
      <c r="A12702" s="5"/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  <c r="Q12702" s="5"/>
      <c r="R12702" s="5"/>
      <c r="S12702" s="5"/>
      <c r="T12702" s="5"/>
      <c r="U12702" s="5"/>
      <c r="V12702" s="5"/>
      <c r="W12702" s="5"/>
    </row>
    <row r="12703" ht="15.75" customHeight="1">
      <c r="A12703" s="5"/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  <c r="Q12703" s="5"/>
      <c r="R12703" s="5"/>
      <c r="S12703" s="5"/>
      <c r="T12703" s="5"/>
      <c r="U12703" s="5"/>
      <c r="V12703" s="5"/>
      <c r="W12703" s="5"/>
    </row>
    <row r="12704" ht="15.75" customHeight="1">
      <c r="A12704" s="5"/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  <c r="Q12704" s="5"/>
      <c r="R12704" s="5"/>
      <c r="S12704" s="5"/>
      <c r="T12704" s="5"/>
      <c r="U12704" s="5"/>
      <c r="V12704" s="5"/>
      <c r="W12704" s="5"/>
    </row>
    <row r="12705" ht="15.75" customHeight="1">
      <c r="A12705" s="5"/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  <c r="Q12705" s="5"/>
      <c r="R12705" s="5"/>
      <c r="S12705" s="5"/>
      <c r="T12705" s="5"/>
      <c r="U12705" s="5"/>
      <c r="V12705" s="5"/>
      <c r="W12705" s="5"/>
    </row>
    <row r="12706" ht="15.75" customHeight="1">
      <c r="A12706" s="5"/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  <c r="Q12706" s="5"/>
      <c r="R12706" s="5"/>
      <c r="S12706" s="5"/>
      <c r="T12706" s="5"/>
      <c r="U12706" s="5"/>
      <c r="V12706" s="5"/>
      <c r="W12706" s="5"/>
    </row>
    <row r="12707" ht="15.75" customHeight="1">
      <c r="A12707" s="5"/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  <c r="Q12707" s="5"/>
      <c r="R12707" s="5"/>
      <c r="S12707" s="5"/>
      <c r="T12707" s="5"/>
      <c r="U12707" s="5"/>
      <c r="V12707" s="5"/>
      <c r="W12707" s="5"/>
    </row>
    <row r="12708" ht="15.75" customHeight="1">
      <c r="A12708" s="5"/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  <c r="Q12708" s="5"/>
      <c r="R12708" s="5"/>
      <c r="S12708" s="5"/>
      <c r="T12708" s="5"/>
      <c r="U12708" s="5"/>
      <c r="V12708" s="5"/>
      <c r="W12708" s="5"/>
    </row>
    <row r="12709" ht="15.75" customHeight="1">
      <c r="A12709" s="5"/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  <c r="Q12709" s="5"/>
      <c r="R12709" s="5"/>
      <c r="S12709" s="5"/>
      <c r="T12709" s="5"/>
      <c r="U12709" s="5"/>
      <c r="V12709" s="5"/>
      <c r="W12709" s="5"/>
    </row>
    <row r="12710" ht="15.75" customHeight="1">
      <c r="A12710" s="5"/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  <c r="R12710" s="5"/>
      <c r="S12710" s="5"/>
      <c r="T12710" s="5"/>
      <c r="U12710" s="5"/>
      <c r="V12710" s="5"/>
      <c r="W12710" s="5"/>
    </row>
    <row r="12711" ht="15.75" customHeight="1">
      <c r="A12711" s="5"/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  <c r="Q12711" s="5"/>
      <c r="R12711" s="5"/>
      <c r="S12711" s="5"/>
      <c r="T12711" s="5"/>
      <c r="U12711" s="5"/>
      <c r="V12711" s="5"/>
      <c r="W12711" s="5"/>
    </row>
    <row r="12712" ht="15.75" customHeight="1">
      <c r="A12712" s="5"/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  <c r="Q12712" s="5"/>
      <c r="R12712" s="5"/>
      <c r="S12712" s="5"/>
      <c r="T12712" s="5"/>
      <c r="U12712" s="5"/>
      <c r="V12712" s="5"/>
      <c r="W12712" s="5"/>
    </row>
    <row r="12713" ht="15.75" customHeight="1">
      <c r="A12713" s="5"/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  <c r="Q12713" s="5"/>
      <c r="R12713" s="5"/>
      <c r="S12713" s="5"/>
      <c r="T12713" s="5"/>
      <c r="U12713" s="5"/>
      <c r="V12713" s="5"/>
      <c r="W12713" s="5"/>
    </row>
    <row r="12714" ht="15.75" customHeight="1">
      <c r="A12714" s="5"/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  <c r="Q12714" s="5"/>
      <c r="R12714" s="5"/>
      <c r="S12714" s="5"/>
      <c r="T12714" s="5"/>
      <c r="U12714" s="5"/>
      <c r="V12714" s="5"/>
      <c r="W12714" s="5"/>
    </row>
    <row r="12715" ht="15.75" customHeight="1">
      <c r="A12715" s="5"/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  <c r="Q12715" s="5"/>
      <c r="R12715" s="5"/>
      <c r="S12715" s="5"/>
      <c r="T12715" s="5"/>
      <c r="U12715" s="5"/>
      <c r="V12715" s="5"/>
      <c r="W12715" s="5"/>
    </row>
    <row r="12716" ht="15.75" customHeight="1">
      <c r="A12716" s="5"/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  <c r="Q12716" s="5"/>
      <c r="R12716" s="5"/>
      <c r="S12716" s="5"/>
      <c r="T12716" s="5"/>
      <c r="U12716" s="5"/>
      <c r="V12716" s="5"/>
      <c r="W12716" s="5"/>
    </row>
    <row r="12717" ht="15.75" customHeight="1">
      <c r="A12717" s="5"/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  <c r="Q12717" s="5"/>
      <c r="R12717" s="5"/>
      <c r="S12717" s="5"/>
      <c r="T12717" s="5"/>
      <c r="U12717" s="5"/>
      <c r="V12717" s="5"/>
      <c r="W12717" s="5"/>
    </row>
    <row r="12718" ht="15.75" customHeight="1">
      <c r="A12718" s="5"/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  <c r="Q12718" s="5"/>
      <c r="R12718" s="5"/>
      <c r="S12718" s="5"/>
      <c r="T12718" s="5"/>
      <c r="U12718" s="5"/>
      <c r="V12718" s="5"/>
      <c r="W12718" s="5"/>
    </row>
    <row r="12719" ht="15.75" customHeight="1">
      <c r="A12719" s="5"/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  <c r="R12719" s="5"/>
      <c r="S12719" s="5"/>
      <c r="T12719" s="5"/>
      <c r="U12719" s="5"/>
      <c r="V12719" s="5"/>
      <c r="W12719" s="5"/>
    </row>
    <row r="12720" ht="15.75" customHeight="1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  <c r="Q12720" s="5"/>
      <c r="R12720" s="5"/>
      <c r="S12720" s="5"/>
      <c r="T12720" s="5"/>
      <c r="U12720" s="5"/>
      <c r="V12720" s="5"/>
      <c r="W12720" s="5"/>
    </row>
    <row r="12721" ht="15.75" customHeight="1">
      <c r="A12721" s="5"/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  <c r="Q12721" s="5"/>
      <c r="R12721" s="5"/>
      <c r="S12721" s="5"/>
      <c r="T12721" s="5"/>
      <c r="U12721" s="5"/>
      <c r="V12721" s="5"/>
      <c r="W12721" s="5"/>
    </row>
    <row r="12722" ht="15.75" customHeight="1">
      <c r="A12722" s="5"/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  <c r="Q12722" s="5"/>
      <c r="R12722" s="5"/>
      <c r="S12722" s="5"/>
      <c r="T12722" s="5"/>
      <c r="U12722" s="5"/>
      <c r="V12722" s="5"/>
      <c r="W12722" s="5"/>
    </row>
    <row r="12723" ht="15.75" customHeight="1">
      <c r="A12723" s="5"/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  <c r="Q12723" s="5"/>
      <c r="R12723" s="5"/>
      <c r="S12723" s="5"/>
      <c r="T12723" s="5"/>
      <c r="U12723" s="5"/>
      <c r="V12723" s="5"/>
      <c r="W12723" s="5"/>
    </row>
    <row r="12724" ht="15.75" customHeight="1">
      <c r="A12724" s="5"/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  <c r="Q12724" s="5"/>
      <c r="R12724" s="5"/>
      <c r="S12724" s="5"/>
      <c r="T12724" s="5"/>
      <c r="U12724" s="5"/>
      <c r="V12724" s="5"/>
      <c r="W12724" s="5"/>
    </row>
    <row r="12725" ht="15.75" customHeight="1">
      <c r="A12725" s="5"/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  <c r="Q12725" s="5"/>
      <c r="R12725" s="5"/>
      <c r="S12725" s="5"/>
      <c r="T12725" s="5"/>
      <c r="U12725" s="5"/>
      <c r="V12725" s="5"/>
      <c r="W12725" s="5"/>
    </row>
    <row r="12726" ht="15.75" customHeight="1">
      <c r="A12726" s="5"/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  <c r="Q12726" s="5"/>
      <c r="R12726" s="5"/>
      <c r="S12726" s="5"/>
      <c r="T12726" s="5"/>
      <c r="U12726" s="5"/>
      <c r="V12726" s="5"/>
      <c r="W12726" s="5"/>
    </row>
    <row r="12727" ht="15.75" customHeight="1">
      <c r="A12727" s="5"/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  <c r="Q12727" s="5"/>
      <c r="R12727" s="5"/>
      <c r="S12727" s="5"/>
      <c r="T12727" s="5"/>
      <c r="U12727" s="5"/>
      <c r="V12727" s="5"/>
      <c r="W12727" s="5"/>
    </row>
    <row r="12728" ht="15.75" customHeight="1">
      <c r="A12728" s="5"/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  <c r="R12728" s="5"/>
      <c r="S12728" s="5"/>
      <c r="T12728" s="5"/>
      <c r="U12728" s="5"/>
      <c r="V12728" s="5"/>
      <c r="W12728" s="5"/>
    </row>
    <row r="12729" ht="15.75" customHeight="1">
      <c r="A12729" s="5"/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  <c r="Q12729" s="5"/>
      <c r="R12729" s="5"/>
      <c r="S12729" s="5"/>
      <c r="T12729" s="5"/>
      <c r="U12729" s="5"/>
      <c r="V12729" s="5"/>
      <c r="W12729" s="5"/>
    </row>
    <row r="12730" ht="15.75" customHeight="1">
      <c r="A12730" s="5"/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  <c r="Q12730" s="5"/>
      <c r="R12730" s="5"/>
      <c r="S12730" s="5"/>
      <c r="T12730" s="5"/>
      <c r="U12730" s="5"/>
      <c r="V12730" s="5"/>
      <c r="W12730" s="5"/>
    </row>
    <row r="12731" ht="15.75" customHeight="1">
      <c r="A12731" s="5"/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  <c r="Q12731" s="5"/>
      <c r="R12731" s="5"/>
      <c r="S12731" s="5"/>
      <c r="T12731" s="5"/>
      <c r="U12731" s="5"/>
      <c r="V12731" s="5"/>
      <c r="W12731" s="5"/>
    </row>
    <row r="12732" ht="15.75" customHeight="1">
      <c r="A12732" s="5"/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  <c r="Q12732" s="5"/>
      <c r="R12732" s="5"/>
      <c r="S12732" s="5"/>
      <c r="T12732" s="5"/>
      <c r="U12732" s="5"/>
      <c r="V12732" s="5"/>
      <c r="W12732" s="5"/>
    </row>
    <row r="12733" ht="15.75" customHeight="1">
      <c r="A12733" s="5"/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  <c r="Q12733" s="5"/>
      <c r="R12733" s="5"/>
      <c r="S12733" s="5"/>
      <c r="T12733" s="5"/>
      <c r="U12733" s="5"/>
      <c r="V12733" s="5"/>
      <c r="W12733" s="5"/>
    </row>
    <row r="12734" ht="15.75" customHeight="1">
      <c r="A12734" s="5"/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  <c r="Q12734" s="5"/>
      <c r="R12734" s="5"/>
      <c r="S12734" s="5"/>
      <c r="T12734" s="5"/>
      <c r="U12734" s="5"/>
      <c r="V12734" s="5"/>
      <c r="W12734" s="5"/>
    </row>
    <row r="12735" ht="15.75" customHeight="1">
      <c r="A12735" s="5"/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  <c r="Q12735" s="5"/>
      <c r="R12735" s="5"/>
      <c r="S12735" s="5"/>
      <c r="T12735" s="5"/>
      <c r="U12735" s="5"/>
      <c r="V12735" s="5"/>
      <c r="W12735" s="5"/>
    </row>
    <row r="12736" ht="15.75" customHeight="1">
      <c r="A12736" s="5"/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  <c r="Q12736" s="5"/>
      <c r="R12736" s="5"/>
      <c r="S12736" s="5"/>
      <c r="T12736" s="5"/>
      <c r="U12736" s="5"/>
      <c r="V12736" s="5"/>
      <c r="W12736" s="5"/>
    </row>
    <row r="12737" ht="15.75" customHeight="1">
      <c r="A12737" s="5"/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  <c r="R12737" s="5"/>
      <c r="S12737" s="5"/>
      <c r="T12737" s="5"/>
      <c r="U12737" s="5"/>
      <c r="V12737" s="5"/>
      <c r="W12737" s="5"/>
    </row>
    <row r="12738" ht="15.75" customHeight="1">
      <c r="A12738" s="5"/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  <c r="Q12738" s="5"/>
      <c r="R12738" s="5"/>
      <c r="S12738" s="5"/>
      <c r="T12738" s="5"/>
      <c r="U12738" s="5"/>
      <c r="V12738" s="5"/>
      <c r="W12738" s="5"/>
    </row>
    <row r="12739" ht="15.75" customHeight="1">
      <c r="A12739" s="5"/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  <c r="Q12739" s="5"/>
      <c r="R12739" s="5"/>
      <c r="S12739" s="5"/>
      <c r="T12739" s="5"/>
      <c r="U12739" s="5"/>
      <c r="V12739" s="5"/>
      <c r="W12739" s="5"/>
    </row>
    <row r="12740" ht="15.75" customHeight="1">
      <c r="A12740" s="5"/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  <c r="Q12740" s="5"/>
      <c r="R12740" s="5"/>
      <c r="S12740" s="5"/>
      <c r="T12740" s="5"/>
      <c r="U12740" s="5"/>
      <c r="V12740" s="5"/>
      <c r="W12740" s="5"/>
    </row>
    <row r="12741" ht="15.75" customHeight="1">
      <c r="A12741" s="5"/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  <c r="Q12741" s="5"/>
      <c r="R12741" s="5"/>
      <c r="S12741" s="5"/>
      <c r="T12741" s="5"/>
      <c r="U12741" s="5"/>
      <c r="V12741" s="5"/>
      <c r="W12741" s="5"/>
    </row>
    <row r="12742" ht="15.75" customHeight="1">
      <c r="A12742" s="5"/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  <c r="Q12742" s="5"/>
      <c r="R12742" s="5"/>
      <c r="S12742" s="5"/>
      <c r="T12742" s="5"/>
      <c r="U12742" s="5"/>
      <c r="V12742" s="5"/>
      <c r="W12742" s="5"/>
    </row>
    <row r="12743" ht="15.75" customHeight="1">
      <c r="A12743" s="5"/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  <c r="Q12743" s="5"/>
      <c r="R12743" s="5"/>
      <c r="S12743" s="5"/>
      <c r="T12743" s="5"/>
      <c r="U12743" s="5"/>
      <c r="V12743" s="5"/>
      <c r="W12743" s="5"/>
    </row>
    <row r="12744" ht="15.75" customHeight="1">
      <c r="A12744" s="5"/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  <c r="Q12744" s="5"/>
      <c r="R12744" s="5"/>
      <c r="S12744" s="5"/>
      <c r="T12744" s="5"/>
      <c r="U12744" s="5"/>
      <c r="V12744" s="5"/>
      <c r="W12744" s="5"/>
    </row>
    <row r="12745" ht="15.75" customHeight="1">
      <c r="A12745" s="5"/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  <c r="Q12745" s="5"/>
      <c r="R12745" s="5"/>
      <c r="S12745" s="5"/>
      <c r="T12745" s="5"/>
      <c r="U12745" s="5"/>
      <c r="V12745" s="5"/>
      <c r="W12745" s="5"/>
    </row>
    <row r="12746" ht="15.75" customHeight="1">
      <c r="A12746" s="5"/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  <c r="R12746" s="5"/>
      <c r="S12746" s="5"/>
      <c r="T12746" s="5"/>
      <c r="U12746" s="5"/>
      <c r="V12746" s="5"/>
      <c r="W12746" s="5"/>
    </row>
    <row r="12747" ht="15.75" customHeight="1">
      <c r="A12747" s="5"/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  <c r="Q12747" s="5"/>
      <c r="R12747" s="5"/>
      <c r="S12747" s="5"/>
      <c r="T12747" s="5"/>
      <c r="U12747" s="5"/>
      <c r="V12747" s="5"/>
      <c r="W12747" s="5"/>
    </row>
    <row r="12748" ht="15.75" customHeight="1">
      <c r="A12748" s="5"/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  <c r="Q12748" s="5"/>
      <c r="R12748" s="5"/>
      <c r="S12748" s="5"/>
      <c r="T12748" s="5"/>
      <c r="U12748" s="5"/>
      <c r="V12748" s="5"/>
      <c r="W12748" s="5"/>
    </row>
    <row r="12749" ht="15.75" customHeight="1">
      <c r="A12749" s="5"/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  <c r="Q12749" s="5"/>
      <c r="R12749" s="5"/>
      <c r="S12749" s="5"/>
      <c r="T12749" s="5"/>
      <c r="U12749" s="5"/>
      <c r="V12749" s="5"/>
      <c r="W12749" s="5"/>
    </row>
    <row r="12750" ht="15.75" customHeight="1">
      <c r="A12750" s="5"/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  <c r="Q12750" s="5"/>
      <c r="R12750" s="5"/>
      <c r="S12750" s="5"/>
      <c r="T12750" s="5"/>
      <c r="U12750" s="5"/>
      <c r="V12750" s="5"/>
      <c r="W12750" s="5"/>
    </row>
    <row r="12751" ht="15.75" customHeight="1">
      <c r="A12751" s="5"/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  <c r="Q12751" s="5"/>
      <c r="R12751" s="5"/>
      <c r="S12751" s="5"/>
      <c r="T12751" s="5"/>
      <c r="U12751" s="5"/>
      <c r="V12751" s="5"/>
      <c r="W12751" s="5"/>
    </row>
    <row r="12752" ht="15.75" customHeight="1">
      <c r="A12752" s="5"/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  <c r="Q12752" s="5"/>
      <c r="R12752" s="5"/>
      <c r="S12752" s="5"/>
      <c r="T12752" s="5"/>
      <c r="U12752" s="5"/>
      <c r="V12752" s="5"/>
      <c r="W12752" s="5"/>
    </row>
    <row r="12753" ht="15.75" customHeight="1">
      <c r="A12753" s="5"/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  <c r="Q12753" s="5"/>
      <c r="R12753" s="5"/>
      <c r="S12753" s="5"/>
      <c r="T12753" s="5"/>
      <c r="U12753" s="5"/>
      <c r="V12753" s="5"/>
      <c r="W12753" s="5"/>
    </row>
    <row r="12754" ht="15.75" customHeight="1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  <c r="Q12754" s="5"/>
      <c r="R12754" s="5"/>
      <c r="S12754" s="5"/>
      <c r="T12754" s="5"/>
      <c r="U12754" s="5"/>
      <c r="V12754" s="5"/>
      <c r="W12754" s="5"/>
    </row>
    <row r="12755" ht="15.75" customHeight="1">
      <c r="A12755" s="5"/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  <c r="R12755" s="5"/>
      <c r="S12755" s="5"/>
      <c r="T12755" s="5"/>
      <c r="U12755" s="5"/>
      <c r="V12755" s="5"/>
      <c r="W12755" s="5"/>
    </row>
    <row r="12756" ht="15.75" customHeight="1">
      <c r="A12756" s="5"/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  <c r="Q12756" s="5"/>
      <c r="R12756" s="5"/>
      <c r="S12756" s="5"/>
      <c r="T12756" s="5"/>
      <c r="U12756" s="5"/>
      <c r="V12756" s="5"/>
      <c r="W12756" s="5"/>
    </row>
    <row r="12757" ht="15.75" customHeight="1">
      <c r="A12757" s="5"/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  <c r="Q12757" s="5"/>
      <c r="R12757" s="5"/>
      <c r="S12757" s="5"/>
      <c r="T12757" s="5"/>
      <c r="U12757" s="5"/>
      <c r="V12757" s="5"/>
      <c r="W12757" s="5"/>
    </row>
    <row r="12758" ht="15.75" customHeight="1">
      <c r="A12758" s="5"/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  <c r="Q12758" s="5"/>
      <c r="R12758" s="5"/>
      <c r="S12758" s="5"/>
      <c r="T12758" s="5"/>
      <c r="U12758" s="5"/>
      <c r="V12758" s="5"/>
      <c r="W12758" s="5"/>
    </row>
    <row r="12759" ht="15.75" customHeight="1">
      <c r="A12759" s="5"/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  <c r="Q12759" s="5"/>
      <c r="R12759" s="5"/>
      <c r="S12759" s="5"/>
      <c r="T12759" s="5"/>
      <c r="U12759" s="5"/>
      <c r="V12759" s="5"/>
      <c r="W12759" s="5"/>
    </row>
    <row r="12760" ht="15.75" customHeight="1">
      <c r="A12760" s="5"/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  <c r="Q12760" s="5"/>
      <c r="R12760" s="5"/>
      <c r="S12760" s="5"/>
      <c r="T12760" s="5"/>
      <c r="U12760" s="5"/>
      <c r="V12760" s="5"/>
      <c r="W12760" s="5"/>
    </row>
    <row r="12761" ht="15.75" customHeight="1">
      <c r="A12761" s="5"/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  <c r="Q12761" s="5"/>
      <c r="R12761" s="5"/>
      <c r="S12761" s="5"/>
      <c r="T12761" s="5"/>
      <c r="U12761" s="5"/>
      <c r="V12761" s="5"/>
      <c r="W12761" s="5"/>
    </row>
    <row r="12762" ht="15.75" customHeight="1">
      <c r="A12762" s="5"/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  <c r="Q12762" s="5"/>
      <c r="R12762" s="5"/>
      <c r="S12762" s="5"/>
      <c r="T12762" s="5"/>
      <c r="U12762" s="5"/>
      <c r="V12762" s="5"/>
      <c r="W12762" s="5"/>
    </row>
    <row r="12763" ht="15.75" customHeight="1">
      <c r="A12763" s="5"/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  <c r="Q12763" s="5"/>
      <c r="R12763" s="5"/>
      <c r="S12763" s="5"/>
      <c r="T12763" s="5"/>
      <c r="U12763" s="5"/>
      <c r="V12763" s="5"/>
      <c r="W12763" s="5"/>
    </row>
    <row r="12764" ht="15.75" customHeight="1">
      <c r="A12764" s="5"/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  <c r="R12764" s="5"/>
      <c r="S12764" s="5"/>
      <c r="T12764" s="5"/>
      <c r="U12764" s="5"/>
      <c r="V12764" s="5"/>
      <c r="W12764" s="5"/>
    </row>
    <row r="12765" ht="15.75" customHeight="1">
      <c r="A12765" s="5"/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  <c r="Q12765" s="5"/>
      <c r="R12765" s="5"/>
      <c r="S12765" s="5"/>
      <c r="T12765" s="5"/>
      <c r="U12765" s="5"/>
      <c r="V12765" s="5"/>
      <c r="W12765" s="5"/>
    </row>
    <row r="12766" ht="15.75" customHeight="1">
      <c r="A12766" s="5"/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  <c r="Q12766" s="5"/>
      <c r="R12766" s="5"/>
      <c r="S12766" s="5"/>
      <c r="T12766" s="5"/>
      <c r="U12766" s="5"/>
      <c r="V12766" s="5"/>
      <c r="W12766" s="5"/>
    </row>
    <row r="12767" ht="15.75" customHeight="1">
      <c r="A12767" s="5"/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  <c r="Q12767" s="5"/>
      <c r="R12767" s="5"/>
      <c r="S12767" s="5"/>
      <c r="T12767" s="5"/>
      <c r="U12767" s="5"/>
      <c r="V12767" s="5"/>
      <c r="W12767" s="5"/>
    </row>
    <row r="12768" ht="15.75" customHeight="1">
      <c r="A12768" s="5"/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  <c r="Q12768" s="5"/>
      <c r="R12768" s="5"/>
      <c r="S12768" s="5"/>
      <c r="T12768" s="5"/>
      <c r="U12768" s="5"/>
      <c r="V12768" s="5"/>
      <c r="W12768" s="5"/>
    </row>
    <row r="12769" ht="15.75" customHeight="1">
      <c r="A12769" s="5"/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  <c r="Q12769" s="5"/>
      <c r="R12769" s="5"/>
      <c r="S12769" s="5"/>
      <c r="T12769" s="5"/>
      <c r="U12769" s="5"/>
      <c r="V12769" s="5"/>
      <c r="W12769" s="5"/>
    </row>
    <row r="12770" ht="15.75" customHeight="1">
      <c r="A12770" s="5"/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  <c r="Q12770" s="5"/>
      <c r="R12770" s="5"/>
      <c r="S12770" s="5"/>
      <c r="T12770" s="5"/>
      <c r="U12770" s="5"/>
      <c r="V12770" s="5"/>
      <c r="W12770" s="5"/>
    </row>
    <row r="12771" ht="15.75" customHeight="1">
      <c r="A12771" s="5"/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  <c r="Q12771" s="5"/>
      <c r="R12771" s="5"/>
      <c r="S12771" s="5"/>
      <c r="T12771" s="5"/>
      <c r="U12771" s="5"/>
      <c r="V12771" s="5"/>
      <c r="W12771" s="5"/>
    </row>
    <row r="12772" ht="15.75" customHeight="1">
      <c r="A12772" s="5"/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  <c r="Q12772" s="5"/>
      <c r="R12772" s="5"/>
      <c r="S12772" s="5"/>
      <c r="T12772" s="5"/>
      <c r="U12772" s="5"/>
      <c r="V12772" s="5"/>
      <c r="W12772" s="5"/>
    </row>
    <row r="12773" ht="15.75" customHeight="1">
      <c r="A12773" s="5"/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  <c r="R12773" s="5"/>
      <c r="S12773" s="5"/>
      <c r="T12773" s="5"/>
      <c r="U12773" s="5"/>
      <c r="V12773" s="5"/>
      <c r="W12773" s="5"/>
    </row>
    <row r="12774" ht="15.75" customHeight="1">
      <c r="A12774" s="5"/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  <c r="Q12774" s="5"/>
      <c r="R12774" s="5"/>
      <c r="S12774" s="5"/>
      <c r="T12774" s="5"/>
      <c r="U12774" s="5"/>
      <c r="V12774" s="5"/>
      <c r="W12774" s="5"/>
    </row>
    <row r="12775" ht="15.75" customHeight="1">
      <c r="A12775" s="5"/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  <c r="Q12775" s="5"/>
      <c r="R12775" s="5"/>
      <c r="S12775" s="5"/>
      <c r="T12775" s="5"/>
      <c r="U12775" s="5"/>
      <c r="V12775" s="5"/>
      <c r="W12775" s="5"/>
    </row>
    <row r="12776" ht="15.75" customHeight="1">
      <c r="A12776" s="5"/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  <c r="Q12776" s="5"/>
      <c r="R12776" s="5"/>
      <c r="S12776" s="5"/>
      <c r="T12776" s="5"/>
      <c r="U12776" s="5"/>
      <c r="V12776" s="5"/>
      <c r="W12776" s="5"/>
    </row>
    <row r="12777" ht="15.75" customHeight="1">
      <c r="A12777" s="5"/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  <c r="Q12777" s="5"/>
      <c r="R12777" s="5"/>
      <c r="S12777" s="5"/>
      <c r="T12777" s="5"/>
      <c r="U12777" s="5"/>
      <c r="V12777" s="5"/>
      <c r="W12777" s="5"/>
    </row>
    <row r="12778" ht="15.75" customHeight="1">
      <c r="A12778" s="5"/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  <c r="Q12778" s="5"/>
      <c r="R12778" s="5"/>
      <c r="S12778" s="5"/>
      <c r="T12778" s="5"/>
      <c r="U12778" s="5"/>
      <c r="V12778" s="5"/>
      <c r="W12778" s="5"/>
    </row>
    <row r="12779" ht="15.75" customHeight="1">
      <c r="A12779" s="5"/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  <c r="Q12779" s="5"/>
      <c r="R12779" s="5"/>
      <c r="S12779" s="5"/>
      <c r="T12779" s="5"/>
      <c r="U12779" s="5"/>
      <c r="V12779" s="5"/>
      <c r="W12779" s="5"/>
    </row>
    <row r="12780" ht="15.75" customHeight="1">
      <c r="A12780" s="5"/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  <c r="Q12780" s="5"/>
      <c r="R12780" s="5"/>
      <c r="S12780" s="5"/>
      <c r="T12780" s="5"/>
      <c r="U12780" s="5"/>
      <c r="V12780" s="5"/>
      <c r="W12780" s="5"/>
    </row>
    <row r="12781" ht="15.75" customHeight="1">
      <c r="A12781" s="5"/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  <c r="Q12781" s="5"/>
      <c r="R12781" s="5"/>
      <c r="S12781" s="5"/>
      <c r="T12781" s="5"/>
      <c r="U12781" s="5"/>
      <c r="V12781" s="5"/>
      <c r="W12781" s="5"/>
    </row>
    <row r="12782" ht="15.75" customHeight="1">
      <c r="A12782" s="5"/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  <c r="R12782" s="5"/>
      <c r="S12782" s="5"/>
      <c r="T12782" s="5"/>
      <c r="U12782" s="5"/>
      <c r="V12782" s="5"/>
      <c r="W12782" s="5"/>
    </row>
    <row r="12783" ht="15.75" customHeight="1">
      <c r="A12783" s="5"/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  <c r="Q12783" s="5"/>
      <c r="R12783" s="5"/>
      <c r="S12783" s="5"/>
      <c r="T12783" s="5"/>
      <c r="U12783" s="5"/>
      <c r="V12783" s="5"/>
      <c r="W12783" s="5"/>
    </row>
    <row r="12784" ht="15.75" customHeight="1">
      <c r="A12784" s="5"/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  <c r="Q12784" s="5"/>
      <c r="R12784" s="5"/>
      <c r="S12784" s="5"/>
      <c r="T12784" s="5"/>
      <c r="U12784" s="5"/>
      <c r="V12784" s="5"/>
      <c r="W12784" s="5"/>
    </row>
    <row r="12785" ht="15.75" customHeight="1">
      <c r="A12785" s="5"/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  <c r="Q12785" s="5"/>
      <c r="R12785" s="5"/>
      <c r="S12785" s="5"/>
      <c r="T12785" s="5"/>
      <c r="U12785" s="5"/>
      <c r="V12785" s="5"/>
      <c r="W12785" s="5"/>
    </row>
    <row r="12786" ht="15.75" customHeight="1">
      <c r="A12786" s="5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  <c r="Q12786" s="5"/>
      <c r="R12786" s="5"/>
      <c r="S12786" s="5"/>
      <c r="T12786" s="5"/>
      <c r="U12786" s="5"/>
      <c r="V12786" s="5"/>
      <c r="W12786" s="5"/>
    </row>
    <row r="12787" ht="15.75" customHeight="1">
      <c r="A12787" s="5"/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  <c r="Q12787" s="5"/>
      <c r="R12787" s="5"/>
      <c r="S12787" s="5"/>
      <c r="T12787" s="5"/>
      <c r="U12787" s="5"/>
      <c r="V12787" s="5"/>
      <c r="W12787" s="5"/>
    </row>
    <row r="12788" ht="15.75" customHeight="1">
      <c r="A12788" s="5"/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  <c r="Q12788" s="5"/>
      <c r="R12788" s="5"/>
      <c r="S12788" s="5"/>
      <c r="T12788" s="5"/>
      <c r="U12788" s="5"/>
      <c r="V12788" s="5"/>
      <c r="W12788" s="5"/>
    </row>
    <row r="12789" ht="15.75" customHeight="1">
      <c r="A12789" s="5"/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  <c r="Q12789" s="5"/>
      <c r="R12789" s="5"/>
      <c r="S12789" s="5"/>
      <c r="T12789" s="5"/>
      <c r="U12789" s="5"/>
      <c r="V12789" s="5"/>
      <c r="W12789" s="5"/>
    </row>
    <row r="12790" ht="15.75" customHeight="1">
      <c r="A12790" s="5"/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  <c r="Q12790" s="5"/>
      <c r="R12790" s="5"/>
      <c r="S12790" s="5"/>
      <c r="T12790" s="5"/>
      <c r="U12790" s="5"/>
      <c r="V12790" s="5"/>
      <c r="W12790" s="5"/>
    </row>
    <row r="12791" ht="15.75" customHeight="1">
      <c r="A12791" s="5"/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  <c r="R12791" s="5"/>
      <c r="S12791" s="5"/>
      <c r="T12791" s="5"/>
      <c r="U12791" s="5"/>
      <c r="V12791" s="5"/>
      <c r="W12791" s="5"/>
    </row>
    <row r="12792" ht="15.75" customHeight="1">
      <c r="A12792" s="5"/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  <c r="Q12792" s="5"/>
      <c r="R12792" s="5"/>
      <c r="S12792" s="5"/>
      <c r="T12792" s="5"/>
      <c r="U12792" s="5"/>
      <c r="V12792" s="5"/>
      <c r="W12792" s="5"/>
    </row>
    <row r="12793" ht="15.75" customHeight="1">
      <c r="A12793" s="5"/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  <c r="Q12793" s="5"/>
      <c r="R12793" s="5"/>
      <c r="S12793" s="5"/>
      <c r="T12793" s="5"/>
      <c r="U12793" s="5"/>
      <c r="V12793" s="5"/>
      <c r="W12793" s="5"/>
    </row>
    <row r="12794" ht="15.75" customHeight="1">
      <c r="A12794" s="5"/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  <c r="Q12794" s="5"/>
      <c r="R12794" s="5"/>
      <c r="S12794" s="5"/>
      <c r="T12794" s="5"/>
      <c r="U12794" s="5"/>
      <c r="V12794" s="5"/>
      <c r="W12794" s="5"/>
    </row>
    <row r="12795" ht="15.75" customHeight="1">
      <c r="A12795" s="5"/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  <c r="Q12795" s="5"/>
      <c r="R12795" s="5"/>
      <c r="S12795" s="5"/>
      <c r="T12795" s="5"/>
      <c r="U12795" s="5"/>
      <c r="V12795" s="5"/>
      <c r="W12795" s="5"/>
    </row>
    <row r="12796" ht="15.75" customHeight="1">
      <c r="A12796" s="5"/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  <c r="Q12796" s="5"/>
      <c r="R12796" s="5"/>
      <c r="S12796" s="5"/>
      <c r="T12796" s="5"/>
      <c r="U12796" s="5"/>
      <c r="V12796" s="5"/>
      <c r="W12796" s="5"/>
    </row>
    <row r="12797" ht="15.75" customHeight="1">
      <c r="A12797" s="5"/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  <c r="Q12797" s="5"/>
      <c r="R12797" s="5"/>
      <c r="S12797" s="5"/>
      <c r="T12797" s="5"/>
      <c r="U12797" s="5"/>
      <c r="V12797" s="5"/>
      <c r="W12797" s="5"/>
    </row>
    <row r="12798" ht="15.75" customHeight="1">
      <c r="A12798" s="5"/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  <c r="Q12798" s="5"/>
      <c r="R12798" s="5"/>
      <c r="S12798" s="5"/>
      <c r="T12798" s="5"/>
      <c r="U12798" s="5"/>
      <c r="V12798" s="5"/>
      <c r="W12798" s="5"/>
    </row>
    <row r="12799" ht="15.75" customHeight="1">
      <c r="A12799" s="5"/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  <c r="Q12799" s="5"/>
      <c r="R12799" s="5"/>
      <c r="S12799" s="5"/>
      <c r="T12799" s="5"/>
      <c r="U12799" s="5"/>
      <c r="V12799" s="5"/>
      <c r="W12799" s="5"/>
    </row>
    <row r="12800" ht="15.75" customHeight="1">
      <c r="A12800" s="5"/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  <c r="R12800" s="5"/>
      <c r="S12800" s="5"/>
      <c r="T12800" s="5"/>
      <c r="U12800" s="5"/>
      <c r="V12800" s="5"/>
      <c r="W12800" s="5"/>
    </row>
    <row r="12801" ht="15.75" customHeight="1">
      <c r="A12801" s="5"/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  <c r="Q12801" s="5"/>
      <c r="R12801" s="5"/>
      <c r="S12801" s="5"/>
      <c r="T12801" s="5"/>
      <c r="U12801" s="5"/>
      <c r="V12801" s="5"/>
      <c r="W12801" s="5"/>
    </row>
    <row r="12802" ht="15.75" customHeight="1">
      <c r="A12802" s="5"/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  <c r="Q12802" s="5"/>
      <c r="R12802" s="5"/>
      <c r="S12802" s="5"/>
      <c r="T12802" s="5"/>
      <c r="U12802" s="5"/>
      <c r="V12802" s="5"/>
      <c r="W12802" s="5"/>
    </row>
    <row r="12803" ht="15.75" customHeight="1">
      <c r="A12803" s="5"/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  <c r="Q12803" s="5"/>
      <c r="R12803" s="5"/>
      <c r="S12803" s="5"/>
      <c r="T12803" s="5"/>
      <c r="U12803" s="5"/>
      <c r="V12803" s="5"/>
      <c r="W12803" s="5"/>
    </row>
    <row r="12804" ht="15.75" customHeight="1">
      <c r="A12804" s="5"/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  <c r="Q12804" s="5"/>
      <c r="R12804" s="5"/>
      <c r="S12804" s="5"/>
      <c r="T12804" s="5"/>
      <c r="U12804" s="5"/>
      <c r="V12804" s="5"/>
      <c r="W12804" s="5"/>
    </row>
    <row r="12805" ht="15.75" customHeight="1">
      <c r="A12805" s="5"/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  <c r="Q12805" s="5"/>
      <c r="R12805" s="5"/>
      <c r="S12805" s="5"/>
      <c r="T12805" s="5"/>
      <c r="U12805" s="5"/>
      <c r="V12805" s="5"/>
      <c r="W12805" s="5"/>
    </row>
    <row r="12806" ht="15.75" customHeight="1">
      <c r="A12806" s="5"/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  <c r="Q12806" s="5"/>
      <c r="R12806" s="5"/>
      <c r="S12806" s="5"/>
      <c r="T12806" s="5"/>
      <c r="U12806" s="5"/>
      <c r="V12806" s="5"/>
      <c r="W12806" s="5"/>
    </row>
    <row r="12807" ht="15.75" customHeight="1">
      <c r="A12807" s="5"/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  <c r="Q12807" s="5"/>
      <c r="R12807" s="5"/>
      <c r="S12807" s="5"/>
      <c r="T12807" s="5"/>
      <c r="U12807" s="5"/>
      <c r="V12807" s="5"/>
      <c r="W12807" s="5"/>
    </row>
    <row r="12808" ht="15.75" customHeight="1">
      <c r="A12808" s="5"/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  <c r="Q12808" s="5"/>
      <c r="R12808" s="5"/>
      <c r="S12808" s="5"/>
      <c r="T12808" s="5"/>
      <c r="U12808" s="5"/>
      <c r="V12808" s="5"/>
      <c r="W12808" s="5"/>
    </row>
    <row r="12809" ht="15.75" customHeight="1">
      <c r="A12809" s="5"/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  <c r="R12809" s="5"/>
      <c r="S12809" s="5"/>
      <c r="T12809" s="5"/>
      <c r="U12809" s="5"/>
      <c r="V12809" s="5"/>
      <c r="W12809" s="5"/>
    </row>
    <row r="12810" ht="15.75" customHeight="1">
      <c r="A12810" s="5"/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  <c r="Q12810" s="5"/>
      <c r="R12810" s="5"/>
      <c r="S12810" s="5"/>
      <c r="T12810" s="5"/>
      <c r="U12810" s="5"/>
      <c r="V12810" s="5"/>
      <c r="W12810" s="5"/>
    </row>
    <row r="12811" ht="15.75" customHeight="1">
      <c r="A12811" s="5"/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  <c r="Q12811" s="5"/>
      <c r="R12811" s="5"/>
      <c r="S12811" s="5"/>
      <c r="T12811" s="5"/>
      <c r="U12811" s="5"/>
      <c r="V12811" s="5"/>
      <c r="W12811" s="5"/>
    </row>
    <row r="12812" ht="15.75" customHeight="1">
      <c r="A12812" s="5"/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  <c r="Q12812" s="5"/>
      <c r="R12812" s="5"/>
      <c r="S12812" s="5"/>
      <c r="T12812" s="5"/>
      <c r="U12812" s="5"/>
      <c r="V12812" s="5"/>
      <c r="W12812" s="5"/>
    </row>
    <row r="12813" ht="15.75" customHeight="1">
      <c r="A12813" s="5"/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  <c r="Q12813" s="5"/>
      <c r="R12813" s="5"/>
      <c r="S12813" s="5"/>
      <c r="T12813" s="5"/>
      <c r="U12813" s="5"/>
      <c r="V12813" s="5"/>
      <c r="W12813" s="5"/>
    </row>
    <row r="12814" ht="15.75" customHeight="1">
      <c r="A12814" s="5"/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  <c r="Q12814" s="5"/>
      <c r="R12814" s="5"/>
      <c r="S12814" s="5"/>
      <c r="T12814" s="5"/>
      <c r="U12814" s="5"/>
      <c r="V12814" s="5"/>
      <c r="W12814" s="5"/>
    </row>
    <row r="12815" ht="15.75" customHeight="1">
      <c r="A12815" s="5"/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  <c r="Q12815" s="5"/>
      <c r="R12815" s="5"/>
      <c r="S12815" s="5"/>
      <c r="T12815" s="5"/>
      <c r="U12815" s="5"/>
      <c r="V12815" s="5"/>
      <c r="W12815" s="5"/>
    </row>
    <row r="12816" ht="15.75" customHeight="1">
      <c r="A12816" s="5"/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  <c r="Q12816" s="5"/>
      <c r="R12816" s="5"/>
      <c r="S12816" s="5"/>
      <c r="T12816" s="5"/>
      <c r="U12816" s="5"/>
      <c r="V12816" s="5"/>
      <c r="W12816" s="5"/>
    </row>
    <row r="12817" ht="15.75" customHeight="1">
      <c r="A12817" s="5"/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  <c r="Q12817" s="5"/>
      <c r="R12817" s="5"/>
      <c r="S12817" s="5"/>
      <c r="T12817" s="5"/>
      <c r="U12817" s="5"/>
      <c r="V12817" s="5"/>
      <c r="W12817" s="5"/>
    </row>
    <row r="12818" ht="15.75" customHeight="1">
      <c r="A12818" s="5"/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  <c r="R12818" s="5"/>
      <c r="S12818" s="5"/>
      <c r="T12818" s="5"/>
      <c r="U12818" s="5"/>
      <c r="V12818" s="5"/>
      <c r="W12818" s="5"/>
    </row>
    <row r="12819" ht="15.75" customHeight="1">
      <c r="A12819" s="5"/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  <c r="Q12819" s="5"/>
      <c r="R12819" s="5"/>
      <c r="S12819" s="5"/>
      <c r="T12819" s="5"/>
      <c r="U12819" s="5"/>
      <c r="V12819" s="5"/>
      <c r="W12819" s="5"/>
    </row>
    <row r="12820" ht="15.75" customHeight="1">
      <c r="A12820" s="5"/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  <c r="Q12820" s="5"/>
      <c r="R12820" s="5"/>
      <c r="S12820" s="5"/>
      <c r="T12820" s="5"/>
      <c r="U12820" s="5"/>
      <c r="V12820" s="5"/>
      <c r="W12820" s="5"/>
    </row>
    <row r="12821" ht="15.75" customHeight="1">
      <c r="A12821" s="5"/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  <c r="Q12821" s="5"/>
      <c r="R12821" s="5"/>
      <c r="S12821" s="5"/>
      <c r="T12821" s="5"/>
      <c r="U12821" s="5"/>
      <c r="V12821" s="5"/>
      <c r="W12821" s="5"/>
    </row>
    <row r="12822" ht="15.75" customHeight="1">
      <c r="A12822" s="5"/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  <c r="Q12822" s="5"/>
      <c r="R12822" s="5"/>
      <c r="S12822" s="5"/>
      <c r="T12822" s="5"/>
      <c r="U12822" s="5"/>
      <c r="V12822" s="5"/>
      <c r="W12822" s="5"/>
    </row>
    <row r="12823" ht="15.75" customHeight="1">
      <c r="A12823" s="5"/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  <c r="Q12823" s="5"/>
      <c r="R12823" s="5"/>
      <c r="S12823" s="5"/>
      <c r="T12823" s="5"/>
      <c r="U12823" s="5"/>
      <c r="V12823" s="5"/>
      <c r="W12823" s="5"/>
    </row>
    <row r="12824" ht="15.75" customHeight="1">
      <c r="A12824" s="5"/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  <c r="Q12824" s="5"/>
      <c r="R12824" s="5"/>
      <c r="S12824" s="5"/>
      <c r="T12824" s="5"/>
      <c r="U12824" s="5"/>
      <c r="V12824" s="5"/>
      <c r="W12824" s="5"/>
    </row>
    <row r="12825" ht="15.75" customHeight="1">
      <c r="A12825" s="5"/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  <c r="Q12825" s="5"/>
      <c r="R12825" s="5"/>
      <c r="S12825" s="5"/>
      <c r="T12825" s="5"/>
      <c r="U12825" s="5"/>
      <c r="V12825" s="5"/>
      <c r="W12825" s="5"/>
    </row>
    <row r="12826" ht="15.75" customHeight="1">
      <c r="A12826" s="5"/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  <c r="Q12826" s="5"/>
      <c r="R12826" s="5"/>
      <c r="S12826" s="5"/>
      <c r="T12826" s="5"/>
      <c r="U12826" s="5"/>
      <c r="V12826" s="5"/>
      <c r="W12826" s="5"/>
    </row>
    <row r="12827" ht="15.75" customHeight="1">
      <c r="A12827" s="5"/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  <c r="R12827" s="5"/>
      <c r="S12827" s="5"/>
      <c r="T12827" s="5"/>
      <c r="U12827" s="5"/>
      <c r="V12827" s="5"/>
      <c r="W12827" s="5"/>
    </row>
    <row r="12828" ht="15.75" customHeight="1">
      <c r="A12828" s="5"/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  <c r="Q12828" s="5"/>
      <c r="R12828" s="5"/>
      <c r="S12828" s="5"/>
      <c r="T12828" s="5"/>
      <c r="U12828" s="5"/>
      <c r="V12828" s="5"/>
      <c r="W12828" s="5"/>
    </row>
    <row r="12829" ht="15.75" customHeight="1">
      <c r="A12829" s="5"/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  <c r="Q12829" s="5"/>
      <c r="R12829" s="5"/>
      <c r="S12829" s="5"/>
      <c r="T12829" s="5"/>
      <c r="U12829" s="5"/>
      <c r="V12829" s="5"/>
      <c r="W12829" s="5"/>
    </row>
    <row r="12830" ht="15.75" customHeight="1">
      <c r="A12830" s="5"/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  <c r="Q12830" s="5"/>
      <c r="R12830" s="5"/>
      <c r="S12830" s="5"/>
      <c r="T12830" s="5"/>
      <c r="U12830" s="5"/>
      <c r="V12830" s="5"/>
      <c r="W12830" s="5"/>
    </row>
    <row r="12831" ht="15.75" customHeight="1">
      <c r="A12831" s="5"/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  <c r="Q12831" s="5"/>
      <c r="R12831" s="5"/>
      <c r="S12831" s="5"/>
      <c r="T12831" s="5"/>
      <c r="U12831" s="5"/>
      <c r="V12831" s="5"/>
      <c r="W12831" s="5"/>
    </row>
    <row r="12832" ht="15.75" customHeight="1">
      <c r="A12832" s="5"/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  <c r="Q12832" s="5"/>
      <c r="R12832" s="5"/>
      <c r="S12832" s="5"/>
      <c r="T12832" s="5"/>
      <c r="U12832" s="5"/>
      <c r="V12832" s="5"/>
      <c r="W12832" s="5"/>
    </row>
    <row r="12833" ht="15.75" customHeight="1">
      <c r="A12833" s="5"/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  <c r="Q12833" s="5"/>
      <c r="R12833" s="5"/>
      <c r="S12833" s="5"/>
      <c r="T12833" s="5"/>
      <c r="U12833" s="5"/>
      <c r="V12833" s="5"/>
      <c r="W12833" s="5"/>
    </row>
    <row r="12834" ht="15.75" customHeight="1">
      <c r="A12834" s="5"/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  <c r="Q12834" s="5"/>
      <c r="R12834" s="5"/>
      <c r="S12834" s="5"/>
      <c r="T12834" s="5"/>
      <c r="U12834" s="5"/>
      <c r="V12834" s="5"/>
      <c r="W12834" s="5"/>
    </row>
    <row r="12835" ht="15.75" customHeight="1">
      <c r="A12835" s="5"/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  <c r="Q12835" s="5"/>
      <c r="R12835" s="5"/>
      <c r="S12835" s="5"/>
      <c r="T12835" s="5"/>
      <c r="U12835" s="5"/>
      <c r="V12835" s="5"/>
      <c r="W12835" s="5"/>
    </row>
    <row r="12836" ht="15.75" customHeight="1">
      <c r="A12836" s="5"/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  <c r="R12836" s="5"/>
      <c r="S12836" s="5"/>
      <c r="T12836" s="5"/>
      <c r="U12836" s="5"/>
      <c r="V12836" s="5"/>
      <c r="W12836" s="5"/>
    </row>
    <row r="12837" ht="15.75" customHeight="1">
      <c r="A12837" s="5"/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  <c r="R12837" s="5"/>
      <c r="S12837" s="5"/>
      <c r="T12837" s="5"/>
      <c r="U12837" s="5"/>
      <c r="V12837" s="5"/>
      <c r="W12837" s="5"/>
    </row>
    <row r="12838" ht="15.75" customHeight="1">
      <c r="A12838" s="5"/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  <c r="R12838" s="5"/>
      <c r="S12838" s="5"/>
      <c r="T12838" s="5"/>
      <c r="U12838" s="5"/>
      <c r="V12838" s="5"/>
      <c r="W12838" s="5"/>
    </row>
    <row r="12839" ht="15.75" customHeight="1">
      <c r="A12839" s="5"/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  <c r="R12839" s="5"/>
      <c r="S12839" s="5"/>
      <c r="T12839" s="5"/>
      <c r="U12839" s="5"/>
      <c r="V12839" s="5"/>
      <c r="W12839" s="5"/>
    </row>
    <row r="12840" ht="15.75" customHeight="1">
      <c r="A12840" s="5"/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  <c r="Q12840" s="5"/>
      <c r="R12840" s="5"/>
      <c r="S12840" s="5"/>
      <c r="T12840" s="5"/>
      <c r="U12840" s="5"/>
      <c r="V12840" s="5"/>
      <c r="W12840" s="5"/>
    </row>
    <row r="12841" ht="15.75" customHeight="1">
      <c r="A12841" s="5"/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  <c r="Q12841" s="5"/>
      <c r="R12841" s="5"/>
      <c r="S12841" s="5"/>
      <c r="T12841" s="5"/>
      <c r="U12841" s="5"/>
      <c r="V12841" s="5"/>
      <c r="W12841" s="5"/>
    </row>
    <row r="12842" ht="15.75" customHeight="1">
      <c r="A12842" s="5"/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  <c r="Q12842" s="5"/>
      <c r="R12842" s="5"/>
      <c r="S12842" s="5"/>
      <c r="T12842" s="5"/>
      <c r="U12842" s="5"/>
      <c r="V12842" s="5"/>
      <c r="W12842" s="5"/>
    </row>
    <row r="12843" ht="15.75" customHeight="1">
      <c r="A12843" s="5"/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  <c r="Q12843" s="5"/>
      <c r="R12843" s="5"/>
      <c r="S12843" s="5"/>
      <c r="T12843" s="5"/>
      <c r="U12843" s="5"/>
      <c r="V12843" s="5"/>
      <c r="W12843" s="5"/>
    </row>
    <row r="12844" ht="15.75" customHeight="1">
      <c r="A12844" s="5"/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  <c r="Q12844" s="5"/>
      <c r="R12844" s="5"/>
      <c r="S12844" s="5"/>
      <c r="T12844" s="5"/>
      <c r="U12844" s="5"/>
      <c r="V12844" s="5"/>
      <c r="W12844" s="5"/>
    </row>
    <row r="12845" ht="15.75" customHeight="1">
      <c r="A12845" s="5"/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  <c r="R12845" s="5"/>
      <c r="S12845" s="5"/>
      <c r="T12845" s="5"/>
      <c r="U12845" s="5"/>
      <c r="V12845" s="5"/>
      <c r="W12845" s="5"/>
    </row>
    <row r="12846" ht="15.75" customHeight="1">
      <c r="A12846" s="5"/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  <c r="Q12846" s="5"/>
      <c r="R12846" s="5"/>
      <c r="S12846" s="5"/>
      <c r="T12846" s="5"/>
      <c r="U12846" s="5"/>
      <c r="V12846" s="5"/>
      <c r="W12846" s="5"/>
    </row>
    <row r="12847" ht="15.75" customHeight="1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  <c r="Q12847" s="5"/>
      <c r="R12847" s="5"/>
      <c r="S12847" s="5"/>
      <c r="T12847" s="5"/>
      <c r="U12847" s="5"/>
      <c r="V12847" s="5"/>
      <c r="W12847" s="5"/>
    </row>
    <row r="12848" ht="15.75" customHeight="1">
      <c r="A12848" s="5"/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  <c r="R12848" s="5"/>
      <c r="S12848" s="5"/>
      <c r="T12848" s="5"/>
      <c r="U12848" s="5"/>
      <c r="V12848" s="5"/>
      <c r="W12848" s="5"/>
    </row>
    <row r="12849" ht="15.75" customHeight="1">
      <c r="A12849" s="5"/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  <c r="R12849" s="5"/>
      <c r="S12849" s="5"/>
      <c r="T12849" s="5"/>
      <c r="U12849" s="5"/>
      <c r="V12849" s="5"/>
      <c r="W12849" s="5"/>
    </row>
    <row r="12850" ht="15.75" customHeight="1">
      <c r="A12850" s="5"/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  <c r="R12850" s="5"/>
      <c r="S12850" s="5"/>
      <c r="T12850" s="5"/>
      <c r="U12850" s="5"/>
      <c r="V12850" s="5"/>
      <c r="W12850" s="5"/>
    </row>
    <row r="12851" ht="15.75" customHeight="1">
      <c r="A12851" s="5"/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  <c r="R12851" s="5"/>
      <c r="S12851" s="5"/>
      <c r="T12851" s="5"/>
      <c r="U12851" s="5"/>
      <c r="V12851" s="5"/>
      <c r="W12851" s="5"/>
    </row>
    <row r="12852" ht="15.75" customHeight="1">
      <c r="A12852" s="5"/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  <c r="R12852" s="5"/>
      <c r="S12852" s="5"/>
      <c r="T12852" s="5"/>
      <c r="U12852" s="5"/>
      <c r="V12852" s="5"/>
      <c r="W12852" s="5"/>
    </row>
    <row r="12853" ht="15.75" customHeight="1">
      <c r="A12853" s="5"/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  <c r="R12853" s="5"/>
      <c r="S12853" s="5"/>
      <c r="T12853" s="5"/>
      <c r="U12853" s="5"/>
      <c r="V12853" s="5"/>
      <c r="W12853" s="5"/>
    </row>
    <row r="12854" ht="15.75" customHeight="1">
      <c r="A12854" s="5"/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  <c r="T12854" s="5"/>
      <c r="U12854" s="5"/>
      <c r="V12854" s="5"/>
      <c r="W12854" s="5"/>
    </row>
    <row r="12855" ht="15.75" customHeight="1">
      <c r="A12855" s="5"/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  <c r="R12855" s="5"/>
      <c r="S12855" s="5"/>
      <c r="T12855" s="5"/>
      <c r="U12855" s="5"/>
      <c r="V12855" s="5"/>
      <c r="W12855" s="5"/>
    </row>
    <row r="12856" ht="15.75" customHeight="1">
      <c r="A12856" s="5"/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  <c r="R12856" s="5"/>
      <c r="S12856" s="5"/>
      <c r="T12856" s="5"/>
      <c r="U12856" s="5"/>
      <c r="V12856" s="5"/>
      <c r="W12856" s="5"/>
    </row>
    <row r="12857" ht="15.75" customHeight="1">
      <c r="A12857" s="5"/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  <c r="R12857" s="5"/>
      <c r="S12857" s="5"/>
      <c r="T12857" s="5"/>
      <c r="U12857" s="5"/>
      <c r="V12857" s="5"/>
      <c r="W12857" s="5"/>
    </row>
    <row r="12858" ht="15.75" customHeight="1">
      <c r="A12858" s="5"/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  <c r="R12858" s="5"/>
      <c r="S12858" s="5"/>
      <c r="T12858" s="5"/>
      <c r="U12858" s="5"/>
      <c r="V12858" s="5"/>
      <c r="W12858" s="5"/>
    </row>
    <row r="12859" ht="15.75" customHeight="1">
      <c r="A12859" s="5"/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  <c r="R12859" s="5"/>
      <c r="S12859" s="5"/>
      <c r="T12859" s="5"/>
      <c r="U12859" s="5"/>
      <c r="V12859" s="5"/>
      <c r="W12859" s="5"/>
    </row>
    <row r="12860" ht="15.75" customHeight="1">
      <c r="A12860" s="5"/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  <c r="R12860" s="5"/>
      <c r="S12860" s="5"/>
      <c r="T12860" s="5"/>
      <c r="U12860" s="5"/>
      <c r="V12860" s="5"/>
      <c r="W12860" s="5"/>
    </row>
    <row r="12861" ht="15.75" customHeight="1">
      <c r="A12861" s="5"/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  <c r="R12861" s="5"/>
      <c r="S12861" s="5"/>
      <c r="T12861" s="5"/>
      <c r="U12861" s="5"/>
      <c r="V12861" s="5"/>
      <c r="W12861" s="5"/>
    </row>
    <row r="12862" ht="15.75" customHeight="1">
      <c r="A12862" s="5"/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  <c r="R12862" s="5"/>
      <c r="S12862" s="5"/>
      <c r="T12862" s="5"/>
      <c r="U12862" s="5"/>
      <c r="V12862" s="5"/>
      <c r="W12862" s="5"/>
    </row>
    <row r="12863" ht="15.75" customHeight="1">
      <c r="A12863" s="5"/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  <c r="T12863" s="5"/>
      <c r="U12863" s="5"/>
      <c r="V12863" s="5"/>
      <c r="W12863" s="5"/>
    </row>
    <row r="12864" ht="15.75" customHeight="1">
      <c r="A12864" s="5"/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  <c r="R12864" s="5"/>
      <c r="S12864" s="5"/>
      <c r="T12864" s="5"/>
      <c r="U12864" s="5"/>
      <c r="V12864" s="5"/>
      <c r="W12864" s="5"/>
    </row>
    <row r="12865" ht="15.75" customHeight="1">
      <c r="A12865" s="5"/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  <c r="R12865" s="5"/>
      <c r="S12865" s="5"/>
      <c r="T12865" s="5"/>
      <c r="U12865" s="5"/>
      <c r="V12865" s="5"/>
      <c r="W12865" s="5"/>
    </row>
    <row r="12866" ht="15.75" customHeight="1">
      <c r="A12866" s="5"/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  <c r="R12866" s="5"/>
      <c r="S12866" s="5"/>
      <c r="T12866" s="5"/>
      <c r="U12866" s="5"/>
      <c r="V12866" s="5"/>
      <c r="W12866" s="5"/>
    </row>
    <row r="12867" ht="15.75" customHeight="1">
      <c r="A12867" s="5"/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  <c r="Q12867" s="5"/>
      <c r="R12867" s="5"/>
      <c r="S12867" s="5"/>
      <c r="T12867" s="5"/>
      <c r="U12867" s="5"/>
      <c r="V12867" s="5"/>
      <c r="W12867" s="5"/>
    </row>
    <row r="12868" ht="15.75" customHeight="1">
      <c r="A12868" s="5"/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  <c r="Q12868" s="5"/>
      <c r="R12868" s="5"/>
      <c r="S12868" s="5"/>
      <c r="T12868" s="5"/>
      <c r="U12868" s="5"/>
      <c r="V12868" s="5"/>
      <c r="W12868" s="5"/>
    </row>
    <row r="12869" ht="15.75" customHeight="1">
      <c r="A12869" s="5"/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  <c r="Q12869" s="5"/>
      <c r="R12869" s="5"/>
      <c r="S12869" s="5"/>
      <c r="T12869" s="5"/>
      <c r="U12869" s="5"/>
      <c r="V12869" s="5"/>
      <c r="W12869" s="5"/>
    </row>
    <row r="12870" ht="15.75" customHeight="1">
      <c r="A12870" s="5"/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  <c r="Q12870" s="5"/>
      <c r="R12870" s="5"/>
      <c r="S12870" s="5"/>
      <c r="T12870" s="5"/>
      <c r="U12870" s="5"/>
      <c r="V12870" s="5"/>
      <c r="W12870" s="5"/>
    </row>
    <row r="12871" ht="15.75" customHeight="1">
      <c r="A12871" s="5"/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  <c r="Q12871" s="5"/>
      <c r="R12871" s="5"/>
      <c r="S12871" s="5"/>
      <c r="T12871" s="5"/>
      <c r="U12871" s="5"/>
      <c r="V12871" s="5"/>
      <c r="W12871" s="5"/>
    </row>
    <row r="12872" ht="15.75" customHeight="1">
      <c r="A12872" s="5"/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  <c r="R12872" s="5"/>
      <c r="S12872" s="5"/>
      <c r="T12872" s="5"/>
      <c r="U12872" s="5"/>
      <c r="V12872" s="5"/>
      <c r="W12872" s="5"/>
    </row>
    <row r="12873" ht="15.75" customHeight="1">
      <c r="A12873" s="5"/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  <c r="Q12873" s="5"/>
      <c r="R12873" s="5"/>
      <c r="S12873" s="5"/>
      <c r="T12873" s="5"/>
      <c r="U12873" s="5"/>
      <c r="V12873" s="5"/>
      <c r="W12873" s="5"/>
    </row>
    <row r="12874" ht="15.75" customHeight="1">
      <c r="A12874" s="5"/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  <c r="Q12874" s="5"/>
      <c r="R12874" s="5"/>
      <c r="S12874" s="5"/>
      <c r="T12874" s="5"/>
      <c r="U12874" s="5"/>
      <c r="V12874" s="5"/>
      <c r="W12874" s="5"/>
    </row>
    <row r="12875" ht="15.75" customHeight="1">
      <c r="A12875" s="5"/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  <c r="Q12875" s="5"/>
      <c r="R12875" s="5"/>
      <c r="S12875" s="5"/>
      <c r="T12875" s="5"/>
      <c r="U12875" s="5"/>
      <c r="V12875" s="5"/>
      <c r="W12875" s="5"/>
    </row>
    <row r="12876" ht="15.75" customHeight="1">
      <c r="A12876" s="5"/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  <c r="Q12876" s="5"/>
      <c r="R12876" s="5"/>
      <c r="S12876" s="5"/>
      <c r="T12876" s="5"/>
      <c r="U12876" s="5"/>
      <c r="V12876" s="5"/>
      <c r="W12876" s="5"/>
    </row>
    <row r="12877" ht="15.75" customHeight="1">
      <c r="A12877" s="5"/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  <c r="Q12877" s="5"/>
      <c r="R12877" s="5"/>
      <c r="S12877" s="5"/>
      <c r="T12877" s="5"/>
      <c r="U12877" s="5"/>
      <c r="V12877" s="5"/>
      <c r="W12877" s="5"/>
    </row>
    <row r="12878" ht="15.75" customHeight="1">
      <c r="A12878" s="5"/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  <c r="Q12878" s="5"/>
      <c r="R12878" s="5"/>
      <c r="S12878" s="5"/>
      <c r="T12878" s="5"/>
      <c r="U12878" s="5"/>
      <c r="V12878" s="5"/>
      <c r="W12878" s="5"/>
    </row>
    <row r="12879" ht="15.75" customHeight="1">
      <c r="A12879" s="5"/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  <c r="Q12879" s="5"/>
      <c r="R12879" s="5"/>
      <c r="S12879" s="5"/>
      <c r="T12879" s="5"/>
      <c r="U12879" s="5"/>
      <c r="V12879" s="5"/>
      <c r="W12879" s="5"/>
    </row>
    <row r="12880" ht="15.75" customHeight="1">
      <c r="A12880" s="5"/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  <c r="Q12880" s="5"/>
      <c r="R12880" s="5"/>
      <c r="S12880" s="5"/>
      <c r="T12880" s="5"/>
      <c r="U12880" s="5"/>
      <c r="V12880" s="5"/>
      <c r="W12880" s="5"/>
    </row>
    <row r="12881" ht="15.75" customHeight="1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  <c r="R12881" s="5"/>
      <c r="S12881" s="5"/>
      <c r="T12881" s="5"/>
      <c r="U12881" s="5"/>
      <c r="V12881" s="5"/>
      <c r="W12881" s="5"/>
    </row>
    <row r="12882" ht="15.75" customHeight="1">
      <c r="A12882" s="5"/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  <c r="Q12882" s="5"/>
      <c r="R12882" s="5"/>
      <c r="S12882" s="5"/>
      <c r="T12882" s="5"/>
      <c r="U12882" s="5"/>
      <c r="V12882" s="5"/>
      <c r="W12882" s="5"/>
    </row>
    <row r="12883" ht="15.75" customHeight="1">
      <c r="A12883" s="5"/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  <c r="Q12883" s="5"/>
      <c r="R12883" s="5"/>
      <c r="S12883" s="5"/>
      <c r="T12883" s="5"/>
      <c r="U12883" s="5"/>
      <c r="V12883" s="5"/>
      <c r="W12883" s="5"/>
    </row>
    <row r="12884" ht="15.75" customHeight="1">
      <c r="A12884" s="5"/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  <c r="Q12884" s="5"/>
      <c r="R12884" s="5"/>
      <c r="S12884" s="5"/>
      <c r="T12884" s="5"/>
      <c r="U12884" s="5"/>
      <c r="V12884" s="5"/>
      <c r="W12884" s="5"/>
    </row>
    <row r="12885" ht="15.75" customHeight="1">
      <c r="A12885" s="5"/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  <c r="Q12885" s="5"/>
      <c r="R12885" s="5"/>
      <c r="S12885" s="5"/>
      <c r="T12885" s="5"/>
      <c r="U12885" s="5"/>
      <c r="V12885" s="5"/>
      <c r="W12885" s="5"/>
    </row>
    <row r="12886" ht="15.75" customHeight="1">
      <c r="A12886" s="5"/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  <c r="Q12886" s="5"/>
      <c r="R12886" s="5"/>
      <c r="S12886" s="5"/>
      <c r="T12886" s="5"/>
      <c r="U12886" s="5"/>
      <c r="V12886" s="5"/>
      <c r="W12886" s="5"/>
    </row>
    <row r="12887" ht="15.75" customHeight="1">
      <c r="A12887" s="5"/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  <c r="Q12887" s="5"/>
      <c r="R12887" s="5"/>
      <c r="S12887" s="5"/>
      <c r="T12887" s="5"/>
      <c r="U12887" s="5"/>
      <c r="V12887" s="5"/>
      <c r="W12887" s="5"/>
    </row>
    <row r="12888" ht="15.75" customHeight="1">
      <c r="A12888" s="5"/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  <c r="Q12888" s="5"/>
      <c r="R12888" s="5"/>
      <c r="S12888" s="5"/>
      <c r="T12888" s="5"/>
      <c r="U12888" s="5"/>
      <c r="V12888" s="5"/>
      <c r="W12888" s="5"/>
    </row>
    <row r="12889" ht="15.75" customHeight="1">
      <c r="A12889" s="5"/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  <c r="Q12889" s="5"/>
      <c r="R12889" s="5"/>
      <c r="S12889" s="5"/>
      <c r="T12889" s="5"/>
      <c r="U12889" s="5"/>
      <c r="V12889" s="5"/>
      <c r="W12889" s="5"/>
    </row>
    <row r="12890" ht="15.75" customHeight="1">
      <c r="A12890" s="5"/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  <c r="R12890" s="5"/>
      <c r="S12890" s="5"/>
      <c r="T12890" s="5"/>
      <c r="U12890" s="5"/>
      <c r="V12890" s="5"/>
      <c r="W12890" s="5"/>
    </row>
    <row r="12891" ht="15.75" customHeight="1">
      <c r="A12891" s="5"/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  <c r="Q12891" s="5"/>
      <c r="R12891" s="5"/>
      <c r="S12891" s="5"/>
      <c r="T12891" s="5"/>
      <c r="U12891" s="5"/>
      <c r="V12891" s="5"/>
      <c r="W12891" s="5"/>
    </row>
    <row r="12892" ht="15.75" customHeight="1">
      <c r="A12892" s="5"/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  <c r="Q12892" s="5"/>
      <c r="R12892" s="5"/>
      <c r="S12892" s="5"/>
      <c r="T12892" s="5"/>
      <c r="U12892" s="5"/>
      <c r="V12892" s="5"/>
      <c r="W12892" s="5"/>
    </row>
    <row r="12893" ht="15.75" customHeight="1">
      <c r="A12893" s="5"/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  <c r="Q12893" s="5"/>
      <c r="R12893" s="5"/>
      <c r="S12893" s="5"/>
      <c r="T12893" s="5"/>
      <c r="U12893" s="5"/>
      <c r="V12893" s="5"/>
      <c r="W12893" s="5"/>
    </row>
    <row r="12894" ht="15.75" customHeight="1">
      <c r="A12894" s="5"/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  <c r="Q12894" s="5"/>
      <c r="R12894" s="5"/>
      <c r="S12894" s="5"/>
      <c r="T12894" s="5"/>
      <c r="U12894" s="5"/>
      <c r="V12894" s="5"/>
      <c r="W12894" s="5"/>
    </row>
    <row r="12895" ht="15.75" customHeight="1">
      <c r="A12895" s="5"/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  <c r="Q12895" s="5"/>
      <c r="R12895" s="5"/>
      <c r="S12895" s="5"/>
      <c r="T12895" s="5"/>
      <c r="U12895" s="5"/>
      <c r="V12895" s="5"/>
      <c r="W12895" s="5"/>
    </row>
    <row r="12896" ht="15.75" customHeight="1">
      <c r="A12896" s="5"/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  <c r="Q12896" s="5"/>
      <c r="R12896" s="5"/>
      <c r="S12896" s="5"/>
      <c r="T12896" s="5"/>
      <c r="U12896" s="5"/>
      <c r="V12896" s="5"/>
      <c r="W12896" s="5"/>
    </row>
    <row r="12897" ht="15.75" customHeight="1">
      <c r="A12897" s="5"/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  <c r="Q12897" s="5"/>
      <c r="R12897" s="5"/>
      <c r="S12897" s="5"/>
      <c r="T12897" s="5"/>
      <c r="U12897" s="5"/>
      <c r="V12897" s="5"/>
      <c r="W12897" s="5"/>
    </row>
    <row r="12898" ht="15.75" customHeight="1">
      <c r="A12898" s="5"/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  <c r="Q12898" s="5"/>
      <c r="R12898" s="5"/>
      <c r="S12898" s="5"/>
      <c r="T12898" s="5"/>
      <c r="U12898" s="5"/>
      <c r="V12898" s="5"/>
      <c r="W12898" s="5"/>
    </row>
    <row r="12899" ht="15.75" customHeight="1">
      <c r="A12899" s="5"/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  <c r="R12899" s="5"/>
      <c r="S12899" s="5"/>
      <c r="T12899" s="5"/>
      <c r="U12899" s="5"/>
      <c r="V12899" s="5"/>
      <c r="W12899" s="5"/>
    </row>
    <row r="12900" ht="15.75" customHeight="1">
      <c r="A12900" s="5"/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  <c r="Q12900" s="5"/>
      <c r="R12900" s="5"/>
      <c r="S12900" s="5"/>
      <c r="T12900" s="5"/>
      <c r="U12900" s="5"/>
      <c r="V12900" s="5"/>
      <c r="W12900" s="5"/>
    </row>
    <row r="12901" ht="15.75" customHeight="1">
      <c r="A12901" s="5"/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  <c r="Q12901" s="5"/>
      <c r="R12901" s="5"/>
      <c r="S12901" s="5"/>
      <c r="T12901" s="5"/>
      <c r="U12901" s="5"/>
      <c r="V12901" s="5"/>
      <c r="W12901" s="5"/>
    </row>
    <row r="12902" ht="15.75" customHeight="1">
      <c r="A12902" s="5"/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  <c r="Q12902" s="5"/>
      <c r="R12902" s="5"/>
      <c r="S12902" s="5"/>
      <c r="T12902" s="5"/>
      <c r="U12902" s="5"/>
      <c r="V12902" s="5"/>
      <c r="W12902" s="5"/>
    </row>
    <row r="12903" ht="15.75" customHeight="1">
      <c r="A12903" s="5"/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  <c r="Q12903" s="5"/>
      <c r="R12903" s="5"/>
      <c r="S12903" s="5"/>
      <c r="T12903" s="5"/>
      <c r="U12903" s="5"/>
      <c r="V12903" s="5"/>
      <c r="W12903" s="5"/>
    </row>
    <row r="12904" ht="15.75" customHeight="1">
      <c r="A12904" s="5"/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  <c r="Q12904" s="5"/>
      <c r="R12904" s="5"/>
      <c r="S12904" s="5"/>
      <c r="T12904" s="5"/>
      <c r="U12904" s="5"/>
      <c r="V12904" s="5"/>
      <c r="W12904" s="5"/>
    </row>
    <row r="12905" ht="15.75" customHeight="1">
      <c r="A12905" s="5"/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  <c r="Q12905" s="5"/>
      <c r="R12905" s="5"/>
      <c r="S12905" s="5"/>
      <c r="T12905" s="5"/>
      <c r="U12905" s="5"/>
      <c r="V12905" s="5"/>
      <c r="W12905" s="5"/>
    </row>
    <row r="12906" ht="15.75" customHeight="1">
      <c r="A12906" s="5"/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  <c r="Q12906" s="5"/>
      <c r="R12906" s="5"/>
      <c r="S12906" s="5"/>
      <c r="T12906" s="5"/>
      <c r="U12906" s="5"/>
      <c r="V12906" s="5"/>
      <c r="W12906" s="5"/>
    </row>
    <row r="12907" ht="15.75" customHeight="1">
      <c r="A12907" s="5"/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  <c r="Q12907" s="5"/>
      <c r="R12907" s="5"/>
      <c r="S12907" s="5"/>
      <c r="T12907" s="5"/>
      <c r="U12907" s="5"/>
      <c r="V12907" s="5"/>
      <c r="W12907" s="5"/>
    </row>
    <row r="12908" ht="15.75" customHeight="1">
      <c r="A12908" s="5"/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  <c r="R12908" s="5"/>
      <c r="S12908" s="5"/>
      <c r="T12908" s="5"/>
      <c r="U12908" s="5"/>
      <c r="V12908" s="5"/>
      <c r="W12908" s="5"/>
    </row>
    <row r="12909" ht="15.75" customHeight="1">
      <c r="A12909" s="5"/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  <c r="Q12909" s="5"/>
      <c r="R12909" s="5"/>
      <c r="S12909" s="5"/>
      <c r="T12909" s="5"/>
      <c r="U12909" s="5"/>
      <c r="V12909" s="5"/>
      <c r="W12909" s="5"/>
    </row>
    <row r="12910" ht="15.75" customHeight="1">
      <c r="A12910" s="5"/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  <c r="Q12910" s="5"/>
      <c r="R12910" s="5"/>
      <c r="S12910" s="5"/>
      <c r="T12910" s="5"/>
      <c r="U12910" s="5"/>
      <c r="V12910" s="5"/>
      <c r="W12910" s="5"/>
    </row>
    <row r="12911" ht="15.75" customHeight="1">
      <c r="A12911" s="5"/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  <c r="Q12911" s="5"/>
      <c r="R12911" s="5"/>
      <c r="S12911" s="5"/>
      <c r="T12911" s="5"/>
      <c r="U12911" s="5"/>
      <c r="V12911" s="5"/>
      <c r="W12911" s="5"/>
    </row>
    <row r="12912" ht="15.75" customHeight="1">
      <c r="A12912" s="5"/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  <c r="Q12912" s="5"/>
      <c r="R12912" s="5"/>
      <c r="S12912" s="5"/>
      <c r="T12912" s="5"/>
      <c r="U12912" s="5"/>
      <c r="V12912" s="5"/>
      <c r="W12912" s="5"/>
    </row>
    <row r="12913" ht="15.75" customHeight="1">
      <c r="A12913" s="5"/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  <c r="Q12913" s="5"/>
      <c r="R12913" s="5"/>
      <c r="S12913" s="5"/>
      <c r="T12913" s="5"/>
      <c r="U12913" s="5"/>
      <c r="V12913" s="5"/>
      <c r="W12913" s="5"/>
    </row>
    <row r="12914" ht="15.75" customHeight="1">
      <c r="A12914" s="5"/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  <c r="Q12914" s="5"/>
      <c r="R12914" s="5"/>
      <c r="S12914" s="5"/>
      <c r="T12914" s="5"/>
      <c r="U12914" s="5"/>
      <c r="V12914" s="5"/>
      <c r="W12914" s="5"/>
    </row>
    <row r="12915" ht="15.75" customHeight="1">
      <c r="A12915" s="5"/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  <c r="Q12915" s="5"/>
      <c r="R12915" s="5"/>
      <c r="S12915" s="5"/>
      <c r="T12915" s="5"/>
      <c r="U12915" s="5"/>
      <c r="V12915" s="5"/>
      <c r="W12915" s="5"/>
    </row>
    <row r="12916" ht="15.75" customHeight="1">
      <c r="A12916" s="5"/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  <c r="Q12916" s="5"/>
      <c r="R12916" s="5"/>
      <c r="S12916" s="5"/>
      <c r="T12916" s="5"/>
      <c r="U12916" s="5"/>
      <c r="V12916" s="5"/>
      <c r="W12916" s="5"/>
    </row>
    <row r="12917" ht="15.75" customHeight="1">
      <c r="A12917" s="5"/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  <c r="R12917" s="5"/>
      <c r="S12917" s="5"/>
      <c r="T12917" s="5"/>
      <c r="U12917" s="5"/>
      <c r="V12917" s="5"/>
      <c r="W12917" s="5"/>
    </row>
    <row r="12918" ht="15.75" customHeight="1">
      <c r="A12918" s="5"/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  <c r="Q12918" s="5"/>
      <c r="R12918" s="5"/>
      <c r="S12918" s="5"/>
      <c r="T12918" s="5"/>
      <c r="U12918" s="5"/>
      <c r="V12918" s="5"/>
      <c r="W12918" s="5"/>
    </row>
    <row r="12919" ht="15.75" customHeight="1">
      <c r="A12919" s="5"/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  <c r="Q12919" s="5"/>
      <c r="R12919" s="5"/>
      <c r="S12919" s="5"/>
      <c r="T12919" s="5"/>
      <c r="U12919" s="5"/>
      <c r="V12919" s="5"/>
      <c r="W12919" s="5"/>
    </row>
    <row r="12920" ht="15.75" customHeight="1">
      <c r="A12920" s="5"/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  <c r="Q12920" s="5"/>
      <c r="R12920" s="5"/>
      <c r="S12920" s="5"/>
      <c r="T12920" s="5"/>
      <c r="U12920" s="5"/>
      <c r="V12920" s="5"/>
      <c r="W12920" s="5"/>
    </row>
    <row r="12921" ht="15.75" customHeight="1">
      <c r="A12921" s="5"/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  <c r="Q12921" s="5"/>
      <c r="R12921" s="5"/>
      <c r="S12921" s="5"/>
      <c r="T12921" s="5"/>
      <c r="U12921" s="5"/>
      <c r="V12921" s="5"/>
      <c r="W12921" s="5"/>
    </row>
    <row r="12922" ht="15.75" customHeight="1">
      <c r="A12922" s="5"/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  <c r="Q12922" s="5"/>
      <c r="R12922" s="5"/>
      <c r="S12922" s="5"/>
      <c r="T12922" s="5"/>
      <c r="U12922" s="5"/>
      <c r="V12922" s="5"/>
      <c r="W12922" s="5"/>
    </row>
    <row r="12923" ht="15.75" customHeight="1">
      <c r="A12923" s="5"/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  <c r="Q12923" s="5"/>
      <c r="R12923" s="5"/>
      <c r="S12923" s="5"/>
      <c r="T12923" s="5"/>
      <c r="U12923" s="5"/>
      <c r="V12923" s="5"/>
      <c r="W12923" s="5"/>
    </row>
    <row r="12924" ht="15.75" customHeight="1">
      <c r="A12924" s="5"/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  <c r="Q12924" s="5"/>
      <c r="R12924" s="5"/>
      <c r="S12924" s="5"/>
      <c r="T12924" s="5"/>
      <c r="U12924" s="5"/>
      <c r="V12924" s="5"/>
      <c r="W12924" s="5"/>
    </row>
    <row r="12925" ht="15.75" customHeight="1">
      <c r="A12925" s="5"/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  <c r="Q12925" s="5"/>
      <c r="R12925" s="5"/>
      <c r="S12925" s="5"/>
      <c r="T12925" s="5"/>
      <c r="U12925" s="5"/>
      <c r="V12925" s="5"/>
      <c r="W12925" s="5"/>
    </row>
    <row r="12926" ht="15.75" customHeight="1">
      <c r="A12926" s="5"/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  <c r="R12926" s="5"/>
      <c r="S12926" s="5"/>
      <c r="T12926" s="5"/>
      <c r="U12926" s="5"/>
      <c r="V12926" s="5"/>
      <c r="W12926" s="5"/>
    </row>
    <row r="12927" ht="15.75" customHeight="1">
      <c r="A12927" s="5"/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  <c r="Q12927" s="5"/>
      <c r="R12927" s="5"/>
      <c r="S12927" s="5"/>
      <c r="T12927" s="5"/>
      <c r="U12927" s="5"/>
      <c r="V12927" s="5"/>
      <c r="W12927" s="5"/>
    </row>
    <row r="12928" ht="15.75" customHeight="1">
      <c r="A12928" s="5"/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  <c r="Q12928" s="5"/>
      <c r="R12928" s="5"/>
      <c r="S12928" s="5"/>
      <c r="T12928" s="5"/>
      <c r="U12928" s="5"/>
      <c r="V12928" s="5"/>
      <c r="W12928" s="5"/>
    </row>
    <row r="12929" ht="15.75" customHeight="1">
      <c r="A12929" s="5"/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  <c r="Q12929" s="5"/>
      <c r="R12929" s="5"/>
      <c r="S12929" s="5"/>
      <c r="T12929" s="5"/>
      <c r="U12929" s="5"/>
      <c r="V12929" s="5"/>
      <c r="W12929" s="5"/>
    </row>
    <row r="12930" ht="15.75" customHeight="1">
      <c r="A12930" s="5"/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  <c r="Q12930" s="5"/>
      <c r="R12930" s="5"/>
      <c r="S12930" s="5"/>
      <c r="T12930" s="5"/>
      <c r="U12930" s="5"/>
      <c r="V12930" s="5"/>
      <c r="W12930" s="5"/>
    </row>
    <row r="12931" ht="15.75" customHeight="1">
      <c r="A12931" s="5"/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  <c r="Q12931" s="5"/>
      <c r="R12931" s="5"/>
      <c r="S12931" s="5"/>
      <c r="T12931" s="5"/>
      <c r="U12931" s="5"/>
      <c r="V12931" s="5"/>
      <c r="W12931" s="5"/>
    </row>
    <row r="12932" ht="15.75" customHeight="1">
      <c r="A12932" s="5"/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  <c r="Q12932" s="5"/>
      <c r="R12932" s="5"/>
      <c r="S12932" s="5"/>
      <c r="T12932" s="5"/>
      <c r="U12932" s="5"/>
      <c r="V12932" s="5"/>
      <c r="W12932" s="5"/>
    </row>
    <row r="12933" ht="15.75" customHeight="1">
      <c r="A12933" s="5"/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  <c r="Q12933" s="5"/>
      <c r="R12933" s="5"/>
      <c r="S12933" s="5"/>
      <c r="T12933" s="5"/>
      <c r="U12933" s="5"/>
      <c r="V12933" s="5"/>
      <c r="W12933" s="5"/>
    </row>
    <row r="12934" ht="15.75" customHeight="1">
      <c r="A12934" s="5"/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  <c r="Q12934" s="5"/>
      <c r="R12934" s="5"/>
      <c r="S12934" s="5"/>
      <c r="T12934" s="5"/>
      <c r="U12934" s="5"/>
      <c r="V12934" s="5"/>
      <c r="W12934" s="5"/>
    </row>
    <row r="12935" ht="15.75" customHeight="1">
      <c r="A12935" s="5"/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  <c r="R12935" s="5"/>
      <c r="S12935" s="5"/>
      <c r="T12935" s="5"/>
      <c r="U12935" s="5"/>
      <c r="V12935" s="5"/>
      <c r="W12935" s="5"/>
    </row>
    <row r="12936" ht="15.75" customHeight="1">
      <c r="A12936" s="5"/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  <c r="Q12936" s="5"/>
      <c r="R12936" s="5"/>
      <c r="S12936" s="5"/>
      <c r="T12936" s="5"/>
      <c r="U12936" s="5"/>
      <c r="V12936" s="5"/>
      <c r="W12936" s="5"/>
    </row>
    <row r="12937" ht="15.75" customHeight="1">
      <c r="A12937" s="5"/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  <c r="Q12937" s="5"/>
      <c r="R12937" s="5"/>
      <c r="S12937" s="5"/>
      <c r="T12937" s="5"/>
      <c r="U12937" s="5"/>
      <c r="V12937" s="5"/>
      <c r="W12937" s="5"/>
    </row>
    <row r="12938" ht="15.75" customHeight="1">
      <c r="A12938" s="5"/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  <c r="Q12938" s="5"/>
      <c r="R12938" s="5"/>
      <c r="S12938" s="5"/>
      <c r="T12938" s="5"/>
      <c r="U12938" s="5"/>
      <c r="V12938" s="5"/>
      <c r="W12938" s="5"/>
    </row>
    <row r="12939" ht="15.75" customHeight="1">
      <c r="A12939" s="5"/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  <c r="Q12939" s="5"/>
      <c r="R12939" s="5"/>
      <c r="S12939" s="5"/>
      <c r="T12939" s="5"/>
      <c r="U12939" s="5"/>
      <c r="V12939" s="5"/>
      <c r="W12939" s="5"/>
    </row>
    <row r="12940" ht="15.75" customHeight="1">
      <c r="A12940" s="5"/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  <c r="Q12940" s="5"/>
      <c r="R12940" s="5"/>
      <c r="S12940" s="5"/>
      <c r="T12940" s="5"/>
      <c r="U12940" s="5"/>
      <c r="V12940" s="5"/>
      <c r="W12940" s="5"/>
    </row>
    <row r="12941" ht="15.75" customHeight="1">
      <c r="A12941" s="5"/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  <c r="Q12941" s="5"/>
      <c r="R12941" s="5"/>
      <c r="S12941" s="5"/>
      <c r="T12941" s="5"/>
      <c r="U12941" s="5"/>
      <c r="V12941" s="5"/>
      <c r="W12941" s="5"/>
    </row>
    <row r="12942" ht="15.75" customHeight="1">
      <c r="A12942" s="5"/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  <c r="Q12942" s="5"/>
      <c r="R12942" s="5"/>
      <c r="S12942" s="5"/>
      <c r="T12942" s="5"/>
      <c r="U12942" s="5"/>
      <c r="V12942" s="5"/>
      <c r="W12942" s="5"/>
    </row>
    <row r="12943" ht="15.75" customHeight="1">
      <c r="A12943" s="5"/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  <c r="Q12943" s="5"/>
      <c r="R12943" s="5"/>
      <c r="S12943" s="5"/>
      <c r="T12943" s="5"/>
      <c r="U12943" s="5"/>
      <c r="V12943" s="5"/>
      <c r="W12943" s="5"/>
    </row>
    <row r="12944" ht="15.75" customHeight="1">
      <c r="A12944" s="5"/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  <c r="R12944" s="5"/>
      <c r="S12944" s="5"/>
      <c r="T12944" s="5"/>
      <c r="U12944" s="5"/>
      <c r="V12944" s="5"/>
      <c r="W12944" s="5"/>
    </row>
    <row r="12945" ht="15.75" customHeight="1">
      <c r="A12945" s="5"/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  <c r="Q12945" s="5"/>
      <c r="R12945" s="5"/>
      <c r="S12945" s="5"/>
      <c r="T12945" s="5"/>
      <c r="U12945" s="5"/>
      <c r="V12945" s="5"/>
      <c r="W12945" s="5"/>
    </row>
    <row r="12946" ht="15.75" customHeight="1">
      <c r="A12946" s="5"/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  <c r="Q12946" s="5"/>
      <c r="R12946" s="5"/>
      <c r="S12946" s="5"/>
      <c r="T12946" s="5"/>
      <c r="U12946" s="5"/>
      <c r="V12946" s="5"/>
      <c r="W12946" s="5"/>
    </row>
    <row r="12947" ht="15.75" customHeight="1">
      <c r="A12947" s="5"/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  <c r="Q12947" s="5"/>
      <c r="R12947" s="5"/>
      <c r="S12947" s="5"/>
      <c r="T12947" s="5"/>
      <c r="U12947" s="5"/>
      <c r="V12947" s="5"/>
      <c r="W12947" s="5"/>
    </row>
    <row r="12948" ht="15.75" customHeight="1">
      <c r="A12948" s="5"/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  <c r="Q12948" s="5"/>
      <c r="R12948" s="5"/>
      <c r="S12948" s="5"/>
      <c r="T12948" s="5"/>
      <c r="U12948" s="5"/>
      <c r="V12948" s="5"/>
      <c r="W12948" s="5"/>
    </row>
    <row r="12949" ht="15.75" customHeight="1">
      <c r="A12949" s="5"/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  <c r="Q12949" s="5"/>
      <c r="R12949" s="5"/>
      <c r="S12949" s="5"/>
      <c r="T12949" s="5"/>
      <c r="U12949" s="5"/>
      <c r="V12949" s="5"/>
      <c r="W12949" s="5"/>
    </row>
    <row r="12950" ht="15.75" customHeight="1">
      <c r="A12950" s="5"/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  <c r="Q12950" s="5"/>
      <c r="R12950" s="5"/>
      <c r="S12950" s="5"/>
      <c r="T12950" s="5"/>
      <c r="U12950" s="5"/>
      <c r="V12950" s="5"/>
      <c r="W12950" s="5"/>
    </row>
    <row r="12951" ht="15.75" customHeight="1">
      <c r="A12951" s="5"/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  <c r="Q12951" s="5"/>
      <c r="R12951" s="5"/>
      <c r="S12951" s="5"/>
      <c r="T12951" s="5"/>
      <c r="U12951" s="5"/>
      <c r="V12951" s="5"/>
      <c r="W12951" s="5"/>
    </row>
    <row r="12952" ht="15.75" customHeight="1">
      <c r="A12952" s="5"/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  <c r="Q12952" s="5"/>
      <c r="R12952" s="5"/>
      <c r="S12952" s="5"/>
      <c r="T12952" s="5"/>
      <c r="U12952" s="5"/>
      <c r="V12952" s="5"/>
      <c r="W12952" s="5"/>
    </row>
    <row r="12953" ht="15.75" customHeight="1">
      <c r="A12953" s="5"/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  <c r="R12953" s="5"/>
      <c r="S12953" s="5"/>
      <c r="T12953" s="5"/>
      <c r="U12953" s="5"/>
      <c r="V12953" s="5"/>
      <c r="W12953" s="5"/>
    </row>
    <row r="12954" ht="15.75" customHeight="1">
      <c r="A12954" s="5"/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  <c r="Q12954" s="5"/>
      <c r="R12954" s="5"/>
      <c r="S12954" s="5"/>
      <c r="T12954" s="5"/>
      <c r="U12954" s="5"/>
      <c r="V12954" s="5"/>
      <c r="W12954" s="5"/>
    </row>
    <row r="12955" ht="15.75" customHeight="1">
      <c r="A12955" s="5"/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  <c r="Q12955" s="5"/>
      <c r="R12955" s="5"/>
      <c r="S12955" s="5"/>
      <c r="T12955" s="5"/>
      <c r="U12955" s="5"/>
      <c r="V12955" s="5"/>
      <c r="W12955" s="5"/>
    </row>
    <row r="12956" ht="15.75" customHeight="1">
      <c r="A12956" s="5"/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  <c r="Q12956" s="5"/>
      <c r="R12956" s="5"/>
      <c r="S12956" s="5"/>
      <c r="T12956" s="5"/>
      <c r="U12956" s="5"/>
      <c r="V12956" s="5"/>
      <c r="W12956" s="5"/>
    </row>
    <row r="12957" ht="15.75" customHeight="1">
      <c r="A12957" s="5"/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  <c r="Q12957" s="5"/>
      <c r="R12957" s="5"/>
      <c r="S12957" s="5"/>
      <c r="T12957" s="5"/>
      <c r="U12957" s="5"/>
      <c r="V12957" s="5"/>
      <c r="W12957" s="5"/>
    </row>
    <row r="12958" ht="15.75" customHeight="1">
      <c r="A12958" s="5"/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  <c r="Q12958" s="5"/>
      <c r="R12958" s="5"/>
      <c r="S12958" s="5"/>
      <c r="T12958" s="5"/>
      <c r="U12958" s="5"/>
      <c r="V12958" s="5"/>
      <c r="W12958" s="5"/>
    </row>
    <row r="12959" ht="15.75" customHeight="1">
      <c r="A12959" s="5"/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  <c r="Q12959" s="5"/>
      <c r="R12959" s="5"/>
      <c r="S12959" s="5"/>
      <c r="T12959" s="5"/>
      <c r="U12959" s="5"/>
      <c r="V12959" s="5"/>
      <c r="W12959" s="5"/>
    </row>
    <row r="12960" ht="15.75" customHeight="1">
      <c r="A12960" s="5"/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  <c r="Q12960" s="5"/>
      <c r="R12960" s="5"/>
      <c r="S12960" s="5"/>
      <c r="T12960" s="5"/>
      <c r="U12960" s="5"/>
      <c r="V12960" s="5"/>
      <c r="W12960" s="5"/>
    </row>
    <row r="12961" ht="15.75" customHeight="1">
      <c r="A12961" s="5"/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  <c r="Q12961" s="5"/>
      <c r="R12961" s="5"/>
      <c r="S12961" s="5"/>
      <c r="T12961" s="5"/>
      <c r="U12961" s="5"/>
      <c r="V12961" s="5"/>
      <c r="W12961" s="5"/>
    </row>
    <row r="12962" ht="15.75" customHeight="1">
      <c r="A12962" s="5"/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  <c r="R12962" s="5"/>
      <c r="S12962" s="5"/>
      <c r="T12962" s="5"/>
      <c r="U12962" s="5"/>
      <c r="V12962" s="5"/>
      <c r="W12962" s="5"/>
    </row>
    <row r="12963" ht="15.75" customHeight="1">
      <c r="A12963" s="5"/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  <c r="Q12963" s="5"/>
      <c r="R12963" s="5"/>
      <c r="S12963" s="5"/>
      <c r="T12963" s="5"/>
      <c r="U12963" s="5"/>
      <c r="V12963" s="5"/>
      <c r="W12963" s="5"/>
    </row>
    <row r="12964" ht="15.75" customHeight="1">
      <c r="A12964" s="5"/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  <c r="Q12964" s="5"/>
      <c r="R12964" s="5"/>
      <c r="S12964" s="5"/>
      <c r="T12964" s="5"/>
      <c r="U12964" s="5"/>
      <c r="V12964" s="5"/>
      <c r="W12964" s="5"/>
    </row>
    <row r="12965" ht="15.75" customHeight="1">
      <c r="A12965" s="5"/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  <c r="Q12965" s="5"/>
      <c r="R12965" s="5"/>
      <c r="S12965" s="5"/>
      <c r="T12965" s="5"/>
      <c r="U12965" s="5"/>
      <c r="V12965" s="5"/>
      <c r="W12965" s="5"/>
    </row>
    <row r="12966" ht="15.75" customHeight="1">
      <c r="A12966" s="5"/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  <c r="Q12966" s="5"/>
      <c r="R12966" s="5"/>
      <c r="S12966" s="5"/>
      <c r="T12966" s="5"/>
      <c r="U12966" s="5"/>
      <c r="V12966" s="5"/>
      <c r="W12966" s="5"/>
    </row>
    <row r="12967" ht="15.75" customHeight="1">
      <c r="A12967" s="5"/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  <c r="Q12967" s="5"/>
      <c r="R12967" s="5"/>
      <c r="S12967" s="5"/>
      <c r="T12967" s="5"/>
      <c r="U12967" s="5"/>
      <c r="V12967" s="5"/>
      <c r="W12967" s="5"/>
    </row>
    <row r="12968" ht="15.75" customHeight="1">
      <c r="A12968" s="5"/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  <c r="Q12968" s="5"/>
      <c r="R12968" s="5"/>
      <c r="S12968" s="5"/>
      <c r="T12968" s="5"/>
      <c r="U12968" s="5"/>
      <c r="V12968" s="5"/>
      <c r="W12968" s="5"/>
    </row>
    <row r="12969" ht="15.75" customHeight="1">
      <c r="A12969" s="5"/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  <c r="Q12969" s="5"/>
      <c r="R12969" s="5"/>
      <c r="S12969" s="5"/>
      <c r="T12969" s="5"/>
      <c r="U12969" s="5"/>
      <c r="V12969" s="5"/>
      <c r="W12969" s="5"/>
    </row>
    <row r="12970" ht="15.75" customHeight="1">
      <c r="A12970" s="5"/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  <c r="Q12970" s="5"/>
      <c r="R12970" s="5"/>
      <c r="S12970" s="5"/>
      <c r="T12970" s="5"/>
      <c r="U12970" s="5"/>
      <c r="V12970" s="5"/>
      <c r="W12970" s="5"/>
    </row>
    <row r="12971" ht="15.75" customHeight="1">
      <c r="A12971" s="5"/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  <c r="R12971" s="5"/>
      <c r="S12971" s="5"/>
      <c r="T12971" s="5"/>
      <c r="U12971" s="5"/>
      <c r="V12971" s="5"/>
      <c r="W12971" s="5"/>
    </row>
    <row r="12972" ht="15.75" customHeight="1">
      <c r="A12972" s="5"/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  <c r="Q12972" s="5"/>
      <c r="R12972" s="5"/>
      <c r="S12972" s="5"/>
      <c r="T12972" s="5"/>
      <c r="U12972" s="5"/>
      <c r="V12972" s="5"/>
      <c r="W12972" s="5"/>
    </row>
    <row r="12973" ht="15.75" customHeight="1">
      <c r="A12973" s="5"/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  <c r="Q12973" s="5"/>
      <c r="R12973" s="5"/>
      <c r="S12973" s="5"/>
      <c r="T12973" s="5"/>
      <c r="U12973" s="5"/>
      <c r="V12973" s="5"/>
      <c r="W12973" s="5"/>
    </row>
    <row r="12974" ht="15.75" customHeight="1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  <c r="Q12974" s="5"/>
      <c r="R12974" s="5"/>
      <c r="S12974" s="5"/>
      <c r="T12974" s="5"/>
      <c r="U12974" s="5"/>
      <c r="V12974" s="5"/>
      <c r="W12974" s="5"/>
    </row>
    <row r="12975" ht="15.75" customHeight="1">
      <c r="A12975" s="5"/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  <c r="Q12975" s="5"/>
      <c r="R12975" s="5"/>
      <c r="S12975" s="5"/>
      <c r="T12975" s="5"/>
      <c r="U12975" s="5"/>
      <c r="V12975" s="5"/>
      <c r="W12975" s="5"/>
    </row>
    <row r="12976" ht="15.75" customHeight="1">
      <c r="A12976" s="5"/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  <c r="Q12976" s="5"/>
      <c r="R12976" s="5"/>
      <c r="S12976" s="5"/>
      <c r="T12976" s="5"/>
      <c r="U12976" s="5"/>
      <c r="V12976" s="5"/>
      <c r="W12976" s="5"/>
    </row>
    <row r="12977" ht="15.75" customHeight="1">
      <c r="A12977" s="5"/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  <c r="Q12977" s="5"/>
      <c r="R12977" s="5"/>
      <c r="S12977" s="5"/>
      <c r="T12977" s="5"/>
      <c r="U12977" s="5"/>
      <c r="V12977" s="5"/>
      <c r="W12977" s="5"/>
    </row>
    <row r="12978" ht="15.75" customHeight="1">
      <c r="A12978" s="5"/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  <c r="Q12978" s="5"/>
      <c r="R12978" s="5"/>
      <c r="S12978" s="5"/>
      <c r="T12978" s="5"/>
      <c r="U12978" s="5"/>
      <c r="V12978" s="5"/>
      <c r="W12978" s="5"/>
    </row>
    <row r="12979" ht="15.75" customHeight="1">
      <c r="A12979" s="5"/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  <c r="Q12979" s="5"/>
      <c r="R12979" s="5"/>
      <c r="S12979" s="5"/>
      <c r="T12979" s="5"/>
      <c r="U12979" s="5"/>
      <c r="V12979" s="5"/>
      <c r="W12979" s="5"/>
    </row>
    <row r="12980" ht="15.75" customHeight="1">
      <c r="A12980" s="5"/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  <c r="R12980" s="5"/>
      <c r="S12980" s="5"/>
      <c r="T12980" s="5"/>
      <c r="U12980" s="5"/>
      <c r="V12980" s="5"/>
      <c r="W12980" s="5"/>
    </row>
    <row r="12981" ht="15.75" customHeight="1">
      <c r="A12981" s="5"/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  <c r="Q12981" s="5"/>
      <c r="R12981" s="5"/>
      <c r="S12981" s="5"/>
      <c r="T12981" s="5"/>
      <c r="U12981" s="5"/>
      <c r="V12981" s="5"/>
      <c r="W12981" s="5"/>
    </row>
    <row r="12982" ht="15.75" customHeight="1">
      <c r="A12982" s="5"/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  <c r="Q12982" s="5"/>
      <c r="R12982" s="5"/>
      <c r="S12982" s="5"/>
      <c r="T12982" s="5"/>
      <c r="U12982" s="5"/>
      <c r="V12982" s="5"/>
      <c r="W12982" s="5"/>
    </row>
    <row r="12983" ht="15.75" customHeight="1">
      <c r="A12983" s="5"/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  <c r="Q12983" s="5"/>
      <c r="R12983" s="5"/>
      <c r="S12983" s="5"/>
      <c r="T12983" s="5"/>
      <c r="U12983" s="5"/>
      <c r="V12983" s="5"/>
      <c r="W12983" s="5"/>
    </row>
    <row r="12984" ht="15.75" customHeight="1">
      <c r="A12984" s="5"/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  <c r="Q12984" s="5"/>
      <c r="R12984" s="5"/>
      <c r="S12984" s="5"/>
      <c r="T12984" s="5"/>
      <c r="U12984" s="5"/>
      <c r="V12984" s="5"/>
      <c r="W12984" s="5"/>
    </row>
    <row r="12985" ht="15.75" customHeight="1">
      <c r="A12985" s="5"/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  <c r="Q12985" s="5"/>
      <c r="R12985" s="5"/>
      <c r="S12985" s="5"/>
      <c r="T12985" s="5"/>
      <c r="U12985" s="5"/>
      <c r="V12985" s="5"/>
      <c r="W12985" s="5"/>
    </row>
    <row r="12986" ht="15.75" customHeight="1">
      <c r="A12986" s="5"/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  <c r="Q12986" s="5"/>
      <c r="R12986" s="5"/>
      <c r="S12986" s="5"/>
      <c r="T12986" s="5"/>
      <c r="U12986" s="5"/>
      <c r="V12986" s="5"/>
      <c r="W12986" s="5"/>
    </row>
    <row r="12987" ht="15.75" customHeight="1">
      <c r="A12987" s="5"/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  <c r="Q12987" s="5"/>
      <c r="R12987" s="5"/>
      <c r="S12987" s="5"/>
      <c r="T12987" s="5"/>
      <c r="U12987" s="5"/>
      <c r="V12987" s="5"/>
      <c r="W12987" s="5"/>
    </row>
    <row r="12988" ht="15.75" customHeight="1">
      <c r="A12988" s="5"/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  <c r="Q12988" s="5"/>
      <c r="R12988" s="5"/>
      <c r="S12988" s="5"/>
      <c r="T12988" s="5"/>
      <c r="U12988" s="5"/>
      <c r="V12988" s="5"/>
      <c r="W12988" s="5"/>
    </row>
    <row r="12989" ht="15.75" customHeight="1">
      <c r="A12989" s="5"/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  <c r="R12989" s="5"/>
      <c r="S12989" s="5"/>
      <c r="T12989" s="5"/>
      <c r="U12989" s="5"/>
      <c r="V12989" s="5"/>
      <c r="W12989" s="5"/>
    </row>
    <row r="12990" ht="15.75" customHeight="1">
      <c r="A12990" s="5"/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  <c r="Q12990" s="5"/>
      <c r="R12990" s="5"/>
      <c r="S12990" s="5"/>
      <c r="T12990" s="5"/>
      <c r="U12990" s="5"/>
      <c r="V12990" s="5"/>
      <c r="W12990" s="5"/>
    </row>
    <row r="12991" ht="15.75" customHeight="1">
      <c r="A12991" s="5"/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  <c r="Q12991" s="5"/>
      <c r="R12991" s="5"/>
      <c r="S12991" s="5"/>
      <c r="T12991" s="5"/>
      <c r="U12991" s="5"/>
      <c r="V12991" s="5"/>
      <c r="W12991" s="5"/>
    </row>
    <row r="12992" ht="15.75" customHeight="1">
      <c r="A12992" s="5"/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  <c r="Q12992" s="5"/>
      <c r="R12992" s="5"/>
      <c r="S12992" s="5"/>
      <c r="T12992" s="5"/>
      <c r="U12992" s="5"/>
      <c r="V12992" s="5"/>
      <c r="W12992" s="5"/>
    </row>
    <row r="12993" ht="15.75" customHeight="1">
      <c r="A12993" s="5"/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  <c r="Q12993" s="5"/>
      <c r="R12993" s="5"/>
      <c r="S12993" s="5"/>
      <c r="T12993" s="5"/>
      <c r="U12993" s="5"/>
      <c r="V12993" s="5"/>
      <c r="W12993" s="5"/>
    </row>
    <row r="12994" ht="15.75" customHeight="1">
      <c r="A12994" s="5"/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  <c r="Q12994" s="5"/>
      <c r="R12994" s="5"/>
      <c r="S12994" s="5"/>
      <c r="T12994" s="5"/>
      <c r="U12994" s="5"/>
      <c r="V12994" s="5"/>
      <c r="W12994" s="5"/>
    </row>
    <row r="12995" ht="15.75" customHeight="1">
      <c r="A12995" s="5"/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  <c r="Q12995" s="5"/>
      <c r="R12995" s="5"/>
      <c r="S12995" s="5"/>
      <c r="T12995" s="5"/>
      <c r="U12995" s="5"/>
      <c r="V12995" s="5"/>
      <c r="W12995" s="5"/>
    </row>
    <row r="12996" ht="15.75" customHeight="1">
      <c r="A12996" s="5"/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  <c r="Q12996" s="5"/>
      <c r="R12996" s="5"/>
      <c r="S12996" s="5"/>
      <c r="T12996" s="5"/>
      <c r="U12996" s="5"/>
      <c r="V12996" s="5"/>
      <c r="W12996" s="5"/>
    </row>
    <row r="12997" ht="15.75" customHeight="1">
      <c r="A12997" s="5"/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  <c r="Q12997" s="5"/>
      <c r="R12997" s="5"/>
      <c r="S12997" s="5"/>
      <c r="T12997" s="5"/>
      <c r="U12997" s="5"/>
      <c r="V12997" s="5"/>
      <c r="W12997" s="5"/>
    </row>
    <row r="12998" ht="15.75" customHeight="1">
      <c r="A12998" s="5"/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  <c r="R12998" s="5"/>
      <c r="S12998" s="5"/>
      <c r="T12998" s="5"/>
      <c r="U12998" s="5"/>
      <c r="V12998" s="5"/>
      <c r="W12998" s="5"/>
    </row>
    <row r="12999" ht="15.75" customHeight="1">
      <c r="A12999" s="5"/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  <c r="Q12999" s="5"/>
      <c r="R12999" s="5"/>
      <c r="S12999" s="5"/>
      <c r="T12999" s="5"/>
      <c r="U12999" s="5"/>
      <c r="V12999" s="5"/>
      <c r="W12999" s="5"/>
    </row>
    <row r="13000" ht="15.75" customHeight="1">
      <c r="A13000" s="5"/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  <c r="Q13000" s="5"/>
      <c r="R13000" s="5"/>
      <c r="S13000" s="5"/>
      <c r="T13000" s="5"/>
      <c r="U13000" s="5"/>
      <c r="V13000" s="5"/>
      <c r="W13000" s="5"/>
    </row>
    <row r="13001" ht="15.75" customHeight="1">
      <c r="A13001" s="5"/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  <c r="Q13001" s="5"/>
      <c r="R13001" s="5"/>
      <c r="S13001" s="5"/>
      <c r="T13001" s="5"/>
      <c r="U13001" s="5"/>
      <c r="V13001" s="5"/>
      <c r="W13001" s="5"/>
    </row>
    <row r="13002" ht="15.75" customHeight="1">
      <c r="A13002" s="5"/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  <c r="Q13002" s="5"/>
      <c r="R13002" s="5"/>
      <c r="S13002" s="5"/>
      <c r="T13002" s="5"/>
      <c r="U13002" s="5"/>
      <c r="V13002" s="5"/>
      <c r="W13002" s="5"/>
    </row>
    <row r="13003" ht="15.75" customHeight="1">
      <c r="A13003" s="5"/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  <c r="Q13003" s="5"/>
      <c r="R13003" s="5"/>
      <c r="S13003" s="5"/>
      <c r="T13003" s="5"/>
      <c r="U13003" s="5"/>
      <c r="V13003" s="5"/>
      <c r="W13003" s="5"/>
    </row>
    <row r="13004" ht="15.75" customHeight="1">
      <c r="A13004" s="5"/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  <c r="Q13004" s="5"/>
      <c r="R13004" s="5"/>
      <c r="S13004" s="5"/>
      <c r="T13004" s="5"/>
      <c r="U13004" s="5"/>
      <c r="V13004" s="5"/>
      <c r="W13004" s="5"/>
    </row>
    <row r="13005" ht="15.75" customHeight="1">
      <c r="A13005" s="5"/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  <c r="Q13005" s="5"/>
      <c r="R13005" s="5"/>
      <c r="S13005" s="5"/>
      <c r="T13005" s="5"/>
      <c r="U13005" s="5"/>
      <c r="V13005" s="5"/>
      <c r="W13005" s="5"/>
    </row>
    <row r="13006" ht="15.75" customHeight="1">
      <c r="A13006" s="5"/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  <c r="Q13006" s="5"/>
      <c r="R13006" s="5"/>
      <c r="S13006" s="5"/>
      <c r="T13006" s="5"/>
      <c r="U13006" s="5"/>
      <c r="V13006" s="5"/>
      <c r="W13006" s="5"/>
    </row>
    <row r="13007" ht="15.75" customHeight="1">
      <c r="A13007" s="5"/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  <c r="R13007" s="5"/>
      <c r="S13007" s="5"/>
      <c r="T13007" s="5"/>
      <c r="U13007" s="5"/>
      <c r="V13007" s="5"/>
      <c r="W13007" s="5"/>
    </row>
    <row r="13008" ht="15.75" customHeight="1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  <c r="Q13008" s="5"/>
      <c r="R13008" s="5"/>
      <c r="S13008" s="5"/>
      <c r="T13008" s="5"/>
      <c r="U13008" s="5"/>
      <c r="V13008" s="5"/>
      <c r="W13008" s="5"/>
    </row>
    <row r="13009" ht="15.75" customHeight="1">
      <c r="A13009" s="5"/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  <c r="Q13009" s="5"/>
      <c r="R13009" s="5"/>
      <c r="S13009" s="5"/>
      <c r="T13009" s="5"/>
      <c r="U13009" s="5"/>
      <c r="V13009" s="5"/>
      <c r="W13009" s="5"/>
    </row>
    <row r="13010" ht="15.75" customHeight="1">
      <c r="A13010" s="5"/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  <c r="Q13010" s="5"/>
      <c r="R13010" s="5"/>
      <c r="S13010" s="5"/>
      <c r="T13010" s="5"/>
      <c r="U13010" s="5"/>
      <c r="V13010" s="5"/>
      <c r="W13010" s="5"/>
    </row>
    <row r="13011" ht="15.75" customHeight="1">
      <c r="A13011" s="5"/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  <c r="Q13011" s="5"/>
      <c r="R13011" s="5"/>
      <c r="S13011" s="5"/>
      <c r="T13011" s="5"/>
      <c r="U13011" s="5"/>
      <c r="V13011" s="5"/>
      <c r="W13011" s="5"/>
    </row>
    <row r="13012" ht="15.75" customHeight="1">
      <c r="A13012" s="5"/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  <c r="Q13012" s="5"/>
      <c r="R13012" s="5"/>
      <c r="S13012" s="5"/>
      <c r="T13012" s="5"/>
      <c r="U13012" s="5"/>
      <c r="V13012" s="5"/>
      <c r="W13012" s="5"/>
    </row>
    <row r="13013" ht="15.75" customHeight="1">
      <c r="A13013" s="5"/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  <c r="Q13013" s="5"/>
      <c r="R13013" s="5"/>
      <c r="S13013" s="5"/>
      <c r="T13013" s="5"/>
      <c r="U13013" s="5"/>
      <c r="V13013" s="5"/>
      <c r="W13013" s="5"/>
    </row>
    <row r="13014" ht="15.75" customHeight="1">
      <c r="A13014" s="5"/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  <c r="Q13014" s="5"/>
      <c r="R13014" s="5"/>
      <c r="S13014" s="5"/>
      <c r="T13014" s="5"/>
      <c r="U13014" s="5"/>
      <c r="V13014" s="5"/>
      <c r="W13014" s="5"/>
    </row>
    <row r="13015" ht="15.75" customHeight="1">
      <c r="A13015" s="5"/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  <c r="Q13015" s="5"/>
      <c r="R13015" s="5"/>
      <c r="S13015" s="5"/>
      <c r="T13015" s="5"/>
      <c r="U13015" s="5"/>
      <c r="V13015" s="5"/>
      <c r="W13015" s="5"/>
    </row>
    <row r="13016" ht="15.75" customHeight="1">
      <c r="A13016" s="5"/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  <c r="R13016" s="5"/>
      <c r="S13016" s="5"/>
      <c r="T13016" s="5"/>
      <c r="U13016" s="5"/>
      <c r="V13016" s="5"/>
      <c r="W13016" s="5"/>
    </row>
    <row r="13017" ht="15.75" customHeight="1">
      <c r="A13017" s="5"/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  <c r="Q13017" s="5"/>
      <c r="R13017" s="5"/>
      <c r="S13017" s="5"/>
      <c r="T13017" s="5"/>
      <c r="U13017" s="5"/>
      <c r="V13017" s="5"/>
      <c r="W13017" s="5"/>
    </row>
    <row r="13018" ht="15.75" customHeight="1">
      <c r="A13018" s="5"/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  <c r="Q13018" s="5"/>
      <c r="R13018" s="5"/>
      <c r="S13018" s="5"/>
      <c r="T13018" s="5"/>
      <c r="U13018" s="5"/>
      <c r="V13018" s="5"/>
      <c r="W13018" s="5"/>
    </row>
    <row r="13019" ht="15.75" customHeight="1">
      <c r="A13019" s="5"/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  <c r="Q13019" s="5"/>
      <c r="R13019" s="5"/>
      <c r="S13019" s="5"/>
      <c r="T13019" s="5"/>
      <c r="U13019" s="5"/>
      <c r="V13019" s="5"/>
      <c r="W13019" s="5"/>
    </row>
    <row r="13020" ht="15.75" customHeight="1">
      <c r="A13020" s="5"/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  <c r="Q13020" s="5"/>
      <c r="R13020" s="5"/>
      <c r="S13020" s="5"/>
      <c r="T13020" s="5"/>
      <c r="U13020" s="5"/>
      <c r="V13020" s="5"/>
      <c r="W13020" s="5"/>
    </row>
    <row r="13021" ht="15.75" customHeight="1">
      <c r="A13021" s="5"/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  <c r="Q13021" s="5"/>
      <c r="R13021" s="5"/>
      <c r="S13021" s="5"/>
      <c r="T13021" s="5"/>
      <c r="U13021" s="5"/>
      <c r="V13021" s="5"/>
      <c r="W13021" s="5"/>
    </row>
    <row r="13022" ht="15.75" customHeight="1">
      <c r="A13022" s="5"/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  <c r="Q13022" s="5"/>
      <c r="R13022" s="5"/>
      <c r="S13022" s="5"/>
      <c r="T13022" s="5"/>
      <c r="U13022" s="5"/>
      <c r="V13022" s="5"/>
      <c r="W13022" s="5"/>
    </row>
    <row r="13023" ht="15.75" customHeight="1">
      <c r="A13023" s="5"/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  <c r="Q13023" s="5"/>
      <c r="R13023" s="5"/>
      <c r="S13023" s="5"/>
      <c r="T13023" s="5"/>
      <c r="U13023" s="5"/>
      <c r="V13023" s="5"/>
      <c r="W13023" s="5"/>
    </row>
    <row r="13024" ht="15.75" customHeight="1">
      <c r="A13024" s="5"/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  <c r="Q13024" s="5"/>
      <c r="R13024" s="5"/>
      <c r="S13024" s="5"/>
      <c r="T13024" s="5"/>
      <c r="U13024" s="5"/>
      <c r="V13024" s="5"/>
      <c r="W13024" s="5"/>
    </row>
    <row r="13025" ht="15.75" customHeight="1">
      <c r="A13025" s="5"/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  <c r="R13025" s="5"/>
      <c r="S13025" s="5"/>
      <c r="T13025" s="5"/>
      <c r="U13025" s="5"/>
      <c r="V13025" s="5"/>
      <c r="W13025" s="5"/>
    </row>
    <row r="13026" ht="15.75" customHeight="1">
      <c r="A13026" s="5"/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  <c r="Q13026" s="5"/>
      <c r="R13026" s="5"/>
      <c r="S13026" s="5"/>
      <c r="T13026" s="5"/>
      <c r="U13026" s="5"/>
      <c r="V13026" s="5"/>
      <c r="W13026" s="5"/>
    </row>
    <row r="13027" ht="15.75" customHeight="1">
      <c r="A13027" s="5"/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  <c r="Q13027" s="5"/>
      <c r="R13027" s="5"/>
      <c r="S13027" s="5"/>
      <c r="T13027" s="5"/>
      <c r="U13027" s="5"/>
      <c r="V13027" s="5"/>
      <c r="W13027" s="5"/>
    </row>
    <row r="13028" ht="15.75" customHeight="1">
      <c r="A13028" s="5"/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  <c r="Q13028" s="5"/>
      <c r="R13028" s="5"/>
      <c r="S13028" s="5"/>
      <c r="T13028" s="5"/>
      <c r="U13028" s="5"/>
      <c r="V13028" s="5"/>
      <c r="W13028" s="5"/>
    </row>
    <row r="13029" ht="15.75" customHeight="1">
      <c r="A13029" s="5"/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  <c r="Q13029" s="5"/>
      <c r="R13029" s="5"/>
      <c r="S13029" s="5"/>
      <c r="T13029" s="5"/>
      <c r="U13029" s="5"/>
      <c r="V13029" s="5"/>
      <c r="W13029" s="5"/>
    </row>
    <row r="13030" ht="15.75" customHeight="1">
      <c r="A13030" s="5"/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  <c r="Q13030" s="5"/>
      <c r="R13030" s="5"/>
      <c r="S13030" s="5"/>
      <c r="T13030" s="5"/>
      <c r="U13030" s="5"/>
      <c r="V13030" s="5"/>
      <c r="W13030" s="5"/>
    </row>
    <row r="13031" ht="15.75" customHeight="1">
      <c r="A13031" s="5"/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  <c r="Q13031" s="5"/>
      <c r="R13031" s="5"/>
      <c r="S13031" s="5"/>
      <c r="T13031" s="5"/>
      <c r="U13031" s="5"/>
      <c r="V13031" s="5"/>
      <c r="W13031" s="5"/>
    </row>
    <row r="13032" ht="15.75" customHeight="1">
      <c r="A13032" s="5"/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  <c r="Q13032" s="5"/>
      <c r="R13032" s="5"/>
      <c r="S13032" s="5"/>
      <c r="T13032" s="5"/>
      <c r="U13032" s="5"/>
      <c r="V13032" s="5"/>
      <c r="W13032" s="5"/>
    </row>
    <row r="13033" ht="15.75" customHeight="1">
      <c r="A13033" s="5"/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  <c r="Q13033" s="5"/>
      <c r="R13033" s="5"/>
      <c r="S13033" s="5"/>
      <c r="T13033" s="5"/>
      <c r="U13033" s="5"/>
      <c r="V13033" s="5"/>
      <c r="W13033" s="5"/>
    </row>
    <row r="13034" ht="15.75" customHeight="1">
      <c r="A13034" s="5"/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  <c r="R13034" s="5"/>
      <c r="S13034" s="5"/>
      <c r="T13034" s="5"/>
      <c r="U13034" s="5"/>
      <c r="V13034" s="5"/>
      <c r="W13034" s="5"/>
    </row>
    <row r="13035" ht="15.75" customHeight="1">
      <c r="A13035" s="5"/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  <c r="Q13035" s="5"/>
      <c r="R13035" s="5"/>
      <c r="S13035" s="5"/>
      <c r="T13035" s="5"/>
      <c r="U13035" s="5"/>
      <c r="V13035" s="5"/>
      <c r="W13035" s="5"/>
    </row>
    <row r="13036" ht="15.75" customHeight="1">
      <c r="A13036" s="5"/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  <c r="Q13036" s="5"/>
      <c r="R13036" s="5"/>
      <c r="S13036" s="5"/>
      <c r="T13036" s="5"/>
      <c r="U13036" s="5"/>
      <c r="V13036" s="5"/>
      <c r="W13036" s="5"/>
    </row>
    <row r="13037" ht="15.75" customHeight="1">
      <c r="A13037" s="5"/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  <c r="Q13037" s="5"/>
      <c r="R13037" s="5"/>
      <c r="S13037" s="5"/>
      <c r="T13037" s="5"/>
      <c r="U13037" s="5"/>
      <c r="V13037" s="5"/>
      <c r="W13037" s="5"/>
    </row>
    <row r="13038" ht="15.75" customHeight="1">
      <c r="A13038" s="5"/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  <c r="Q13038" s="5"/>
      <c r="R13038" s="5"/>
      <c r="S13038" s="5"/>
      <c r="T13038" s="5"/>
      <c r="U13038" s="5"/>
      <c r="V13038" s="5"/>
      <c r="W13038" s="5"/>
    </row>
    <row r="13039" ht="15.75" customHeight="1">
      <c r="A13039" s="5"/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  <c r="Q13039" s="5"/>
      <c r="R13039" s="5"/>
      <c r="S13039" s="5"/>
      <c r="T13039" s="5"/>
      <c r="U13039" s="5"/>
      <c r="V13039" s="5"/>
      <c r="W13039" s="5"/>
    </row>
    <row r="13040" ht="15.75" customHeight="1">
      <c r="A13040" s="5"/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  <c r="Q13040" s="5"/>
      <c r="R13040" s="5"/>
      <c r="S13040" s="5"/>
      <c r="T13040" s="5"/>
      <c r="U13040" s="5"/>
      <c r="V13040" s="5"/>
      <c r="W13040" s="5"/>
    </row>
    <row r="13041" ht="15.75" customHeight="1">
      <c r="A13041" s="5"/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  <c r="Q13041" s="5"/>
      <c r="R13041" s="5"/>
      <c r="S13041" s="5"/>
      <c r="T13041" s="5"/>
      <c r="U13041" s="5"/>
      <c r="V13041" s="5"/>
      <c r="W13041" s="5"/>
    </row>
    <row r="13042" ht="15.75" customHeight="1">
      <c r="A13042" s="5"/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  <c r="Q13042" s="5"/>
      <c r="R13042" s="5"/>
      <c r="S13042" s="5"/>
      <c r="T13042" s="5"/>
      <c r="U13042" s="5"/>
      <c r="V13042" s="5"/>
      <c r="W13042" s="5"/>
    </row>
    <row r="13043" ht="15.75" customHeight="1">
      <c r="A13043" s="5"/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  <c r="R13043" s="5"/>
      <c r="S13043" s="5"/>
      <c r="T13043" s="5"/>
      <c r="U13043" s="5"/>
      <c r="V13043" s="5"/>
      <c r="W13043" s="5"/>
    </row>
    <row r="13044" ht="15.75" customHeight="1">
      <c r="A13044" s="5"/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  <c r="Q13044" s="5"/>
      <c r="R13044" s="5"/>
      <c r="S13044" s="5"/>
      <c r="T13044" s="5"/>
      <c r="U13044" s="5"/>
      <c r="V13044" s="5"/>
      <c r="W13044" s="5"/>
    </row>
    <row r="13045" ht="15.75" customHeight="1">
      <c r="A13045" s="5"/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  <c r="Q13045" s="5"/>
      <c r="R13045" s="5"/>
      <c r="S13045" s="5"/>
      <c r="T13045" s="5"/>
      <c r="U13045" s="5"/>
      <c r="V13045" s="5"/>
      <c r="W13045" s="5"/>
    </row>
    <row r="13046" ht="15.75" customHeight="1">
      <c r="A13046" s="5"/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  <c r="Q13046" s="5"/>
      <c r="R13046" s="5"/>
      <c r="S13046" s="5"/>
      <c r="T13046" s="5"/>
      <c r="U13046" s="5"/>
      <c r="V13046" s="5"/>
      <c r="W13046" s="5"/>
    </row>
    <row r="13047" ht="15.75" customHeight="1">
      <c r="A13047" s="5"/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  <c r="Q13047" s="5"/>
      <c r="R13047" s="5"/>
      <c r="S13047" s="5"/>
      <c r="T13047" s="5"/>
      <c r="U13047" s="5"/>
      <c r="V13047" s="5"/>
      <c r="W13047" s="5"/>
    </row>
    <row r="13048" ht="15.75" customHeight="1">
      <c r="A13048" s="5"/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  <c r="Q13048" s="5"/>
      <c r="R13048" s="5"/>
      <c r="S13048" s="5"/>
      <c r="T13048" s="5"/>
      <c r="U13048" s="5"/>
      <c r="V13048" s="5"/>
      <c r="W13048" s="5"/>
    </row>
    <row r="13049" ht="15.75" customHeight="1">
      <c r="A13049" s="5"/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  <c r="Q13049" s="5"/>
      <c r="R13049" s="5"/>
      <c r="S13049" s="5"/>
      <c r="T13049" s="5"/>
      <c r="U13049" s="5"/>
      <c r="V13049" s="5"/>
      <c r="W13049" s="5"/>
    </row>
    <row r="13050" ht="15.75" customHeight="1">
      <c r="A13050" s="5"/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  <c r="Q13050" s="5"/>
      <c r="R13050" s="5"/>
      <c r="S13050" s="5"/>
      <c r="T13050" s="5"/>
      <c r="U13050" s="5"/>
      <c r="V13050" s="5"/>
      <c r="W13050" s="5"/>
    </row>
    <row r="13051" ht="15.75" customHeight="1">
      <c r="A13051" s="5"/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  <c r="Q13051" s="5"/>
      <c r="R13051" s="5"/>
      <c r="S13051" s="5"/>
      <c r="T13051" s="5"/>
      <c r="U13051" s="5"/>
      <c r="V13051" s="5"/>
      <c r="W13051" s="5"/>
    </row>
    <row r="13052" ht="15.75" customHeight="1">
      <c r="A13052" s="5"/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  <c r="R13052" s="5"/>
      <c r="S13052" s="5"/>
      <c r="T13052" s="5"/>
      <c r="U13052" s="5"/>
      <c r="V13052" s="5"/>
      <c r="W13052" s="5"/>
    </row>
    <row r="13053" ht="15.75" customHeight="1">
      <c r="A13053" s="5"/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  <c r="Q13053" s="5"/>
      <c r="R13053" s="5"/>
      <c r="S13053" s="5"/>
      <c r="T13053" s="5"/>
      <c r="U13053" s="5"/>
      <c r="V13053" s="5"/>
      <c r="W13053" s="5"/>
    </row>
    <row r="13054" ht="15.75" customHeight="1">
      <c r="A13054" s="5"/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  <c r="Q13054" s="5"/>
      <c r="R13054" s="5"/>
      <c r="S13054" s="5"/>
      <c r="T13054" s="5"/>
      <c r="U13054" s="5"/>
      <c r="V13054" s="5"/>
      <c r="W13054" s="5"/>
    </row>
    <row r="13055" ht="15.75" customHeight="1">
      <c r="A13055" s="5"/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  <c r="Q13055" s="5"/>
      <c r="R13055" s="5"/>
      <c r="S13055" s="5"/>
      <c r="T13055" s="5"/>
      <c r="U13055" s="5"/>
      <c r="V13055" s="5"/>
      <c r="W13055" s="5"/>
    </row>
    <row r="13056" ht="15.75" customHeight="1">
      <c r="A13056" s="5"/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  <c r="Q13056" s="5"/>
      <c r="R13056" s="5"/>
      <c r="S13056" s="5"/>
      <c r="T13056" s="5"/>
      <c r="U13056" s="5"/>
      <c r="V13056" s="5"/>
      <c r="W13056" s="5"/>
    </row>
    <row r="13057" ht="15.75" customHeight="1">
      <c r="A13057" s="5"/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  <c r="Q13057" s="5"/>
      <c r="R13057" s="5"/>
      <c r="S13057" s="5"/>
      <c r="T13057" s="5"/>
      <c r="U13057" s="5"/>
      <c r="V13057" s="5"/>
      <c r="W13057" s="5"/>
    </row>
    <row r="13058" ht="15.75" customHeight="1">
      <c r="A13058" s="5"/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  <c r="Q13058" s="5"/>
      <c r="R13058" s="5"/>
      <c r="S13058" s="5"/>
      <c r="T13058" s="5"/>
      <c r="U13058" s="5"/>
      <c r="V13058" s="5"/>
      <c r="W13058" s="5"/>
    </row>
    <row r="13059" ht="15.75" customHeight="1">
      <c r="A13059" s="5"/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  <c r="Q13059" s="5"/>
      <c r="R13059" s="5"/>
      <c r="S13059" s="5"/>
      <c r="T13059" s="5"/>
      <c r="U13059" s="5"/>
      <c r="V13059" s="5"/>
      <c r="W13059" s="5"/>
    </row>
    <row r="13060" ht="15.75" customHeight="1">
      <c r="A13060" s="5"/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  <c r="Q13060" s="5"/>
      <c r="R13060" s="5"/>
      <c r="S13060" s="5"/>
      <c r="T13060" s="5"/>
      <c r="U13060" s="5"/>
      <c r="V13060" s="5"/>
      <c r="W13060" s="5"/>
    </row>
    <row r="13061" ht="15.75" customHeight="1">
      <c r="A13061" s="5"/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  <c r="R13061" s="5"/>
      <c r="S13061" s="5"/>
      <c r="T13061" s="5"/>
      <c r="U13061" s="5"/>
      <c r="V13061" s="5"/>
      <c r="W13061" s="5"/>
    </row>
    <row r="13062" ht="15.75" customHeight="1">
      <c r="A13062" s="5"/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  <c r="Q13062" s="5"/>
      <c r="R13062" s="5"/>
      <c r="S13062" s="5"/>
      <c r="T13062" s="5"/>
      <c r="U13062" s="5"/>
      <c r="V13062" s="5"/>
      <c r="W13062" s="5"/>
    </row>
    <row r="13063" ht="15.75" customHeight="1">
      <c r="A13063" s="5"/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  <c r="Q13063" s="5"/>
      <c r="R13063" s="5"/>
      <c r="S13063" s="5"/>
      <c r="T13063" s="5"/>
      <c r="U13063" s="5"/>
      <c r="V13063" s="5"/>
      <c r="W13063" s="5"/>
    </row>
    <row r="13064" ht="15.75" customHeight="1">
      <c r="A13064" s="5"/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  <c r="Q13064" s="5"/>
      <c r="R13064" s="5"/>
      <c r="S13064" s="5"/>
      <c r="T13064" s="5"/>
      <c r="U13064" s="5"/>
      <c r="V13064" s="5"/>
      <c r="W13064" s="5"/>
    </row>
    <row r="13065" ht="15.75" customHeight="1">
      <c r="A13065" s="5"/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  <c r="Q13065" s="5"/>
      <c r="R13065" s="5"/>
      <c r="S13065" s="5"/>
      <c r="T13065" s="5"/>
      <c r="U13065" s="5"/>
      <c r="V13065" s="5"/>
      <c r="W13065" s="5"/>
    </row>
    <row r="13066" ht="15.75" customHeight="1">
      <c r="A13066" s="5"/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  <c r="Q13066" s="5"/>
      <c r="R13066" s="5"/>
      <c r="S13066" s="5"/>
      <c r="T13066" s="5"/>
      <c r="U13066" s="5"/>
      <c r="V13066" s="5"/>
      <c r="W13066" s="5"/>
    </row>
    <row r="13067" ht="15.75" customHeight="1">
      <c r="A13067" s="5"/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  <c r="Q13067" s="5"/>
      <c r="R13067" s="5"/>
      <c r="S13067" s="5"/>
      <c r="T13067" s="5"/>
      <c r="U13067" s="5"/>
      <c r="V13067" s="5"/>
      <c r="W13067" s="5"/>
    </row>
    <row r="13068" ht="15.75" customHeight="1">
      <c r="A13068" s="5"/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  <c r="Q13068" s="5"/>
      <c r="R13068" s="5"/>
      <c r="S13068" s="5"/>
      <c r="T13068" s="5"/>
      <c r="U13068" s="5"/>
      <c r="V13068" s="5"/>
      <c r="W13068" s="5"/>
    </row>
    <row r="13069" ht="15.75" customHeight="1">
      <c r="A13069" s="5"/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  <c r="Q13069" s="5"/>
      <c r="R13069" s="5"/>
      <c r="S13069" s="5"/>
      <c r="T13069" s="5"/>
      <c r="U13069" s="5"/>
      <c r="V13069" s="5"/>
      <c r="W13069" s="5"/>
    </row>
    <row r="13070" ht="15.75" customHeight="1">
      <c r="A13070" s="5"/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  <c r="R13070" s="5"/>
      <c r="S13070" s="5"/>
      <c r="T13070" s="5"/>
      <c r="U13070" s="5"/>
      <c r="V13070" s="5"/>
      <c r="W13070" s="5"/>
    </row>
    <row r="13071" ht="15.75" customHeight="1">
      <c r="A13071" s="5"/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  <c r="Q13071" s="5"/>
      <c r="R13071" s="5"/>
      <c r="S13071" s="5"/>
      <c r="T13071" s="5"/>
      <c r="U13071" s="5"/>
      <c r="V13071" s="5"/>
      <c r="W13071" s="5"/>
    </row>
    <row r="13072" ht="15.75" customHeight="1">
      <c r="A13072" s="5"/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  <c r="Q13072" s="5"/>
      <c r="R13072" s="5"/>
      <c r="S13072" s="5"/>
      <c r="T13072" s="5"/>
      <c r="U13072" s="5"/>
      <c r="V13072" s="5"/>
      <c r="W13072" s="5"/>
    </row>
    <row r="13073" ht="15.75" customHeight="1">
      <c r="A13073" s="5"/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  <c r="Q13073" s="5"/>
      <c r="R13073" s="5"/>
      <c r="S13073" s="5"/>
      <c r="T13073" s="5"/>
      <c r="U13073" s="5"/>
      <c r="V13073" s="5"/>
      <c r="W13073" s="5"/>
    </row>
    <row r="13074" ht="15.75" customHeight="1">
      <c r="A13074" s="5"/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  <c r="Q13074" s="5"/>
      <c r="R13074" s="5"/>
      <c r="S13074" s="5"/>
      <c r="T13074" s="5"/>
      <c r="U13074" s="5"/>
      <c r="V13074" s="5"/>
      <c r="W13074" s="5"/>
    </row>
    <row r="13075" ht="15.75" customHeight="1">
      <c r="A13075" s="5"/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  <c r="Q13075" s="5"/>
      <c r="R13075" s="5"/>
      <c r="S13075" s="5"/>
      <c r="T13075" s="5"/>
      <c r="U13075" s="5"/>
      <c r="V13075" s="5"/>
      <c r="W13075" s="5"/>
    </row>
    <row r="13076" ht="15.75" customHeight="1">
      <c r="A13076" s="5"/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  <c r="Q13076" s="5"/>
      <c r="R13076" s="5"/>
      <c r="S13076" s="5"/>
      <c r="T13076" s="5"/>
      <c r="U13076" s="5"/>
      <c r="V13076" s="5"/>
      <c r="W13076" s="5"/>
    </row>
    <row r="13077" ht="15.75" customHeight="1">
      <c r="A13077" s="5"/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  <c r="Q13077" s="5"/>
      <c r="R13077" s="5"/>
      <c r="S13077" s="5"/>
      <c r="T13077" s="5"/>
      <c r="U13077" s="5"/>
      <c r="V13077" s="5"/>
      <c r="W13077" s="5"/>
    </row>
    <row r="13078" ht="15.75" customHeight="1">
      <c r="A13078" s="5"/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  <c r="Q13078" s="5"/>
      <c r="R13078" s="5"/>
      <c r="S13078" s="5"/>
      <c r="T13078" s="5"/>
      <c r="U13078" s="5"/>
      <c r="V13078" s="5"/>
      <c r="W13078" s="5"/>
    </row>
    <row r="13079" ht="15.75" customHeight="1">
      <c r="A13079" s="5"/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  <c r="R13079" s="5"/>
      <c r="S13079" s="5"/>
      <c r="T13079" s="5"/>
      <c r="U13079" s="5"/>
      <c r="V13079" s="5"/>
      <c r="W13079" s="5"/>
    </row>
    <row r="13080" ht="15.75" customHeight="1">
      <c r="A13080" s="5"/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  <c r="Q13080" s="5"/>
      <c r="R13080" s="5"/>
      <c r="S13080" s="5"/>
      <c r="T13080" s="5"/>
      <c r="U13080" s="5"/>
      <c r="V13080" s="5"/>
      <c r="W13080" s="5"/>
    </row>
    <row r="13081" ht="15.75" customHeight="1">
      <c r="A13081" s="5"/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  <c r="Q13081" s="5"/>
      <c r="R13081" s="5"/>
      <c r="S13081" s="5"/>
      <c r="T13081" s="5"/>
      <c r="U13081" s="5"/>
      <c r="V13081" s="5"/>
      <c r="W13081" s="5"/>
    </row>
    <row r="13082" ht="15.75" customHeight="1">
      <c r="A13082" s="5"/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  <c r="Q13082" s="5"/>
      <c r="R13082" s="5"/>
      <c r="S13082" s="5"/>
      <c r="T13082" s="5"/>
      <c r="U13082" s="5"/>
      <c r="V13082" s="5"/>
      <c r="W13082" s="5"/>
    </row>
    <row r="13083" ht="15.75" customHeight="1">
      <c r="A13083" s="5"/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  <c r="Q13083" s="5"/>
      <c r="R13083" s="5"/>
      <c r="S13083" s="5"/>
      <c r="T13083" s="5"/>
      <c r="U13083" s="5"/>
      <c r="V13083" s="5"/>
      <c r="W13083" s="5"/>
    </row>
    <row r="13084" ht="15.75" customHeight="1">
      <c r="A13084" s="5"/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  <c r="Q13084" s="5"/>
      <c r="R13084" s="5"/>
      <c r="S13084" s="5"/>
      <c r="T13084" s="5"/>
      <c r="U13084" s="5"/>
      <c r="V13084" s="5"/>
      <c r="W13084" s="5"/>
    </row>
    <row r="13085" ht="15.75" customHeight="1">
      <c r="A13085" s="5"/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  <c r="Q13085" s="5"/>
      <c r="R13085" s="5"/>
      <c r="S13085" s="5"/>
      <c r="T13085" s="5"/>
      <c r="U13085" s="5"/>
      <c r="V13085" s="5"/>
      <c r="W13085" s="5"/>
    </row>
    <row r="13086" ht="15.75" customHeight="1">
      <c r="A13086" s="5"/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  <c r="Q13086" s="5"/>
      <c r="R13086" s="5"/>
      <c r="S13086" s="5"/>
      <c r="T13086" s="5"/>
      <c r="U13086" s="5"/>
      <c r="V13086" s="5"/>
      <c r="W13086" s="5"/>
    </row>
    <row r="13087" ht="15.75" customHeight="1">
      <c r="A13087" s="5"/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  <c r="Q13087" s="5"/>
      <c r="R13087" s="5"/>
      <c r="S13087" s="5"/>
      <c r="T13087" s="5"/>
      <c r="U13087" s="5"/>
      <c r="V13087" s="5"/>
      <c r="W13087" s="5"/>
    </row>
    <row r="13088" ht="15.75" customHeight="1">
      <c r="A13088" s="5"/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  <c r="R13088" s="5"/>
      <c r="S13088" s="5"/>
      <c r="T13088" s="5"/>
      <c r="U13088" s="5"/>
      <c r="V13088" s="5"/>
      <c r="W13088" s="5"/>
    </row>
    <row r="13089" ht="15.75" customHeight="1">
      <c r="A13089" s="5"/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  <c r="Q13089" s="5"/>
      <c r="R13089" s="5"/>
      <c r="S13089" s="5"/>
      <c r="T13089" s="5"/>
      <c r="U13089" s="5"/>
      <c r="V13089" s="5"/>
      <c r="W13089" s="5"/>
    </row>
    <row r="13090" ht="15.75" customHeight="1">
      <c r="A13090" s="5"/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  <c r="Q13090" s="5"/>
      <c r="R13090" s="5"/>
      <c r="S13090" s="5"/>
      <c r="T13090" s="5"/>
      <c r="U13090" s="5"/>
      <c r="V13090" s="5"/>
      <c r="W13090" s="5"/>
    </row>
    <row r="13091" ht="15.75" customHeight="1">
      <c r="A13091" s="5"/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  <c r="Q13091" s="5"/>
      <c r="R13091" s="5"/>
      <c r="S13091" s="5"/>
      <c r="T13091" s="5"/>
      <c r="U13091" s="5"/>
      <c r="V13091" s="5"/>
      <c r="W13091" s="5"/>
    </row>
    <row r="13092" ht="15.75" customHeight="1">
      <c r="A13092" s="5"/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  <c r="Q13092" s="5"/>
      <c r="R13092" s="5"/>
      <c r="S13092" s="5"/>
      <c r="T13092" s="5"/>
      <c r="U13092" s="5"/>
      <c r="V13092" s="5"/>
      <c r="W13092" s="5"/>
    </row>
    <row r="13093" ht="15.75" customHeight="1">
      <c r="A13093" s="5"/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  <c r="Q13093" s="5"/>
      <c r="R13093" s="5"/>
      <c r="S13093" s="5"/>
      <c r="T13093" s="5"/>
      <c r="U13093" s="5"/>
      <c r="V13093" s="5"/>
      <c r="W13093" s="5"/>
    </row>
    <row r="13094" ht="15.75" customHeight="1">
      <c r="A13094" s="5"/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  <c r="Q13094" s="5"/>
      <c r="R13094" s="5"/>
      <c r="S13094" s="5"/>
      <c r="T13094" s="5"/>
      <c r="U13094" s="5"/>
      <c r="V13094" s="5"/>
      <c r="W13094" s="5"/>
    </row>
    <row r="13095" ht="15.75" customHeight="1">
      <c r="A13095" s="5"/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  <c r="Q13095" s="5"/>
      <c r="R13095" s="5"/>
      <c r="S13095" s="5"/>
      <c r="T13095" s="5"/>
      <c r="U13095" s="5"/>
      <c r="V13095" s="5"/>
      <c r="W13095" s="5"/>
    </row>
    <row r="13096" ht="15.75" customHeight="1">
      <c r="A13096" s="5"/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  <c r="Q13096" s="5"/>
      <c r="R13096" s="5"/>
      <c r="S13096" s="5"/>
      <c r="T13096" s="5"/>
      <c r="U13096" s="5"/>
      <c r="V13096" s="5"/>
      <c r="W13096" s="5"/>
    </row>
    <row r="13097" ht="15.75" customHeight="1">
      <c r="A13097" s="5"/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  <c r="R13097" s="5"/>
      <c r="S13097" s="5"/>
      <c r="T13097" s="5"/>
      <c r="U13097" s="5"/>
      <c r="V13097" s="5"/>
      <c r="W13097" s="5"/>
    </row>
    <row r="13098" ht="15.75" customHeight="1">
      <c r="A13098" s="5"/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  <c r="Q13098" s="5"/>
      <c r="R13098" s="5"/>
      <c r="S13098" s="5"/>
      <c r="T13098" s="5"/>
      <c r="U13098" s="5"/>
      <c r="V13098" s="5"/>
      <c r="W13098" s="5"/>
    </row>
    <row r="13099" ht="15.75" customHeight="1">
      <c r="A13099" s="5"/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  <c r="Q13099" s="5"/>
      <c r="R13099" s="5"/>
      <c r="S13099" s="5"/>
      <c r="T13099" s="5"/>
      <c r="U13099" s="5"/>
      <c r="V13099" s="5"/>
      <c r="W13099" s="5"/>
    </row>
    <row r="13100" ht="15.75" customHeight="1">
      <c r="A13100" s="5"/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  <c r="Q13100" s="5"/>
      <c r="R13100" s="5"/>
      <c r="S13100" s="5"/>
      <c r="T13100" s="5"/>
      <c r="U13100" s="5"/>
      <c r="V13100" s="5"/>
      <c r="W13100" s="5"/>
    </row>
    <row r="13101" ht="15.75" customHeight="1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  <c r="Q13101" s="5"/>
      <c r="R13101" s="5"/>
      <c r="S13101" s="5"/>
      <c r="T13101" s="5"/>
      <c r="U13101" s="5"/>
      <c r="V13101" s="5"/>
      <c r="W13101" s="5"/>
    </row>
    <row r="13102" ht="15.75" customHeight="1">
      <c r="A13102" s="5"/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  <c r="Q13102" s="5"/>
      <c r="R13102" s="5"/>
      <c r="S13102" s="5"/>
      <c r="T13102" s="5"/>
      <c r="U13102" s="5"/>
      <c r="V13102" s="5"/>
      <c r="W13102" s="5"/>
    </row>
    <row r="13103" ht="15.75" customHeight="1">
      <c r="A13103" s="5"/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  <c r="Q13103" s="5"/>
      <c r="R13103" s="5"/>
      <c r="S13103" s="5"/>
      <c r="T13103" s="5"/>
      <c r="U13103" s="5"/>
      <c r="V13103" s="5"/>
      <c r="W13103" s="5"/>
    </row>
    <row r="13104" ht="15.75" customHeight="1">
      <c r="A13104" s="5"/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  <c r="Q13104" s="5"/>
      <c r="R13104" s="5"/>
      <c r="S13104" s="5"/>
      <c r="T13104" s="5"/>
      <c r="U13104" s="5"/>
      <c r="V13104" s="5"/>
      <c r="W13104" s="5"/>
    </row>
    <row r="13105" ht="15.75" customHeight="1">
      <c r="A13105" s="5"/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  <c r="Q13105" s="5"/>
      <c r="R13105" s="5"/>
      <c r="S13105" s="5"/>
      <c r="T13105" s="5"/>
      <c r="U13105" s="5"/>
      <c r="V13105" s="5"/>
      <c r="W13105" s="5"/>
    </row>
    <row r="13106" ht="15.75" customHeight="1">
      <c r="A13106" s="5"/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  <c r="R13106" s="5"/>
      <c r="S13106" s="5"/>
      <c r="T13106" s="5"/>
      <c r="U13106" s="5"/>
      <c r="V13106" s="5"/>
      <c r="W13106" s="5"/>
    </row>
    <row r="13107" ht="15.75" customHeight="1">
      <c r="A13107" s="5"/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  <c r="Q13107" s="5"/>
      <c r="R13107" s="5"/>
      <c r="S13107" s="5"/>
      <c r="T13107" s="5"/>
      <c r="U13107" s="5"/>
      <c r="V13107" s="5"/>
      <c r="W13107" s="5"/>
    </row>
    <row r="13108" ht="15.75" customHeight="1">
      <c r="A13108" s="5"/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  <c r="Q13108" s="5"/>
      <c r="R13108" s="5"/>
      <c r="S13108" s="5"/>
      <c r="T13108" s="5"/>
      <c r="U13108" s="5"/>
      <c r="V13108" s="5"/>
      <c r="W13108" s="5"/>
    </row>
    <row r="13109" ht="15.75" customHeight="1">
      <c r="A13109" s="5"/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  <c r="Q13109" s="5"/>
      <c r="R13109" s="5"/>
      <c r="S13109" s="5"/>
      <c r="T13109" s="5"/>
      <c r="U13109" s="5"/>
      <c r="V13109" s="5"/>
      <c r="W13109" s="5"/>
    </row>
    <row r="13110" ht="15.75" customHeight="1">
      <c r="A13110" s="5"/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  <c r="Q13110" s="5"/>
      <c r="R13110" s="5"/>
      <c r="S13110" s="5"/>
      <c r="T13110" s="5"/>
      <c r="U13110" s="5"/>
      <c r="V13110" s="5"/>
      <c r="W13110" s="5"/>
    </row>
    <row r="13111" ht="15.75" customHeight="1">
      <c r="A13111" s="5"/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  <c r="Q13111" s="5"/>
      <c r="R13111" s="5"/>
      <c r="S13111" s="5"/>
      <c r="T13111" s="5"/>
      <c r="U13111" s="5"/>
      <c r="V13111" s="5"/>
      <c r="W13111" s="5"/>
    </row>
    <row r="13112" ht="15.75" customHeight="1">
      <c r="A13112" s="5"/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  <c r="Q13112" s="5"/>
      <c r="R13112" s="5"/>
      <c r="S13112" s="5"/>
      <c r="T13112" s="5"/>
      <c r="U13112" s="5"/>
      <c r="V13112" s="5"/>
      <c r="W13112" s="5"/>
    </row>
    <row r="13113" ht="15.75" customHeight="1">
      <c r="A13113" s="5"/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  <c r="Q13113" s="5"/>
      <c r="R13113" s="5"/>
      <c r="S13113" s="5"/>
      <c r="T13113" s="5"/>
      <c r="U13113" s="5"/>
      <c r="V13113" s="5"/>
      <c r="W13113" s="5"/>
    </row>
    <row r="13114" ht="15.75" customHeight="1">
      <c r="A13114" s="5"/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  <c r="Q13114" s="5"/>
      <c r="R13114" s="5"/>
      <c r="S13114" s="5"/>
      <c r="T13114" s="5"/>
      <c r="U13114" s="5"/>
      <c r="V13114" s="5"/>
      <c r="W13114" s="5"/>
    </row>
    <row r="13115" ht="15.75" customHeight="1">
      <c r="A13115" s="5"/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  <c r="R13115" s="5"/>
      <c r="S13115" s="5"/>
      <c r="T13115" s="5"/>
      <c r="U13115" s="5"/>
      <c r="V13115" s="5"/>
      <c r="W13115" s="5"/>
    </row>
    <row r="13116" ht="15.75" customHeight="1">
      <c r="A13116" s="5"/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  <c r="Q13116" s="5"/>
      <c r="R13116" s="5"/>
      <c r="S13116" s="5"/>
      <c r="T13116" s="5"/>
      <c r="U13116" s="5"/>
      <c r="V13116" s="5"/>
      <c r="W13116" s="5"/>
    </row>
    <row r="13117" ht="15.75" customHeight="1">
      <c r="A13117" s="5"/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  <c r="Q13117" s="5"/>
      <c r="R13117" s="5"/>
      <c r="S13117" s="5"/>
      <c r="T13117" s="5"/>
      <c r="U13117" s="5"/>
      <c r="V13117" s="5"/>
      <c r="W13117" s="5"/>
    </row>
    <row r="13118" ht="15.75" customHeight="1">
      <c r="A13118" s="5"/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  <c r="Q13118" s="5"/>
      <c r="R13118" s="5"/>
      <c r="S13118" s="5"/>
      <c r="T13118" s="5"/>
      <c r="U13118" s="5"/>
      <c r="V13118" s="5"/>
      <c r="W13118" s="5"/>
    </row>
    <row r="13119" ht="15.75" customHeight="1">
      <c r="A13119" s="5"/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  <c r="Q13119" s="5"/>
      <c r="R13119" s="5"/>
      <c r="S13119" s="5"/>
      <c r="T13119" s="5"/>
      <c r="U13119" s="5"/>
      <c r="V13119" s="5"/>
      <c r="W13119" s="5"/>
    </row>
    <row r="13120" ht="15.75" customHeight="1">
      <c r="A13120" s="5"/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  <c r="Q13120" s="5"/>
      <c r="R13120" s="5"/>
      <c r="S13120" s="5"/>
      <c r="T13120" s="5"/>
      <c r="U13120" s="5"/>
      <c r="V13120" s="5"/>
      <c r="W13120" s="5"/>
    </row>
    <row r="13121" ht="15.75" customHeight="1">
      <c r="A13121" s="5"/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  <c r="Q13121" s="5"/>
      <c r="R13121" s="5"/>
      <c r="S13121" s="5"/>
      <c r="T13121" s="5"/>
      <c r="U13121" s="5"/>
      <c r="V13121" s="5"/>
      <c r="W13121" s="5"/>
    </row>
    <row r="13122" ht="15.75" customHeight="1">
      <c r="A13122" s="5"/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  <c r="Q13122" s="5"/>
      <c r="R13122" s="5"/>
      <c r="S13122" s="5"/>
      <c r="T13122" s="5"/>
      <c r="U13122" s="5"/>
      <c r="V13122" s="5"/>
      <c r="W13122" s="5"/>
    </row>
    <row r="13123" ht="15.75" customHeight="1">
      <c r="A13123" s="5"/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  <c r="Q13123" s="5"/>
      <c r="R13123" s="5"/>
      <c r="S13123" s="5"/>
      <c r="T13123" s="5"/>
      <c r="U13123" s="5"/>
      <c r="V13123" s="5"/>
      <c r="W13123" s="5"/>
    </row>
    <row r="13124" ht="15.75" customHeight="1">
      <c r="A13124" s="5"/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  <c r="R13124" s="5"/>
      <c r="S13124" s="5"/>
      <c r="T13124" s="5"/>
      <c r="U13124" s="5"/>
      <c r="V13124" s="5"/>
      <c r="W13124" s="5"/>
    </row>
    <row r="13125" ht="15.75" customHeight="1">
      <c r="A13125" s="5"/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  <c r="Q13125" s="5"/>
      <c r="R13125" s="5"/>
      <c r="S13125" s="5"/>
      <c r="T13125" s="5"/>
      <c r="U13125" s="5"/>
      <c r="V13125" s="5"/>
      <c r="W13125" s="5"/>
    </row>
    <row r="13126" ht="15.75" customHeight="1">
      <c r="A13126" s="5"/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  <c r="Q13126" s="5"/>
      <c r="R13126" s="5"/>
      <c r="S13126" s="5"/>
      <c r="T13126" s="5"/>
      <c r="U13126" s="5"/>
      <c r="V13126" s="5"/>
      <c r="W13126" s="5"/>
    </row>
    <row r="13127" ht="15.75" customHeight="1">
      <c r="A13127" s="5"/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  <c r="Q13127" s="5"/>
      <c r="R13127" s="5"/>
      <c r="S13127" s="5"/>
      <c r="T13127" s="5"/>
      <c r="U13127" s="5"/>
      <c r="V13127" s="5"/>
      <c r="W13127" s="5"/>
    </row>
    <row r="13128" ht="15.75" customHeight="1">
      <c r="A13128" s="5"/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  <c r="Q13128" s="5"/>
      <c r="R13128" s="5"/>
      <c r="S13128" s="5"/>
      <c r="T13128" s="5"/>
      <c r="U13128" s="5"/>
      <c r="V13128" s="5"/>
      <c r="W13128" s="5"/>
    </row>
    <row r="13129" ht="15.75" customHeight="1">
      <c r="A13129" s="5"/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  <c r="Q13129" s="5"/>
      <c r="R13129" s="5"/>
      <c r="S13129" s="5"/>
      <c r="T13129" s="5"/>
      <c r="U13129" s="5"/>
      <c r="V13129" s="5"/>
      <c r="W13129" s="5"/>
    </row>
    <row r="13130" ht="15.75" customHeight="1">
      <c r="A13130" s="5"/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  <c r="Q13130" s="5"/>
      <c r="R13130" s="5"/>
      <c r="S13130" s="5"/>
      <c r="T13130" s="5"/>
      <c r="U13130" s="5"/>
      <c r="V13130" s="5"/>
      <c r="W13130" s="5"/>
    </row>
    <row r="13131" ht="15.75" customHeight="1">
      <c r="A13131" s="5"/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  <c r="Q13131" s="5"/>
      <c r="R13131" s="5"/>
      <c r="S13131" s="5"/>
      <c r="T13131" s="5"/>
      <c r="U13131" s="5"/>
      <c r="V13131" s="5"/>
      <c r="W13131" s="5"/>
    </row>
    <row r="13132" ht="15.75" customHeight="1">
      <c r="A13132" s="5"/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  <c r="Q13132" s="5"/>
      <c r="R13132" s="5"/>
      <c r="S13132" s="5"/>
      <c r="T13132" s="5"/>
      <c r="U13132" s="5"/>
      <c r="V13132" s="5"/>
      <c r="W13132" s="5"/>
    </row>
    <row r="13133" ht="15.75" customHeight="1">
      <c r="A13133" s="5"/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  <c r="R13133" s="5"/>
      <c r="S13133" s="5"/>
      <c r="T13133" s="5"/>
      <c r="U13133" s="5"/>
      <c r="V13133" s="5"/>
      <c r="W13133" s="5"/>
    </row>
    <row r="13134" ht="15.75" customHeight="1">
      <c r="A13134" s="5"/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  <c r="Q13134" s="5"/>
      <c r="R13134" s="5"/>
      <c r="S13134" s="5"/>
      <c r="T13134" s="5"/>
      <c r="U13134" s="5"/>
      <c r="V13134" s="5"/>
      <c r="W13134" s="5"/>
    </row>
    <row r="13135" ht="15.75" customHeight="1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  <c r="Q13135" s="5"/>
      <c r="R13135" s="5"/>
      <c r="S13135" s="5"/>
      <c r="T13135" s="5"/>
      <c r="U13135" s="5"/>
      <c r="V13135" s="5"/>
      <c r="W13135" s="5"/>
    </row>
    <row r="13136" ht="15.75" customHeight="1">
      <c r="A13136" s="5"/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  <c r="Q13136" s="5"/>
      <c r="R13136" s="5"/>
      <c r="S13136" s="5"/>
      <c r="T13136" s="5"/>
      <c r="U13136" s="5"/>
      <c r="V13136" s="5"/>
      <c r="W13136" s="5"/>
    </row>
    <row r="13137" ht="15.75" customHeight="1">
      <c r="A13137" s="5"/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  <c r="Q13137" s="5"/>
      <c r="R13137" s="5"/>
      <c r="S13137" s="5"/>
      <c r="T13137" s="5"/>
      <c r="U13137" s="5"/>
      <c r="V13137" s="5"/>
      <c r="W13137" s="5"/>
    </row>
    <row r="13138" ht="15.75" customHeight="1">
      <c r="A13138" s="5"/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  <c r="Q13138" s="5"/>
      <c r="R13138" s="5"/>
      <c r="S13138" s="5"/>
      <c r="T13138" s="5"/>
      <c r="U13138" s="5"/>
      <c r="V13138" s="5"/>
      <c r="W13138" s="5"/>
    </row>
    <row r="13139" ht="15.75" customHeight="1">
      <c r="A13139" s="5"/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  <c r="Q13139" s="5"/>
      <c r="R13139" s="5"/>
      <c r="S13139" s="5"/>
      <c r="T13139" s="5"/>
      <c r="U13139" s="5"/>
      <c r="V13139" s="5"/>
      <c r="W13139" s="5"/>
    </row>
    <row r="13140" ht="15.75" customHeight="1">
      <c r="A13140" s="5"/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  <c r="Q13140" s="5"/>
      <c r="R13140" s="5"/>
      <c r="S13140" s="5"/>
      <c r="T13140" s="5"/>
      <c r="U13140" s="5"/>
      <c r="V13140" s="5"/>
      <c r="W13140" s="5"/>
    </row>
    <row r="13141" ht="15.75" customHeight="1">
      <c r="A13141" s="5"/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  <c r="Q13141" s="5"/>
      <c r="R13141" s="5"/>
      <c r="S13141" s="5"/>
      <c r="T13141" s="5"/>
      <c r="U13141" s="5"/>
      <c r="V13141" s="5"/>
      <c r="W13141" s="5"/>
    </row>
    <row r="13142" ht="15.75" customHeight="1">
      <c r="A13142" s="5"/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  <c r="R13142" s="5"/>
      <c r="S13142" s="5"/>
      <c r="T13142" s="5"/>
      <c r="U13142" s="5"/>
      <c r="V13142" s="5"/>
      <c r="W13142" s="5"/>
    </row>
    <row r="13143" ht="15.75" customHeight="1">
      <c r="A13143" s="5"/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  <c r="Q13143" s="5"/>
      <c r="R13143" s="5"/>
      <c r="S13143" s="5"/>
      <c r="T13143" s="5"/>
      <c r="U13143" s="5"/>
      <c r="V13143" s="5"/>
      <c r="W13143" s="5"/>
    </row>
    <row r="13144" ht="15.75" customHeight="1">
      <c r="A13144" s="5"/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  <c r="Q13144" s="5"/>
      <c r="R13144" s="5"/>
      <c r="S13144" s="5"/>
      <c r="T13144" s="5"/>
      <c r="U13144" s="5"/>
      <c r="V13144" s="5"/>
      <c r="W13144" s="5"/>
    </row>
    <row r="13145" ht="15.75" customHeight="1">
      <c r="A13145" s="5"/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  <c r="Q13145" s="5"/>
      <c r="R13145" s="5"/>
      <c r="S13145" s="5"/>
      <c r="T13145" s="5"/>
      <c r="U13145" s="5"/>
      <c r="V13145" s="5"/>
      <c r="W13145" s="5"/>
    </row>
    <row r="13146" ht="15.75" customHeight="1">
      <c r="A13146" s="5"/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  <c r="Q13146" s="5"/>
      <c r="R13146" s="5"/>
      <c r="S13146" s="5"/>
      <c r="T13146" s="5"/>
      <c r="U13146" s="5"/>
      <c r="V13146" s="5"/>
      <c r="W13146" s="5"/>
    </row>
    <row r="13147" ht="15.75" customHeight="1">
      <c r="A13147" s="5"/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  <c r="Q13147" s="5"/>
      <c r="R13147" s="5"/>
      <c r="S13147" s="5"/>
      <c r="T13147" s="5"/>
      <c r="U13147" s="5"/>
      <c r="V13147" s="5"/>
      <c r="W13147" s="5"/>
    </row>
    <row r="13148" ht="15.75" customHeight="1">
      <c r="A13148" s="5"/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  <c r="Q13148" s="5"/>
      <c r="R13148" s="5"/>
      <c r="S13148" s="5"/>
      <c r="T13148" s="5"/>
      <c r="U13148" s="5"/>
      <c r="V13148" s="5"/>
      <c r="W13148" s="5"/>
    </row>
    <row r="13149" ht="15.75" customHeight="1">
      <c r="A13149" s="5"/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  <c r="Q13149" s="5"/>
      <c r="R13149" s="5"/>
      <c r="S13149" s="5"/>
      <c r="T13149" s="5"/>
      <c r="U13149" s="5"/>
      <c r="V13149" s="5"/>
      <c r="W13149" s="5"/>
    </row>
    <row r="13150" ht="15.75" customHeight="1">
      <c r="A13150" s="5"/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  <c r="Q13150" s="5"/>
      <c r="R13150" s="5"/>
      <c r="S13150" s="5"/>
      <c r="T13150" s="5"/>
      <c r="U13150" s="5"/>
      <c r="V13150" s="5"/>
      <c r="W13150" s="5"/>
    </row>
    <row r="13151" ht="15.75" customHeight="1">
      <c r="A13151" s="5"/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  <c r="R13151" s="5"/>
      <c r="S13151" s="5"/>
      <c r="T13151" s="5"/>
      <c r="U13151" s="5"/>
      <c r="V13151" s="5"/>
      <c r="W13151" s="5"/>
    </row>
    <row r="13152" ht="15.75" customHeight="1">
      <c r="A13152" s="5"/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  <c r="Q13152" s="5"/>
      <c r="R13152" s="5"/>
      <c r="S13152" s="5"/>
      <c r="T13152" s="5"/>
      <c r="U13152" s="5"/>
      <c r="V13152" s="5"/>
      <c r="W13152" s="5"/>
    </row>
    <row r="13153" ht="15.75" customHeight="1">
      <c r="A13153" s="5"/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  <c r="Q13153" s="5"/>
      <c r="R13153" s="5"/>
      <c r="S13153" s="5"/>
      <c r="T13153" s="5"/>
      <c r="U13153" s="5"/>
      <c r="V13153" s="5"/>
      <c r="W13153" s="5"/>
    </row>
    <row r="13154" ht="15.75" customHeight="1">
      <c r="A13154" s="5"/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  <c r="Q13154" s="5"/>
      <c r="R13154" s="5"/>
      <c r="S13154" s="5"/>
      <c r="T13154" s="5"/>
      <c r="U13154" s="5"/>
      <c r="V13154" s="5"/>
      <c r="W13154" s="5"/>
    </row>
    <row r="13155" ht="15.75" customHeight="1">
      <c r="A13155" s="5"/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  <c r="Q13155" s="5"/>
      <c r="R13155" s="5"/>
      <c r="S13155" s="5"/>
      <c r="T13155" s="5"/>
      <c r="U13155" s="5"/>
      <c r="V13155" s="5"/>
      <c r="W13155" s="5"/>
    </row>
    <row r="13156" ht="15.75" customHeight="1">
      <c r="A13156" s="5"/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  <c r="Q13156" s="5"/>
      <c r="R13156" s="5"/>
      <c r="S13156" s="5"/>
      <c r="T13156" s="5"/>
      <c r="U13156" s="5"/>
      <c r="V13156" s="5"/>
      <c r="W13156" s="5"/>
    </row>
    <row r="13157" ht="15.75" customHeight="1">
      <c r="A13157" s="5"/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  <c r="Q13157" s="5"/>
      <c r="R13157" s="5"/>
      <c r="S13157" s="5"/>
      <c r="T13157" s="5"/>
      <c r="U13157" s="5"/>
      <c r="V13157" s="5"/>
      <c r="W13157" s="5"/>
    </row>
    <row r="13158" ht="15.75" customHeight="1">
      <c r="A13158" s="5"/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  <c r="Q13158" s="5"/>
      <c r="R13158" s="5"/>
      <c r="S13158" s="5"/>
      <c r="T13158" s="5"/>
      <c r="U13158" s="5"/>
      <c r="V13158" s="5"/>
      <c r="W13158" s="5"/>
    </row>
    <row r="13159" ht="15.75" customHeight="1">
      <c r="A13159" s="5"/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  <c r="Q13159" s="5"/>
      <c r="R13159" s="5"/>
      <c r="S13159" s="5"/>
      <c r="T13159" s="5"/>
      <c r="U13159" s="5"/>
      <c r="V13159" s="5"/>
      <c r="W13159" s="5"/>
    </row>
    <row r="13160" ht="15.75" customHeight="1">
      <c r="A13160" s="5"/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  <c r="R13160" s="5"/>
      <c r="S13160" s="5"/>
      <c r="T13160" s="5"/>
      <c r="U13160" s="5"/>
      <c r="V13160" s="5"/>
      <c r="W13160" s="5"/>
    </row>
    <row r="13161" ht="15.75" customHeight="1">
      <c r="A13161" s="5"/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  <c r="Q13161" s="5"/>
      <c r="R13161" s="5"/>
      <c r="S13161" s="5"/>
      <c r="T13161" s="5"/>
      <c r="U13161" s="5"/>
      <c r="V13161" s="5"/>
      <c r="W13161" s="5"/>
    </row>
    <row r="13162" ht="15.75" customHeight="1">
      <c r="A13162" s="5"/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  <c r="Q13162" s="5"/>
      <c r="R13162" s="5"/>
      <c r="S13162" s="5"/>
      <c r="T13162" s="5"/>
      <c r="U13162" s="5"/>
      <c r="V13162" s="5"/>
      <c r="W13162" s="5"/>
    </row>
    <row r="13163" ht="15.75" customHeight="1">
      <c r="A13163" s="5"/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  <c r="Q13163" s="5"/>
      <c r="R13163" s="5"/>
      <c r="S13163" s="5"/>
      <c r="T13163" s="5"/>
      <c r="U13163" s="5"/>
      <c r="V13163" s="5"/>
      <c r="W13163" s="5"/>
    </row>
    <row r="13164" ht="15.75" customHeight="1">
      <c r="A13164" s="5"/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  <c r="Q13164" s="5"/>
      <c r="R13164" s="5"/>
      <c r="S13164" s="5"/>
      <c r="T13164" s="5"/>
      <c r="U13164" s="5"/>
      <c r="V13164" s="5"/>
      <c r="W13164" s="5"/>
    </row>
    <row r="13165" ht="15.75" customHeight="1">
      <c r="A13165" s="5"/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  <c r="Q13165" s="5"/>
      <c r="R13165" s="5"/>
      <c r="S13165" s="5"/>
      <c r="T13165" s="5"/>
      <c r="U13165" s="5"/>
      <c r="V13165" s="5"/>
      <c r="W13165" s="5"/>
    </row>
    <row r="13166" ht="15.75" customHeight="1">
      <c r="A13166" s="5"/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  <c r="Q13166" s="5"/>
      <c r="R13166" s="5"/>
      <c r="S13166" s="5"/>
      <c r="T13166" s="5"/>
      <c r="U13166" s="5"/>
      <c r="V13166" s="5"/>
      <c r="W13166" s="5"/>
    </row>
    <row r="13167" ht="15.75" customHeight="1">
      <c r="A13167" s="5"/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  <c r="Q13167" s="5"/>
      <c r="R13167" s="5"/>
      <c r="S13167" s="5"/>
      <c r="T13167" s="5"/>
      <c r="U13167" s="5"/>
      <c r="V13167" s="5"/>
      <c r="W13167" s="5"/>
    </row>
    <row r="13168" ht="15.75" customHeight="1">
      <c r="A13168" s="5"/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  <c r="Q13168" s="5"/>
      <c r="R13168" s="5"/>
      <c r="S13168" s="5"/>
      <c r="T13168" s="5"/>
      <c r="U13168" s="5"/>
      <c r="V13168" s="5"/>
      <c r="W13168" s="5"/>
    </row>
    <row r="13169" ht="15.75" customHeight="1">
      <c r="A13169" s="5"/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  <c r="R13169" s="5"/>
      <c r="S13169" s="5"/>
      <c r="T13169" s="5"/>
      <c r="U13169" s="5"/>
      <c r="V13169" s="5"/>
      <c r="W13169" s="5"/>
    </row>
    <row r="13170" ht="15.75" customHeight="1">
      <c r="A13170" s="5"/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  <c r="Q13170" s="5"/>
      <c r="R13170" s="5"/>
      <c r="S13170" s="5"/>
      <c r="T13170" s="5"/>
      <c r="U13170" s="5"/>
      <c r="V13170" s="5"/>
      <c r="W13170" s="5"/>
    </row>
    <row r="13171" ht="15.75" customHeight="1">
      <c r="A13171" s="5"/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  <c r="Q13171" s="5"/>
      <c r="R13171" s="5"/>
      <c r="S13171" s="5"/>
      <c r="T13171" s="5"/>
      <c r="U13171" s="5"/>
      <c r="V13171" s="5"/>
      <c r="W13171" s="5"/>
    </row>
    <row r="13172" ht="15.75" customHeight="1">
      <c r="A13172" s="5"/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  <c r="Q13172" s="5"/>
      <c r="R13172" s="5"/>
      <c r="S13172" s="5"/>
      <c r="T13172" s="5"/>
      <c r="U13172" s="5"/>
      <c r="V13172" s="5"/>
      <c r="W13172" s="5"/>
    </row>
    <row r="13173" ht="15.75" customHeight="1">
      <c r="A13173" s="5"/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  <c r="Q13173" s="5"/>
      <c r="R13173" s="5"/>
      <c r="S13173" s="5"/>
      <c r="T13173" s="5"/>
      <c r="U13173" s="5"/>
      <c r="V13173" s="5"/>
      <c r="W13173" s="5"/>
    </row>
    <row r="13174" ht="15.75" customHeight="1">
      <c r="A13174" s="5"/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  <c r="Q13174" s="5"/>
      <c r="R13174" s="5"/>
      <c r="S13174" s="5"/>
      <c r="T13174" s="5"/>
      <c r="U13174" s="5"/>
      <c r="V13174" s="5"/>
      <c r="W13174" s="5"/>
    </row>
    <row r="13175" ht="15.75" customHeight="1">
      <c r="A13175" s="5"/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  <c r="Q13175" s="5"/>
      <c r="R13175" s="5"/>
      <c r="S13175" s="5"/>
      <c r="T13175" s="5"/>
      <c r="U13175" s="5"/>
      <c r="V13175" s="5"/>
      <c r="W13175" s="5"/>
    </row>
    <row r="13176" ht="15.75" customHeight="1">
      <c r="A13176" s="5"/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  <c r="Q13176" s="5"/>
      <c r="R13176" s="5"/>
      <c r="S13176" s="5"/>
      <c r="T13176" s="5"/>
      <c r="U13176" s="5"/>
      <c r="V13176" s="5"/>
      <c r="W13176" s="5"/>
    </row>
    <row r="13177" ht="15.75" customHeight="1">
      <c r="A13177" s="5"/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  <c r="Q13177" s="5"/>
      <c r="R13177" s="5"/>
      <c r="S13177" s="5"/>
      <c r="T13177" s="5"/>
      <c r="U13177" s="5"/>
      <c r="V13177" s="5"/>
      <c r="W13177" s="5"/>
    </row>
    <row r="13178" ht="15.75" customHeight="1">
      <c r="A13178" s="5"/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  <c r="R13178" s="5"/>
      <c r="S13178" s="5"/>
      <c r="T13178" s="5"/>
      <c r="U13178" s="5"/>
      <c r="V13178" s="5"/>
      <c r="W13178" s="5"/>
    </row>
    <row r="13179" ht="15.75" customHeight="1">
      <c r="A13179" s="5"/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  <c r="Q13179" s="5"/>
      <c r="R13179" s="5"/>
      <c r="S13179" s="5"/>
      <c r="T13179" s="5"/>
      <c r="U13179" s="5"/>
      <c r="V13179" s="5"/>
      <c r="W13179" s="5"/>
    </row>
    <row r="13180" ht="15.75" customHeight="1">
      <c r="A13180" s="5"/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  <c r="Q13180" s="5"/>
      <c r="R13180" s="5"/>
      <c r="S13180" s="5"/>
      <c r="T13180" s="5"/>
      <c r="U13180" s="5"/>
      <c r="V13180" s="5"/>
      <c r="W13180" s="5"/>
    </row>
    <row r="13181" ht="15.75" customHeight="1">
      <c r="A13181" s="5"/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  <c r="Q13181" s="5"/>
      <c r="R13181" s="5"/>
      <c r="S13181" s="5"/>
      <c r="T13181" s="5"/>
      <c r="U13181" s="5"/>
      <c r="V13181" s="5"/>
      <c r="W13181" s="5"/>
    </row>
    <row r="13182" ht="15.75" customHeight="1">
      <c r="A13182" s="5"/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  <c r="Q13182" s="5"/>
      <c r="R13182" s="5"/>
      <c r="S13182" s="5"/>
      <c r="T13182" s="5"/>
      <c r="U13182" s="5"/>
      <c r="V13182" s="5"/>
      <c r="W13182" s="5"/>
    </row>
    <row r="13183" ht="15.75" customHeight="1">
      <c r="A13183" s="5"/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  <c r="Q13183" s="5"/>
      <c r="R13183" s="5"/>
      <c r="S13183" s="5"/>
      <c r="T13183" s="5"/>
      <c r="U13183" s="5"/>
      <c r="V13183" s="5"/>
      <c r="W13183" s="5"/>
    </row>
    <row r="13184" ht="15.75" customHeight="1">
      <c r="A13184" s="5"/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  <c r="Q13184" s="5"/>
      <c r="R13184" s="5"/>
      <c r="S13184" s="5"/>
      <c r="T13184" s="5"/>
      <c r="U13184" s="5"/>
      <c r="V13184" s="5"/>
      <c r="W13184" s="5"/>
    </row>
    <row r="13185" ht="15.75" customHeight="1">
      <c r="A13185" s="5"/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  <c r="Q13185" s="5"/>
      <c r="R13185" s="5"/>
      <c r="S13185" s="5"/>
      <c r="T13185" s="5"/>
      <c r="U13185" s="5"/>
      <c r="V13185" s="5"/>
      <c r="W13185" s="5"/>
    </row>
    <row r="13186" ht="15.75" customHeight="1">
      <c r="A13186" s="5"/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  <c r="Q13186" s="5"/>
      <c r="R13186" s="5"/>
      <c r="S13186" s="5"/>
      <c r="T13186" s="5"/>
      <c r="U13186" s="5"/>
      <c r="V13186" s="5"/>
      <c r="W13186" s="5"/>
    </row>
    <row r="13187" ht="15.75" customHeight="1">
      <c r="A13187" s="5"/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  <c r="R13187" s="5"/>
      <c r="S13187" s="5"/>
      <c r="T13187" s="5"/>
      <c r="U13187" s="5"/>
      <c r="V13187" s="5"/>
      <c r="W13187" s="5"/>
    </row>
    <row r="13188" ht="15.75" customHeight="1">
      <c r="A13188" s="5"/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  <c r="Q13188" s="5"/>
      <c r="R13188" s="5"/>
      <c r="S13188" s="5"/>
      <c r="T13188" s="5"/>
      <c r="U13188" s="5"/>
      <c r="V13188" s="5"/>
      <c r="W13188" s="5"/>
    </row>
    <row r="13189" ht="15.75" customHeight="1">
      <c r="A13189" s="5"/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  <c r="Q13189" s="5"/>
      <c r="R13189" s="5"/>
      <c r="S13189" s="5"/>
      <c r="T13189" s="5"/>
      <c r="U13189" s="5"/>
      <c r="V13189" s="5"/>
      <c r="W13189" s="5"/>
    </row>
    <row r="13190" ht="15.75" customHeight="1">
      <c r="A13190" s="5"/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  <c r="Q13190" s="5"/>
      <c r="R13190" s="5"/>
      <c r="S13190" s="5"/>
      <c r="T13190" s="5"/>
      <c r="U13190" s="5"/>
      <c r="V13190" s="5"/>
      <c r="W13190" s="5"/>
    </row>
    <row r="13191" ht="15.75" customHeight="1">
      <c r="A13191" s="5"/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  <c r="Q13191" s="5"/>
      <c r="R13191" s="5"/>
      <c r="S13191" s="5"/>
      <c r="T13191" s="5"/>
      <c r="U13191" s="5"/>
      <c r="V13191" s="5"/>
      <c r="W13191" s="5"/>
    </row>
    <row r="13192" ht="15.75" customHeight="1">
      <c r="A13192" s="5"/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  <c r="Q13192" s="5"/>
      <c r="R13192" s="5"/>
      <c r="S13192" s="5"/>
      <c r="T13192" s="5"/>
      <c r="U13192" s="5"/>
      <c r="V13192" s="5"/>
      <c r="W13192" s="5"/>
    </row>
    <row r="13193" ht="15.75" customHeight="1">
      <c r="A13193" s="5"/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  <c r="Q13193" s="5"/>
      <c r="R13193" s="5"/>
      <c r="S13193" s="5"/>
      <c r="T13193" s="5"/>
      <c r="U13193" s="5"/>
      <c r="V13193" s="5"/>
      <c r="W13193" s="5"/>
    </row>
    <row r="13194" ht="15.75" customHeight="1">
      <c r="A13194" s="5"/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  <c r="Q13194" s="5"/>
      <c r="R13194" s="5"/>
      <c r="S13194" s="5"/>
      <c r="T13194" s="5"/>
      <c r="U13194" s="5"/>
      <c r="V13194" s="5"/>
      <c r="W13194" s="5"/>
    </row>
    <row r="13195" ht="15.75" customHeight="1">
      <c r="A13195" s="5"/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  <c r="Q13195" s="5"/>
      <c r="R13195" s="5"/>
      <c r="S13195" s="5"/>
      <c r="T13195" s="5"/>
      <c r="U13195" s="5"/>
      <c r="V13195" s="5"/>
      <c r="W13195" s="5"/>
    </row>
    <row r="13196" ht="15.75" customHeight="1">
      <c r="A13196" s="5"/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  <c r="R13196" s="5"/>
      <c r="S13196" s="5"/>
      <c r="T13196" s="5"/>
      <c r="U13196" s="5"/>
      <c r="V13196" s="5"/>
      <c r="W13196" s="5"/>
    </row>
    <row r="13197" ht="15.75" customHeight="1">
      <c r="A13197" s="5"/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  <c r="Q13197" s="5"/>
      <c r="R13197" s="5"/>
      <c r="S13197" s="5"/>
      <c r="T13197" s="5"/>
      <c r="U13197" s="5"/>
      <c r="V13197" s="5"/>
      <c r="W13197" s="5"/>
    </row>
    <row r="13198" ht="15.75" customHeight="1">
      <c r="A13198" s="5"/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  <c r="Q13198" s="5"/>
      <c r="R13198" s="5"/>
      <c r="S13198" s="5"/>
      <c r="T13198" s="5"/>
      <c r="U13198" s="5"/>
      <c r="V13198" s="5"/>
      <c r="W13198" s="5"/>
    </row>
    <row r="13199" ht="15.75" customHeight="1">
      <c r="A13199" s="5"/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  <c r="Q13199" s="5"/>
      <c r="R13199" s="5"/>
      <c r="S13199" s="5"/>
      <c r="T13199" s="5"/>
      <c r="U13199" s="5"/>
      <c r="V13199" s="5"/>
      <c r="W13199" s="5"/>
    </row>
    <row r="13200" ht="15.75" customHeight="1">
      <c r="A13200" s="5"/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  <c r="Q13200" s="5"/>
      <c r="R13200" s="5"/>
      <c r="S13200" s="5"/>
      <c r="T13200" s="5"/>
      <c r="U13200" s="5"/>
      <c r="V13200" s="5"/>
      <c r="W13200" s="5"/>
    </row>
    <row r="13201" ht="15.75" customHeight="1">
      <c r="A13201" s="5"/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  <c r="Q13201" s="5"/>
      <c r="R13201" s="5"/>
      <c r="S13201" s="5"/>
      <c r="T13201" s="5"/>
      <c r="U13201" s="5"/>
      <c r="V13201" s="5"/>
      <c r="W13201" s="5"/>
    </row>
    <row r="13202" ht="15.75" customHeight="1">
      <c r="A13202" s="5"/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  <c r="Q13202" s="5"/>
      <c r="R13202" s="5"/>
      <c r="S13202" s="5"/>
      <c r="T13202" s="5"/>
      <c r="U13202" s="5"/>
      <c r="V13202" s="5"/>
      <c r="W13202" s="5"/>
    </row>
    <row r="13203" ht="15.75" customHeight="1">
      <c r="A13203" s="5"/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  <c r="Q13203" s="5"/>
      <c r="R13203" s="5"/>
      <c r="S13203" s="5"/>
      <c r="T13203" s="5"/>
      <c r="U13203" s="5"/>
      <c r="V13203" s="5"/>
      <c r="W13203" s="5"/>
    </row>
    <row r="13204" ht="15.75" customHeight="1">
      <c r="A13204" s="5"/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  <c r="Q13204" s="5"/>
      <c r="R13204" s="5"/>
      <c r="S13204" s="5"/>
      <c r="T13204" s="5"/>
      <c r="U13204" s="5"/>
      <c r="V13204" s="5"/>
      <c r="W13204" s="5"/>
    </row>
    <row r="13205" ht="15.75" customHeight="1">
      <c r="A13205" s="5"/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  <c r="R13205" s="5"/>
      <c r="S13205" s="5"/>
      <c r="T13205" s="5"/>
      <c r="U13205" s="5"/>
      <c r="V13205" s="5"/>
      <c r="W13205" s="5"/>
    </row>
    <row r="13206" ht="15.75" customHeight="1">
      <c r="A13206" s="5"/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  <c r="Q13206" s="5"/>
      <c r="R13206" s="5"/>
      <c r="S13206" s="5"/>
      <c r="T13206" s="5"/>
      <c r="U13206" s="5"/>
      <c r="V13206" s="5"/>
      <c r="W13206" s="5"/>
    </row>
    <row r="13207" ht="15.75" customHeight="1">
      <c r="A13207" s="5"/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  <c r="Q13207" s="5"/>
      <c r="R13207" s="5"/>
      <c r="S13207" s="5"/>
      <c r="T13207" s="5"/>
      <c r="U13207" s="5"/>
      <c r="V13207" s="5"/>
      <c r="W13207" s="5"/>
    </row>
    <row r="13208" ht="15.75" customHeight="1">
      <c r="A13208" s="5"/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  <c r="Q13208" s="5"/>
      <c r="R13208" s="5"/>
      <c r="S13208" s="5"/>
      <c r="T13208" s="5"/>
      <c r="U13208" s="5"/>
      <c r="V13208" s="5"/>
      <c r="W13208" s="5"/>
    </row>
    <row r="13209" ht="15.75" customHeight="1">
      <c r="A13209" s="5"/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  <c r="Q13209" s="5"/>
      <c r="R13209" s="5"/>
      <c r="S13209" s="5"/>
      <c r="T13209" s="5"/>
      <c r="U13209" s="5"/>
      <c r="V13209" s="5"/>
      <c r="W13209" s="5"/>
    </row>
    <row r="13210" ht="15.75" customHeight="1">
      <c r="A13210" s="5"/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  <c r="Q13210" s="5"/>
      <c r="R13210" s="5"/>
      <c r="S13210" s="5"/>
      <c r="T13210" s="5"/>
      <c r="U13210" s="5"/>
      <c r="V13210" s="5"/>
      <c r="W13210" s="5"/>
    </row>
    <row r="13211" ht="15.75" customHeight="1">
      <c r="A13211" s="5"/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  <c r="Q13211" s="5"/>
      <c r="R13211" s="5"/>
      <c r="S13211" s="5"/>
      <c r="T13211" s="5"/>
      <c r="U13211" s="5"/>
      <c r="V13211" s="5"/>
      <c r="W13211" s="5"/>
    </row>
    <row r="13212" ht="15.75" customHeight="1">
      <c r="A13212" s="5"/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  <c r="Q13212" s="5"/>
      <c r="R13212" s="5"/>
      <c r="S13212" s="5"/>
      <c r="T13212" s="5"/>
      <c r="U13212" s="5"/>
      <c r="V13212" s="5"/>
      <c r="W13212" s="5"/>
    </row>
    <row r="13213" ht="15.75" customHeight="1">
      <c r="A13213" s="5"/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  <c r="Q13213" s="5"/>
      <c r="R13213" s="5"/>
      <c r="S13213" s="5"/>
      <c r="T13213" s="5"/>
      <c r="U13213" s="5"/>
      <c r="V13213" s="5"/>
      <c r="W13213" s="5"/>
    </row>
    <row r="13214" ht="15.75" customHeight="1">
      <c r="A13214" s="5"/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  <c r="R13214" s="5"/>
      <c r="S13214" s="5"/>
      <c r="T13214" s="5"/>
      <c r="U13214" s="5"/>
      <c r="V13214" s="5"/>
      <c r="W13214" s="5"/>
    </row>
    <row r="13215" ht="15.75" customHeight="1">
      <c r="A13215" s="5"/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  <c r="Q13215" s="5"/>
      <c r="R13215" s="5"/>
      <c r="S13215" s="5"/>
      <c r="T13215" s="5"/>
      <c r="U13215" s="5"/>
      <c r="V13215" s="5"/>
      <c r="W13215" s="5"/>
    </row>
    <row r="13216" ht="15.75" customHeight="1">
      <c r="A13216" s="5"/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  <c r="Q13216" s="5"/>
      <c r="R13216" s="5"/>
      <c r="S13216" s="5"/>
      <c r="T13216" s="5"/>
      <c r="U13216" s="5"/>
      <c r="V13216" s="5"/>
      <c r="W13216" s="5"/>
    </row>
    <row r="13217" ht="15.75" customHeight="1">
      <c r="A13217" s="5"/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  <c r="Q13217" s="5"/>
      <c r="R13217" s="5"/>
      <c r="S13217" s="5"/>
      <c r="T13217" s="5"/>
      <c r="U13217" s="5"/>
      <c r="V13217" s="5"/>
      <c r="W13217" s="5"/>
    </row>
    <row r="13218" ht="15.75" customHeight="1">
      <c r="A13218" s="5"/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  <c r="Q13218" s="5"/>
      <c r="R13218" s="5"/>
      <c r="S13218" s="5"/>
      <c r="T13218" s="5"/>
      <c r="U13218" s="5"/>
      <c r="V13218" s="5"/>
      <c r="W13218" s="5"/>
    </row>
    <row r="13219" ht="15.75" customHeight="1">
      <c r="A13219" s="5"/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  <c r="Q13219" s="5"/>
      <c r="R13219" s="5"/>
      <c r="S13219" s="5"/>
      <c r="T13219" s="5"/>
      <c r="U13219" s="5"/>
      <c r="V13219" s="5"/>
      <c r="W13219" s="5"/>
    </row>
    <row r="13220" ht="15.75" customHeight="1">
      <c r="A13220" s="5"/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  <c r="Q13220" s="5"/>
      <c r="R13220" s="5"/>
      <c r="S13220" s="5"/>
      <c r="T13220" s="5"/>
      <c r="U13220" s="5"/>
      <c r="V13220" s="5"/>
      <c r="W13220" s="5"/>
    </row>
    <row r="13221" ht="15.75" customHeight="1">
      <c r="A13221" s="5"/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  <c r="Q13221" s="5"/>
      <c r="R13221" s="5"/>
      <c r="S13221" s="5"/>
      <c r="T13221" s="5"/>
      <c r="U13221" s="5"/>
      <c r="V13221" s="5"/>
      <c r="W13221" s="5"/>
    </row>
    <row r="13222" ht="15.75" customHeight="1">
      <c r="A13222" s="5"/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  <c r="Q13222" s="5"/>
      <c r="R13222" s="5"/>
      <c r="S13222" s="5"/>
      <c r="T13222" s="5"/>
      <c r="U13222" s="5"/>
      <c r="V13222" s="5"/>
      <c r="W13222" s="5"/>
    </row>
    <row r="13223" ht="15.75" customHeight="1">
      <c r="A13223" s="5"/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  <c r="R13223" s="5"/>
      <c r="S13223" s="5"/>
      <c r="T13223" s="5"/>
      <c r="U13223" s="5"/>
      <c r="V13223" s="5"/>
      <c r="W13223" s="5"/>
    </row>
    <row r="13224" ht="15.75" customHeight="1">
      <c r="A13224" s="5"/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  <c r="Q13224" s="5"/>
      <c r="R13224" s="5"/>
      <c r="S13224" s="5"/>
      <c r="T13224" s="5"/>
      <c r="U13224" s="5"/>
      <c r="V13224" s="5"/>
      <c r="W13224" s="5"/>
    </row>
    <row r="13225" ht="15.75" customHeight="1">
      <c r="A13225" s="5"/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  <c r="Q13225" s="5"/>
      <c r="R13225" s="5"/>
      <c r="S13225" s="5"/>
      <c r="T13225" s="5"/>
      <c r="U13225" s="5"/>
      <c r="V13225" s="5"/>
      <c r="W13225" s="5"/>
    </row>
    <row r="13226" ht="15.75" customHeight="1">
      <c r="A13226" s="5"/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  <c r="Q13226" s="5"/>
      <c r="R13226" s="5"/>
      <c r="S13226" s="5"/>
      <c r="T13226" s="5"/>
      <c r="U13226" s="5"/>
      <c r="V13226" s="5"/>
      <c r="W13226" s="5"/>
    </row>
    <row r="13227" ht="15.75" customHeight="1">
      <c r="A13227" s="5"/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  <c r="Q13227" s="5"/>
      <c r="R13227" s="5"/>
      <c r="S13227" s="5"/>
      <c r="T13227" s="5"/>
      <c r="U13227" s="5"/>
      <c r="V13227" s="5"/>
      <c r="W13227" s="5"/>
    </row>
    <row r="13228" ht="15.75" customHeight="1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  <c r="Q13228" s="5"/>
      <c r="R13228" s="5"/>
      <c r="S13228" s="5"/>
      <c r="T13228" s="5"/>
      <c r="U13228" s="5"/>
      <c r="V13228" s="5"/>
      <c r="W13228" s="5"/>
    </row>
    <row r="13229" ht="15.75" customHeight="1">
      <c r="A13229" s="5"/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  <c r="Q13229" s="5"/>
      <c r="R13229" s="5"/>
      <c r="S13229" s="5"/>
      <c r="T13229" s="5"/>
      <c r="U13229" s="5"/>
      <c r="V13229" s="5"/>
      <c r="W13229" s="5"/>
    </row>
    <row r="13230" ht="15.75" customHeight="1">
      <c r="A13230" s="5"/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  <c r="Q13230" s="5"/>
      <c r="R13230" s="5"/>
      <c r="S13230" s="5"/>
      <c r="T13230" s="5"/>
      <c r="U13230" s="5"/>
      <c r="V13230" s="5"/>
      <c r="W13230" s="5"/>
    </row>
    <row r="13231" ht="15.75" customHeight="1">
      <c r="A13231" s="5"/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  <c r="Q13231" s="5"/>
      <c r="R13231" s="5"/>
      <c r="S13231" s="5"/>
      <c r="T13231" s="5"/>
      <c r="U13231" s="5"/>
      <c r="V13231" s="5"/>
      <c r="W13231" s="5"/>
    </row>
    <row r="13232" ht="15.75" customHeight="1">
      <c r="A13232" s="5"/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  <c r="R13232" s="5"/>
      <c r="S13232" s="5"/>
      <c r="T13232" s="5"/>
      <c r="U13232" s="5"/>
      <c r="V13232" s="5"/>
      <c r="W13232" s="5"/>
    </row>
    <row r="13233" ht="15.75" customHeight="1">
      <c r="A13233" s="5"/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  <c r="Q13233" s="5"/>
      <c r="R13233" s="5"/>
      <c r="S13233" s="5"/>
      <c r="T13233" s="5"/>
      <c r="U13233" s="5"/>
      <c r="V13233" s="5"/>
      <c r="W13233" s="5"/>
    </row>
    <row r="13234" ht="15.75" customHeight="1">
      <c r="A13234" s="5"/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  <c r="Q13234" s="5"/>
      <c r="R13234" s="5"/>
      <c r="S13234" s="5"/>
      <c r="T13234" s="5"/>
      <c r="U13234" s="5"/>
      <c r="V13234" s="5"/>
      <c r="W13234" s="5"/>
    </row>
    <row r="13235" ht="15.75" customHeight="1">
      <c r="A13235" s="5"/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  <c r="Q13235" s="5"/>
      <c r="R13235" s="5"/>
      <c r="S13235" s="5"/>
      <c r="T13235" s="5"/>
      <c r="U13235" s="5"/>
      <c r="V13235" s="5"/>
      <c r="W13235" s="5"/>
    </row>
    <row r="13236" ht="15.75" customHeight="1">
      <c r="A13236" s="5"/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  <c r="Q13236" s="5"/>
      <c r="R13236" s="5"/>
      <c r="S13236" s="5"/>
      <c r="T13236" s="5"/>
      <c r="U13236" s="5"/>
      <c r="V13236" s="5"/>
      <c r="W13236" s="5"/>
    </row>
    <row r="13237" ht="15.75" customHeight="1">
      <c r="A13237" s="5"/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  <c r="Q13237" s="5"/>
      <c r="R13237" s="5"/>
      <c r="S13237" s="5"/>
      <c r="T13237" s="5"/>
      <c r="U13237" s="5"/>
      <c r="V13237" s="5"/>
      <c r="W13237" s="5"/>
    </row>
    <row r="13238" ht="15.75" customHeight="1">
      <c r="A13238" s="5"/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  <c r="Q13238" s="5"/>
      <c r="R13238" s="5"/>
      <c r="S13238" s="5"/>
      <c r="T13238" s="5"/>
      <c r="U13238" s="5"/>
      <c r="V13238" s="5"/>
      <c r="W13238" s="5"/>
    </row>
    <row r="13239" ht="15.75" customHeight="1">
      <c r="A13239" s="5"/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  <c r="Q13239" s="5"/>
      <c r="R13239" s="5"/>
      <c r="S13239" s="5"/>
      <c r="T13239" s="5"/>
      <c r="U13239" s="5"/>
      <c r="V13239" s="5"/>
      <c r="W13239" s="5"/>
    </row>
    <row r="13240" ht="15.75" customHeight="1">
      <c r="A13240" s="5"/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  <c r="Q13240" s="5"/>
      <c r="R13240" s="5"/>
      <c r="S13240" s="5"/>
      <c r="T13240" s="5"/>
      <c r="U13240" s="5"/>
      <c r="V13240" s="5"/>
      <c r="W13240" s="5"/>
    </row>
    <row r="13241" ht="15.75" customHeight="1">
      <c r="A13241" s="5"/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  <c r="R13241" s="5"/>
      <c r="S13241" s="5"/>
      <c r="T13241" s="5"/>
      <c r="U13241" s="5"/>
      <c r="V13241" s="5"/>
      <c r="W13241" s="5"/>
    </row>
    <row r="13242" ht="15.75" customHeight="1">
      <c r="A13242" s="5"/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  <c r="Q13242" s="5"/>
      <c r="R13242" s="5"/>
      <c r="S13242" s="5"/>
      <c r="T13242" s="5"/>
      <c r="U13242" s="5"/>
      <c r="V13242" s="5"/>
      <c r="W13242" s="5"/>
    </row>
    <row r="13243" ht="15.75" customHeight="1">
      <c r="A13243" s="5"/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  <c r="Q13243" s="5"/>
      <c r="R13243" s="5"/>
      <c r="S13243" s="5"/>
      <c r="T13243" s="5"/>
      <c r="U13243" s="5"/>
      <c r="V13243" s="5"/>
      <c r="W13243" s="5"/>
    </row>
    <row r="13244" ht="15.75" customHeight="1">
      <c r="A13244" s="5"/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  <c r="Q13244" s="5"/>
      <c r="R13244" s="5"/>
      <c r="S13244" s="5"/>
      <c r="T13244" s="5"/>
      <c r="U13244" s="5"/>
      <c r="V13244" s="5"/>
      <c r="W13244" s="5"/>
    </row>
    <row r="13245" ht="15.75" customHeight="1">
      <c r="A13245" s="5"/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  <c r="Q13245" s="5"/>
      <c r="R13245" s="5"/>
      <c r="S13245" s="5"/>
      <c r="T13245" s="5"/>
      <c r="U13245" s="5"/>
      <c r="V13245" s="5"/>
      <c r="W13245" s="5"/>
    </row>
    <row r="13246" ht="15.75" customHeight="1">
      <c r="A13246" s="5"/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  <c r="Q13246" s="5"/>
      <c r="R13246" s="5"/>
      <c r="S13246" s="5"/>
      <c r="T13246" s="5"/>
      <c r="U13246" s="5"/>
      <c r="V13246" s="5"/>
      <c r="W13246" s="5"/>
    </row>
    <row r="13247" ht="15.75" customHeight="1">
      <c r="A13247" s="5"/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  <c r="Q13247" s="5"/>
      <c r="R13247" s="5"/>
      <c r="S13247" s="5"/>
      <c r="T13247" s="5"/>
      <c r="U13247" s="5"/>
      <c r="V13247" s="5"/>
      <c r="W13247" s="5"/>
    </row>
    <row r="13248" ht="15.75" customHeight="1">
      <c r="A13248" s="5"/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  <c r="Q13248" s="5"/>
      <c r="R13248" s="5"/>
      <c r="S13248" s="5"/>
      <c r="T13248" s="5"/>
      <c r="U13248" s="5"/>
      <c r="V13248" s="5"/>
      <c r="W13248" s="5"/>
    </row>
    <row r="13249" ht="15.75" customHeight="1">
      <c r="A13249" s="5"/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  <c r="Q13249" s="5"/>
      <c r="R13249" s="5"/>
      <c r="S13249" s="5"/>
      <c r="T13249" s="5"/>
      <c r="U13249" s="5"/>
      <c r="V13249" s="5"/>
      <c r="W13249" s="5"/>
    </row>
    <row r="13250" ht="15.75" customHeight="1">
      <c r="A13250" s="5"/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  <c r="R13250" s="5"/>
      <c r="S13250" s="5"/>
      <c r="T13250" s="5"/>
      <c r="U13250" s="5"/>
      <c r="V13250" s="5"/>
      <c r="W13250" s="5"/>
    </row>
    <row r="13251" ht="15.75" customHeight="1">
      <c r="A13251" s="5"/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  <c r="Q13251" s="5"/>
      <c r="R13251" s="5"/>
      <c r="S13251" s="5"/>
      <c r="T13251" s="5"/>
      <c r="U13251" s="5"/>
      <c r="V13251" s="5"/>
      <c r="W13251" s="5"/>
    </row>
    <row r="13252" ht="15.75" customHeight="1">
      <c r="A13252" s="5"/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  <c r="Q13252" s="5"/>
      <c r="R13252" s="5"/>
      <c r="S13252" s="5"/>
      <c r="T13252" s="5"/>
      <c r="U13252" s="5"/>
      <c r="V13252" s="5"/>
      <c r="W13252" s="5"/>
    </row>
    <row r="13253" ht="15.75" customHeight="1">
      <c r="A13253" s="5"/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  <c r="Q13253" s="5"/>
      <c r="R13253" s="5"/>
      <c r="S13253" s="5"/>
      <c r="T13253" s="5"/>
      <c r="U13253" s="5"/>
      <c r="V13253" s="5"/>
      <c r="W13253" s="5"/>
    </row>
    <row r="13254" ht="15.75" customHeight="1">
      <c r="A13254" s="5"/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  <c r="Q13254" s="5"/>
      <c r="R13254" s="5"/>
      <c r="S13254" s="5"/>
      <c r="T13254" s="5"/>
      <c r="U13254" s="5"/>
      <c r="V13254" s="5"/>
      <c r="W13254" s="5"/>
    </row>
    <row r="13255" ht="15.75" customHeight="1">
      <c r="A13255" s="5"/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  <c r="Q13255" s="5"/>
      <c r="R13255" s="5"/>
      <c r="S13255" s="5"/>
      <c r="T13255" s="5"/>
      <c r="U13255" s="5"/>
      <c r="V13255" s="5"/>
      <c r="W13255" s="5"/>
    </row>
    <row r="13256" ht="15.75" customHeight="1">
      <c r="A13256" s="5"/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  <c r="Q13256" s="5"/>
      <c r="R13256" s="5"/>
      <c r="S13256" s="5"/>
      <c r="T13256" s="5"/>
      <c r="U13256" s="5"/>
      <c r="V13256" s="5"/>
      <c r="W13256" s="5"/>
    </row>
    <row r="13257" ht="15.75" customHeight="1">
      <c r="A13257" s="5"/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  <c r="Q13257" s="5"/>
      <c r="R13257" s="5"/>
      <c r="S13257" s="5"/>
      <c r="T13257" s="5"/>
      <c r="U13257" s="5"/>
      <c r="V13257" s="5"/>
      <c r="W13257" s="5"/>
    </row>
    <row r="13258" ht="15.75" customHeight="1">
      <c r="A13258" s="5"/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  <c r="Q13258" s="5"/>
      <c r="R13258" s="5"/>
      <c r="S13258" s="5"/>
      <c r="T13258" s="5"/>
      <c r="U13258" s="5"/>
      <c r="V13258" s="5"/>
      <c r="W13258" s="5"/>
    </row>
    <row r="13259" ht="15.75" customHeight="1">
      <c r="A13259" s="5"/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  <c r="R13259" s="5"/>
      <c r="S13259" s="5"/>
      <c r="T13259" s="5"/>
      <c r="U13259" s="5"/>
      <c r="V13259" s="5"/>
      <c r="W13259" s="5"/>
    </row>
    <row r="13260" ht="15.75" customHeight="1">
      <c r="A13260" s="5"/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  <c r="Q13260" s="5"/>
      <c r="R13260" s="5"/>
      <c r="S13260" s="5"/>
      <c r="T13260" s="5"/>
      <c r="U13260" s="5"/>
      <c r="V13260" s="5"/>
      <c r="W13260" s="5"/>
    </row>
    <row r="13261" ht="15.75" customHeight="1">
      <c r="A13261" s="5"/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  <c r="Q13261" s="5"/>
      <c r="R13261" s="5"/>
      <c r="S13261" s="5"/>
      <c r="T13261" s="5"/>
      <c r="U13261" s="5"/>
      <c r="V13261" s="5"/>
      <c r="W13261" s="5"/>
    </row>
    <row r="13262" ht="15.75" customHeight="1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  <c r="Q13262" s="5"/>
      <c r="R13262" s="5"/>
      <c r="S13262" s="5"/>
      <c r="T13262" s="5"/>
      <c r="U13262" s="5"/>
      <c r="V13262" s="5"/>
      <c r="W13262" s="5"/>
    </row>
    <row r="13263" ht="15.75" customHeight="1">
      <c r="A13263" s="5"/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  <c r="Q13263" s="5"/>
      <c r="R13263" s="5"/>
      <c r="S13263" s="5"/>
      <c r="T13263" s="5"/>
      <c r="U13263" s="5"/>
      <c r="V13263" s="5"/>
      <c r="W13263" s="5"/>
    </row>
    <row r="13264" ht="15.75" customHeight="1">
      <c r="A13264" s="5"/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  <c r="Q13264" s="5"/>
      <c r="R13264" s="5"/>
      <c r="S13264" s="5"/>
      <c r="T13264" s="5"/>
      <c r="U13264" s="5"/>
      <c r="V13264" s="5"/>
      <c r="W13264" s="5"/>
    </row>
    <row r="13265" ht="15.75" customHeight="1">
      <c r="A13265" s="5"/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  <c r="Q13265" s="5"/>
      <c r="R13265" s="5"/>
      <c r="S13265" s="5"/>
      <c r="T13265" s="5"/>
      <c r="U13265" s="5"/>
      <c r="V13265" s="5"/>
      <c r="W13265" s="5"/>
    </row>
    <row r="13266" ht="15.75" customHeight="1">
      <c r="A13266" s="5"/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  <c r="Q13266" s="5"/>
      <c r="R13266" s="5"/>
      <c r="S13266" s="5"/>
      <c r="T13266" s="5"/>
      <c r="U13266" s="5"/>
      <c r="V13266" s="5"/>
      <c r="W13266" s="5"/>
    </row>
    <row r="13267" ht="15.75" customHeight="1">
      <c r="A13267" s="5"/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  <c r="Q13267" s="5"/>
      <c r="R13267" s="5"/>
      <c r="S13267" s="5"/>
      <c r="T13267" s="5"/>
      <c r="U13267" s="5"/>
      <c r="V13267" s="5"/>
      <c r="W13267" s="5"/>
    </row>
    <row r="13268" ht="15.75" customHeight="1">
      <c r="A13268" s="5"/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  <c r="R13268" s="5"/>
      <c r="S13268" s="5"/>
      <c r="T13268" s="5"/>
      <c r="U13268" s="5"/>
      <c r="V13268" s="5"/>
      <c r="W13268" s="5"/>
    </row>
    <row r="13269" ht="15.75" customHeight="1">
      <c r="A13269" s="5"/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  <c r="Q13269" s="5"/>
      <c r="R13269" s="5"/>
      <c r="S13269" s="5"/>
      <c r="T13269" s="5"/>
      <c r="U13269" s="5"/>
      <c r="V13269" s="5"/>
      <c r="W13269" s="5"/>
    </row>
    <row r="13270" ht="15.75" customHeight="1">
      <c r="A13270" s="5"/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  <c r="Q13270" s="5"/>
      <c r="R13270" s="5"/>
      <c r="S13270" s="5"/>
      <c r="T13270" s="5"/>
      <c r="U13270" s="5"/>
      <c r="V13270" s="5"/>
      <c r="W13270" s="5"/>
    </row>
    <row r="13271" ht="15.75" customHeight="1">
      <c r="A13271" s="5"/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  <c r="Q13271" s="5"/>
      <c r="R13271" s="5"/>
      <c r="S13271" s="5"/>
      <c r="T13271" s="5"/>
      <c r="U13271" s="5"/>
      <c r="V13271" s="5"/>
      <c r="W13271" s="5"/>
    </row>
    <row r="13272" ht="15.75" customHeight="1">
      <c r="A13272" s="5"/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  <c r="Q13272" s="5"/>
      <c r="R13272" s="5"/>
      <c r="S13272" s="5"/>
      <c r="T13272" s="5"/>
      <c r="U13272" s="5"/>
      <c r="V13272" s="5"/>
      <c r="W13272" s="5"/>
    </row>
    <row r="13273" ht="15.75" customHeight="1">
      <c r="A13273" s="5"/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  <c r="Q13273" s="5"/>
      <c r="R13273" s="5"/>
      <c r="S13273" s="5"/>
      <c r="T13273" s="5"/>
      <c r="U13273" s="5"/>
      <c r="V13273" s="5"/>
      <c r="W13273" s="5"/>
    </row>
    <row r="13274" ht="15.75" customHeight="1">
      <c r="A13274" s="5"/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  <c r="Q13274" s="5"/>
      <c r="R13274" s="5"/>
      <c r="S13274" s="5"/>
      <c r="T13274" s="5"/>
      <c r="U13274" s="5"/>
      <c r="V13274" s="5"/>
      <c r="W13274" s="5"/>
    </row>
    <row r="13275" ht="15.75" customHeight="1">
      <c r="A13275" s="5"/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  <c r="Q13275" s="5"/>
      <c r="R13275" s="5"/>
      <c r="S13275" s="5"/>
      <c r="T13275" s="5"/>
      <c r="U13275" s="5"/>
      <c r="V13275" s="5"/>
      <c r="W13275" s="5"/>
    </row>
    <row r="13276" ht="15.75" customHeight="1">
      <c r="A13276" s="5"/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  <c r="Q13276" s="5"/>
      <c r="R13276" s="5"/>
      <c r="S13276" s="5"/>
      <c r="T13276" s="5"/>
      <c r="U13276" s="5"/>
      <c r="V13276" s="5"/>
      <c r="W13276" s="5"/>
    </row>
    <row r="13277" ht="15.75" customHeight="1">
      <c r="A13277" s="5"/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  <c r="R13277" s="5"/>
      <c r="S13277" s="5"/>
      <c r="T13277" s="5"/>
      <c r="U13277" s="5"/>
      <c r="V13277" s="5"/>
      <c r="W13277" s="5"/>
    </row>
    <row r="13278" ht="15.75" customHeight="1">
      <c r="A13278" s="5"/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  <c r="Q13278" s="5"/>
      <c r="R13278" s="5"/>
      <c r="S13278" s="5"/>
      <c r="T13278" s="5"/>
      <c r="U13278" s="5"/>
      <c r="V13278" s="5"/>
      <c r="W13278" s="5"/>
    </row>
    <row r="13279" ht="15.75" customHeight="1">
      <c r="A13279" s="5"/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  <c r="Q13279" s="5"/>
      <c r="R13279" s="5"/>
      <c r="S13279" s="5"/>
      <c r="T13279" s="5"/>
      <c r="U13279" s="5"/>
      <c r="V13279" s="5"/>
      <c r="W13279" s="5"/>
    </row>
    <row r="13280" ht="15.75" customHeight="1">
      <c r="A13280" s="5"/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  <c r="Q13280" s="5"/>
      <c r="R13280" s="5"/>
      <c r="S13280" s="5"/>
      <c r="T13280" s="5"/>
      <c r="U13280" s="5"/>
      <c r="V13280" s="5"/>
      <c r="W13280" s="5"/>
    </row>
    <row r="13281" ht="15.75" customHeight="1">
      <c r="A13281" s="5"/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  <c r="Q13281" s="5"/>
      <c r="R13281" s="5"/>
      <c r="S13281" s="5"/>
      <c r="T13281" s="5"/>
      <c r="U13281" s="5"/>
      <c r="V13281" s="5"/>
      <c r="W13281" s="5"/>
    </row>
    <row r="13282" ht="15.75" customHeight="1">
      <c r="A13282" s="5"/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  <c r="Q13282" s="5"/>
      <c r="R13282" s="5"/>
      <c r="S13282" s="5"/>
      <c r="T13282" s="5"/>
      <c r="U13282" s="5"/>
      <c r="V13282" s="5"/>
      <c r="W13282" s="5"/>
    </row>
    <row r="13283" ht="15.75" customHeight="1">
      <c r="A13283" s="5"/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  <c r="Q13283" s="5"/>
      <c r="R13283" s="5"/>
      <c r="S13283" s="5"/>
      <c r="T13283" s="5"/>
      <c r="U13283" s="5"/>
      <c r="V13283" s="5"/>
      <c r="W13283" s="5"/>
    </row>
    <row r="13284" ht="15.75" customHeight="1">
      <c r="A13284" s="5"/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  <c r="Q13284" s="5"/>
      <c r="R13284" s="5"/>
      <c r="S13284" s="5"/>
      <c r="T13284" s="5"/>
      <c r="U13284" s="5"/>
      <c r="V13284" s="5"/>
      <c r="W13284" s="5"/>
    </row>
    <row r="13285" ht="15.75" customHeight="1">
      <c r="A13285" s="5"/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  <c r="Q13285" s="5"/>
      <c r="R13285" s="5"/>
      <c r="S13285" s="5"/>
      <c r="T13285" s="5"/>
      <c r="U13285" s="5"/>
      <c r="V13285" s="5"/>
      <c r="W13285" s="5"/>
    </row>
    <row r="13286" ht="15.75" customHeight="1">
      <c r="A13286" s="5"/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  <c r="R13286" s="5"/>
      <c r="S13286" s="5"/>
      <c r="T13286" s="5"/>
      <c r="U13286" s="5"/>
      <c r="V13286" s="5"/>
      <c r="W13286" s="5"/>
    </row>
    <row r="13287" ht="15.75" customHeight="1">
      <c r="A13287" s="5"/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  <c r="Q13287" s="5"/>
      <c r="R13287" s="5"/>
      <c r="S13287" s="5"/>
      <c r="T13287" s="5"/>
      <c r="U13287" s="5"/>
      <c r="V13287" s="5"/>
      <c r="W13287" s="5"/>
    </row>
    <row r="13288" ht="15.75" customHeight="1">
      <c r="A13288" s="5"/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  <c r="Q13288" s="5"/>
      <c r="R13288" s="5"/>
      <c r="S13288" s="5"/>
      <c r="T13288" s="5"/>
      <c r="U13288" s="5"/>
      <c r="V13288" s="5"/>
      <c r="W13288" s="5"/>
    </row>
    <row r="13289" ht="15.75" customHeight="1">
      <c r="A13289" s="5"/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  <c r="Q13289" s="5"/>
      <c r="R13289" s="5"/>
      <c r="S13289" s="5"/>
      <c r="T13289" s="5"/>
      <c r="U13289" s="5"/>
      <c r="V13289" s="5"/>
      <c r="W13289" s="5"/>
    </row>
    <row r="13290" ht="15.75" customHeight="1">
      <c r="A13290" s="5"/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  <c r="Q13290" s="5"/>
      <c r="R13290" s="5"/>
      <c r="S13290" s="5"/>
      <c r="T13290" s="5"/>
      <c r="U13290" s="5"/>
      <c r="V13290" s="5"/>
      <c r="W13290" s="5"/>
    </row>
    <row r="13291" ht="15.75" customHeight="1">
      <c r="A13291" s="5"/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  <c r="Q13291" s="5"/>
      <c r="R13291" s="5"/>
      <c r="S13291" s="5"/>
      <c r="T13291" s="5"/>
      <c r="U13291" s="5"/>
      <c r="V13291" s="5"/>
      <c r="W13291" s="5"/>
    </row>
    <row r="13292" ht="15.75" customHeight="1">
      <c r="A13292" s="5"/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  <c r="Q13292" s="5"/>
      <c r="R13292" s="5"/>
      <c r="S13292" s="5"/>
      <c r="T13292" s="5"/>
      <c r="U13292" s="5"/>
      <c r="V13292" s="5"/>
      <c r="W13292" s="5"/>
    </row>
    <row r="13293" ht="15.75" customHeight="1">
      <c r="A13293" s="5"/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  <c r="Q13293" s="5"/>
      <c r="R13293" s="5"/>
      <c r="S13293" s="5"/>
      <c r="T13293" s="5"/>
      <c r="U13293" s="5"/>
      <c r="V13293" s="5"/>
      <c r="W13293" s="5"/>
    </row>
    <row r="13294" ht="15.75" customHeight="1">
      <c r="A13294" s="5"/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  <c r="Q13294" s="5"/>
      <c r="R13294" s="5"/>
      <c r="S13294" s="5"/>
      <c r="T13294" s="5"/>
      <c r="U13294" s="5"/>
      <c r="V13294" s="5"/>
      <c r="W13294" s="5"/>
    </row>
    <row r="13295" ht="15.75" customHeight="1">
      <c r="A13295" s="5"/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  <c r="R13295" s="5"/>
      <c r="S13295" s="5"/>
      <c r="T13295" s="5"/>
      <c r="U13295" s="5"/>
      <c r="V13295" s="5"/>
      <c r="W13295" s="5"/>
    </row>
    <row r="13296" ht="15.75" customHeight="1">
      <c r="A13296" s="5"/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  <c r="Q13296" s="5"/>
      <c r="R13296" s="5"/>
      <c r="S13296" s="5"/>
      <c r="T13296" s="5"/>
      <c r="U13296" s="5"/>
      <c r="V13296" s="5"/>
      <c r="W13296" s="5"/>
    </row>
    <row r="13297" ht="15.75" customHeight="1">
      <c r="A13297" s="5"/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  <c r="Q13297" s="5"/>
      <c r="R13297" s="5"/>
      <c r="S13297" s="5"/>
      <c r="T13297" s="5"/>
      <c r="U13297" s="5"/>
      <c r="V13297" s="5"/>
      <c r="W13297" s="5"/>
    </row>
    <row r="13298" ht="15.75" customHeight="1">
      <c r="A13298" s="5"/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  <c r="Q13298" s="5"/>
      <c r="R13298" s="5"/>
      <c r="S13298" s="5"/>
      <c r="T13298" s="5"/>
      <c r="U13298" s="5"/>
      <c r="V13298" s="5"/>
      <c r="W13298" s="5"/>
    </row>
    <row r="13299" ht="15.75" customHeight="1">
      <c r="A13299" s="5"/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  <c r="Q13299" s="5"/>
      <c r="R13299" s="5"/>
      <c r="S13299" s="5"/>
      <c r="T13299" s="5"/>
      <c r="U13299" s="5"/>
      <c r="V13299" s="5"/>
      <c r="W13299" s="5"/>
    </row>
    <row r="13300" ht="15.75" customHeight="1">
      <c r="A13300" s="5"/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  <c r="Q13300" s="5"/>
      <c r="R13300" s="5"/>
      <c r="S13300" s="5"/>
      <c r="T13300" s="5"/>
      <c r="U13300" s="5"/>
      <c r="V13300" s="5"/>
      <c r="W13300" s="5"/>
    </row>
    <row r="13301" ht="15.75" customHeight="1">
      <c r="A13301" s="5"/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  <c r="Q13301" s="5"/>
      <c r="R13301" s="5"/>
      <c r="S13301" s="5"/>
      <c r="T13301" s="5"/>
      <c r="U13301" s="5"/>
      <c r="V13301" s="5"/>
      <c r="W13301" s="5"/>
    </row>
    <row r="13302" ht="15.75" customHeight="1">
      <c r="A13302" s="5"/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  <c r="Q13302" s="5"/>
      <c r="R13302" s="5"/>
      <c r="S13302" s="5"/>
      <c r="T13302" s="5"/>
      <c r="U13302" s="5"/>
      <c r="V13302" s="5"/>
      <c r="W13302" s="5"/>
    </row>
    <row r="13303" ht="15.75" customHeight="1">
      <c r="A13303" s="5"/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  <c r="Q13303" s="5"/>
      <c r="R13303" s="5"/>
      <c r="S13303" s="5"/>
      <c r="T13303" s="5"/>
      <c r="U13303" s="5"/>
      <c r="V13303" s="5"/>
      <c r="W13303" s="5"/>
    </row>
    <row r="13304" ht="15.75" customHeight="1">
      <c r="A13304" s="5"/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  <c r="R13304" s="5"/>
      <c r="S13304" s="5"/>
      <c r="T13304" s="5"/>
      <c r="U13304" s="5"/>
      <c r="V13304" s="5"/>
      <c r="W13304" s="5"/>
    </row>
    <row r="13305" ht="15.75" customHeight="1">
      <c r="A13305" s="5"/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  <c r="Q13305" s="5"/>
      <c r="R13305" s="5"/>
      <c r="S13305" s="5"/>
      <c r="T13305" s="5"/>
      <c r="U13305" s="5"/>
      <c r="V13305" s="5"/>
      <c r="W13305" s="5"/>
    </row>
    <row r="13306" ht="15.75" customHeight="1">
      <c r="A13306" s="5"/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  <c r="Q13306" s="5"/>
      <c r="R13306" s="5"/>
      <c r="S13306" s="5"/>
      <c r="T13306" s="5"/>
      <c r="U13306" s="5"/>
      <c r="V13306" s="5"/>
      <c r="W13306" s="5"/>
    </row>
    <row r="13307" ht="15.75" customHeight="1">
      <c r="A13307" s="5"/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  <c r="Q13307" s="5"/>
      <c r="R13307" s="5"/>
      <c r="S13307" s="5"/>
      <c r="T13307" s="5"/>
      <c r="U13307" s="5"/>
      <c r="V13307" s="5"/>
      <c r="W13307" s="5"/>
    </row>
    <row r="13308" ht="15.75" customHeight="1">
      <c r="A13308" s="5"/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  <c r="Q13308" s="5"/>
      <c r="R13308" s="5"/>
      <c r="S13308" s="5"/>
      <c r="T13308" s="5"/>
      <c r="U13308" s="5"/>
      <c r="V13308" s="5"/>
      <c r="W13308" s="5"/>
    </row>
    <row r="13309" ht="15.75" customHeight="1">
      <c r="A13309" s="5"/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  <c r="Q13309" s="5"/>
      <c r="R13309" s="5"/>
      <c r="S13309" s="5"/>
      <c r="T13309" s="5"/>
      <c r="U13309" s="5"/>
      <c r="V13309" s="5"/>
      <c r="W13309" s="5"/>
    </row>
    <row r="13310" ht="15.75" customHeight="1">
      <c r="A13310" s="5"/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  <c r="Q13310" s="5"/>
      <c r="R13310" s="5"/>
      <c r="S13310" s="5"/>
      <c r="T13310" s="5"/>
      <c r="U13310" s="5"/>
      <c r="V13310" s="5"/>
      <c r="W13310" s="5"/>
    </row>
    <row r="13311" ht="15.75" customHeight="1">
      <c r="A13311" s="5"/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  <c r="Q13311" s="5"/>
      <c r="R13311" s="5"/>
      <c r="S13311" s="5"/>
      <c r="T13311" s="5"/>
      <c r="U13311" s="5"/>
      <c r="V13311" s="5"/>
      <c r="W13311" s="5"/>
    </row>
    <row r="13312" ht="15.75" customHeight="1">
      <c r="A13312" s="5"/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  <c r="Q13312" s="5"/>
      <c r="R13312" s="5"/>
      <c r="S13312" s="5"/>
      <c r="T13312" s="5"/>
      <c r="U13312" s="5"/>
      <c r="V13312" s="5"/>
      <c r="W13312" s="5"/>
    </row>
    <row r="13313" ht="15.75" customHeight="1">
      <c r="A13313" s="5"/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  <c r="R13313" s="5"/>
      <c r="S13313" s="5"/>
      <c r="T13313" s="5"/>
      <c r="U13313" s="5"/>
      <c r="V13313" s="5"/>
      <c r="W13313" s="5"/>
    </row>
    <row r="13314" ht="15.75" customHeight="1">
      <c r="A13314" s="5"/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  <c r="Q13314" s="5"/>
      <c r="R13314" s="5"/>
      <c r="S13314" s="5"/>
      <c r="T13314" s="5"/>
      <c r="U13314" s="5"/>
      <c r="V13314" s="5"/>
      <c r="W13314" s="5"/>
    </row>
    <row r="13315" ht="15.75" customHeight="1">
      <c r="A13315" s="5"/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  <c r="Q13315" s="5"/>
      <c r="R13315" s="5"/>
      <c r="S13315" s="5"/>
      <c r="T13315" s="5"/>
      <c r="U13315" s="5"/>
      <c r="V13315" s="5"/>
      <c r="W13315" s="5"/>
    </row>
    <row r="13316" ht="15.75" customHeight="1">
      <c r="A13316" s="5"/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  <c r="Q13316" s="5"/>
      <c r="R13316" s="5"/>
      <c r="S13316" s="5"/>
      <c r="T13316" s="5"/>
      <c r="U13316" s="5"/>
      <c r="V13316" s="5"/>
      <c r="W13316" s="5"/>
    </row>
    <row r="13317" ht="15.75" customHeight="1">
      <c r="A13317" s="5"/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  <c r="Q13317" s="5"/>
      <c r="R13317" s="5"/>
      <c r="S13317" s="5"/>
      <c r="T13317" s="5"/>
      <c r="U13317" s="5"/>
      <c r="V13317" s="5"/>
      <c r="W13317" s="5"/>
    </row>
    <row r="13318" ht="15.75" customHeight="1">
      <c r="A13318" s="5"/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  <c r="Q13318" s="5"/>
      <c r="R13318" s="5"/>
      <c r="S13318" s="5"/>
      <c r="T13318" s="5"/>
      <c r="U13318" s="5"/>
      <c r="V13318" s="5"/>
      <c r="W13318" s="5"/>
    </row>
    <row r="13319" ht="15.75" customHeight="1">
      <c r="A13319" s="5"/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  <c r="Q13319" s="5"/>
      <c r="R13319" s="5"/>
      <c r="S13319" s="5"/>
      <c r="T13319" s="5"/>
      <c r="U13319" s="5"/>
      <c r="V13319" s="5"/>
      <c r="W13319" s="5"/>
    </row>
    <row r="13320" ht="15.75" customHeight="1">
      <c r="A13320" s="5"/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  <c r="Q13320" s="5"/>
      <c r="R13320" s="5"/>
      <c r="S13320" s="5"/>
      <c r="T13320" s="5"/>
      <c r="U13320" s="5"/>
      <c r="V13320" s="5"/>
      <c r="W13320" s="5"/>
    </row>
    <row r="13321" ht="15.75" customHeight="1">
      <c r="A13321" s="5"/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  <c r="Q13321" s="5"/>
      <c r="R13321" s="5"/>
      <c r="S13321" s="5"/>
      <c r="T13321" s="5"/>
      <c r="U13321" s="5"/>
      <c r="V13321" s="5"/>
      <c r="W13321" s="5"/>
    </row>
    <row r="13322" ht="15.75" customHeight="1">
      <c r="A13322" s="5"/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  <c r="R13322" s="5"/>
      <c r="S13322" s="5"/>
      <c r="T13322" s="5"/>
      <c r="U13322" s="5"/>
      <c r="V13322" s="5"/>
      <c r="W13322" s="5"/>
    </row>
    <row r="13323" ht="15.75" customHeight="1">
      <c r="A13323" s="5"/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  <c r="Q13323" s="5"/>
      <c r="R13323" s="5"/>
      <c r="S13323" s="5"/>
      <c r="T13323" s="5"/>
      <c r="U13323" s="5"/>
      <c r="V13323" s="5"/>
      <c r="W13323" s="5"/>
    </row>
    <row r="13324" ht="15.75" customHeight="1">
      <c r="A13324" s="5"/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  <c r="Q13324" s="5"/>
      <c r="R13324" s="5"/>
      <c r="S13324" s="5"/>
      <c r="T13324" s="5"/>
      <c r="U13324" s="5"/>
      <c r="V13324" s="5"/>
      <c r="W13324" s="5"/>
    </row>
    <row r="13325" ht="15.75" customHeight="1">
      <c r="A13325" s="5"/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  <c r="Q13325" s="5"/>
      <c r="R13325" s="5"/>
      <c r="S13325" s="5"/>
      <c r="T13325" s="5"/>
      <c r="U13325" s="5"/>
      <c r="V13325" s="5"/>
      <c r="W13325" s="5"/>
    </row>
    <row r="13326" ht="15.75" customHeight="1">
      <c r="A13326" s="5"/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  <c r="Q13326" s="5"/>
      <c r="R13326" s="5"/>
      <c r="S13326" s="5"/>
      <c r="T13326" s="5"/>
      <c r="U13326" s="5"/>
      <c r="V13326" s="5"/>
      <c r="W13326" s="5"/>
    </row>
    <row r="13327" ht="15.75" customHeight="1">
      <c r="A13327" s="5"/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  <c r="Q13327" s="5"/>
      <c r="R13327" s="5"/>
      <c r="S13327" s="5"/>
      <c r="T13327" s="5"/>
      <c r="U13327" s="5"/>
      <c r="V13327" s="5"/>
      <c r="W13327" s="5"/>
    </row>
    <row r="13328" ht="15.75" customHeight="1">
      <c r="A13328" s="5"/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  <c r="Q13328" s="5"/>
      <c r="R13328" s="5"/>
      <c r="S13328" s="5"/>
      <c r="T13328" s="5"/>
      <c r="U13328" s="5"/>
      <c r="V13328" s="5"/>
      <c r="W13328" s="5"/>
    </row>
    <row r="13329" ht="15.75" customHeight="1">
      <c r="A13329" s="5"/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  <c r="Q13329" s="5"/>
      <c r="R13329" s="5"/>
      <c r="S13329" s="5"/>
      <c r="T13329" s="5"/>
      <c r="U13329" s="5"/>
      <c r="V13329" s="5"/>
      <c r="W13329" s="5"/>
    </row>
    <row r="13330" ht="15.75" customHeight="1">
      <c r="A13330" s="5"/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  <c r="Q13330" s="5"/>
      <c r="R13330" s="5"/>
      <c r="S13330" s="5"/>
      <c r="T13330" s="5"/>
      <c r="U13330" s="5"/>
      <c r="V13330" s="5"/>
      <c r="W13330" s="5"/>
    </row>
    <row r="13331" ht="15.75" customHeight="1">
      <c r="A13331" s="5"/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  <c r="R13331" s="5"/>
      <c r="S13331" s="5"/>
      <c r="T13331" s="5"/>
      <c r="U13331" s="5"/>
      <c r="V13331" s="5"/>
      <c r="W13331" s="5"/>
    </row>
    <row r="13332" ht="15.75" customHeight="1">
      <c r="A13332" s="5"/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  <c r="Q13332" s="5"/>
      <c r="R13332" s="5"/>
      <c r="S13332" s="5"/>
      <c r="T13332" s="5"/>
      <c r="U13332" s="5"/>
      <c r="V13332" s="5"/>
      <c r="W13332" s="5"/>
    </row>
    <row r="13333" ht="15.75" customHeight="1">
      <c r="A13333" s="5"/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  <c r="Q13333" s="5"/>
      <c r="R13333" s="5"/>
      <c r="S13333" s="5"/>
      <c r="T13333" s="5"/>
      <c r="U13333" s="5"/>
      <c r="V13333" s="5"/>
      <c r="W13333" s="5"/>
    </row>
    <row r="13334" ht="15.75" customHeight="1">
      <c r="A13334" s="5"/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  <c r="Q13334" s="5"/>
      <c r="R13334" s="5"/>
      <c r="S13334" s="5"/>
      <c r="T13334" s="5"/>
      <c r="U13334" s="5"/>
      <c r="V13334" s="5"/>
      <c r="W13334" s="5"/>
    </row>
    <row r="13335" ht="15.75" customHeight="1">
      <c r="A13335" s="5"/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  <c r="Q13335" s="5"/>
      <c r="R13335" s="5"/>
      <c r="S13335" s="5"/>
      <c r="T13335" s="5"/>
      <c r="U13335" s="5"/>
      <c r="V13335" s="5"/>
      <c r="W13335" s="5"/>
    </row>
    <row r="13336" ht="15.75" customHeight="1">
      <c r="A13336" s="5"/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  <c r="Q13336" s="5"/>
      <c r="R13336" s="5"/>
      <c r="S13336" s="5"/>
      <c r="T13336" s="5"/>
      <c r="U13336" s="5"/>
      <c r="V13336" s="5"/>
      <c r="W13336" s="5"/>
    </row>
    <row r="13337" ht="15.75" customHeight="1">
      <c r="A13337" s="5"/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  <c r="Q13337" s="5"/>
      <c r="R13337" s="5"/>
      <c r="S13337" s="5"/>
      <c r="T13337" s="5"/>
      <c r="U13337" s="5"/>
      <c r="V13337" s="5"/>
      <c r="W13337" s="5"/>
    </row>
    <row r="13338" ht="15.75" customHeight="1">
      <c r="A13338" s="5"/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  <c r="Q13338" s="5"/>
      <c r="R13338" s="5"/>
      <c r="S13338" s="5"/>
      <c r="T13338" s="5"/>
      <c r="U13338" s="5"/>
      <c r="V13338" s="5"/>
      <c r="W13338" s="5"/>
    </row>
    <row r="13339" ht="15.75" customHeight="1">
      <c r="A13339" s="5"/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  <c r="Q13339" s="5"/>
      <c r="R13339" s="5"/>
      <c r="S13339" s="5"/>
      <c r="T13339" s="5"/>
      <c r="U13339" s="5"/>
      <c r="V13339" s="5"/>
      <c r="W13339" s="5"/>
    </row>
    <row r="13340" ht="15.75" customHeight="1">
      <c r="A13340" s="5"/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  <c r="R13340" s="5"/>
      <c r="S13340" s="5"/>
      <c r="T13340" s="5"/>
      <c r="U13340" s="5"/>
      <c r="V13340" s="5"/>
      <c r="W13340" s="5"/>
    </row>
    <row r="13341" ht="15.75" customHeight="1">
      <c r="A13341" s="5"/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  <c r="Q13341" s="5"/>
      <c r="R13341" s="5"/>
      <c r="S13341" s="5"/>
      <c r="T13341" s="5"/>
      <c r="U13341" s="5"/>
      <c r="V13341" s="5"/>
      <c r="W13341" s="5"/>
    </row>
    <row r="13342" ht="15.75" customHeight="1">
      <c r="A13342" s="5"/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  <c r="Q13342" s="5"/>
      <c r="R13342" s="5"/>
      <c r="S13342" s="5"/>
      <c r="T13342" s="5"/>
      <c r="U13342" s="5"/>
      <c r="V13342" s="5"/>
      <c r="W13342" s="5"/>
    </row>
    <row r="13343" ht="15.75" customHeight="1">
      <c r="A13343" s="5"/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  <c r="Q13343" s="5"/>
      <c r="R13343" s="5"/>
      <c r="S13343" s="5"/>
      <c r="T13343" s="5"/>
      <c r="U13343" s="5"/>
      <c r="V13343" s="5"/>
      <c r="W13343" s="5"/>
    </row>
    <row r="13344" ht="15.75" customHeight="1">
      <c r="A13344" s="5"/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  <c r="Q13344" s="5"/>
      <c r="R13344" s="5"/>
      <c r="S13344" s="5"/>
      <c r="T13344" s="5"/>
      <c r="U13344" s="5"/>
      <c r="V13344" s="5"/>
      <c r="W13344" s="5"/>
    </row>
    <row r="13345" ht="15.75" customHeight="1">
      <c r="A13345" s="5"/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  <c r="Q13345" s="5"/>
      <c r="R13345" s="5"/>
      <c r="S13345" s="5"/>
      <c r="T13345" s="5"/>
      <c r="U13345" s="5"/>
      <c r="V13345" s="5"/>
      <c r="W13345" s="5"/>
    </row>
    <row r="13346" ht="15.75" customHeight="1">
      <c r="A13346" s="5"/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  <c r="Q13346" s="5"/>
      <c r="R13346" s="5"/>
      <c r="S13346" s="5"/>
      <c r="T13346" s="5"/>
      <c r="U13346" s="5"/>
      <c r="V13346" s="5"/>
      <c r="W13346" s="5"/>
    </row>
    <row r="13347" ht="15.75" customHeight="1">
      <c r="A13347" s="5"/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  <c r="Q13347" s="5"/>
      <c r="R13347" s="5"/>
      <c r="S13347" s="5"/>
      <c r="T13347" s="5"/>
      <c r="U13347" s="5"/>
      <c r="V13347" s="5"/>
      <c r="W13347" s="5"/>
    </row>
    <row r="13348" ht="15.75" customHeight="1">
      <c r="A13348" s="5"/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  <c r="Q13348" s="5"/>
      <c r="R13348" s="5"/>
      <c r="S13348" s="5"/>
      <c r="T13348" s="5"/>
      <c r="U13348" s="5"/>
      <c r="V13348" s="5"/>
      <c r="W13348" s="5"/>
    </row>
    <row r="13349" ht="15.75" customHeight="1">
      <c r="A13349" s="5"/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  <c r="R13349" s="5"/>
      <c r="S13349" s="5"/>
      <c r="T13349" s="5"/>
      <c r="U13349" s="5"/>
      <c r="V13349" s="5"/>
      <c r="W13349" s="5"/>
    </row>
    <row r="13350" ht="15.75" customHeight="1">
      <c r="A13350" s="5"/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  <c r="Q13350" s="5"/>
      <c r="R13350" s="5"/>
      <c r="S13350" s="5"/>
      <c r="T13350" s="5"/>
      <c r="U13350" s="5"/>
      <c r="V13350" s="5"/>
      <c r="W13350" s="5"/>
    </row>
    <row r="13351" ht="15.75" customHeight="1">
      <c r="A13351" s="5"/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  <c r="Q13351" s="5"/>
      <c r="R13351" s="5"/>
      <c r="S13351" s="5"/>
      <c r="T13351" s="5"/>
      <c r="U13351" s="5"/>
      <c r="V13351" s="5"/>
      <c r="W13351" s="5"/>
    </row>
    <row r="13352" ht="15.75" customHeight="1">
      <c r="A13352" s="5"/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  <c r="Q13352" s="5"/>
      <c r="R13352" s="5"/>
      <c r="S13352" s="5"/>
      <c r="T13352" s="5"/>
      <c r="U13352" s="5"/>
      <c r="V13352" s="5"/>
      <c r="W13352" s="5"/>
    </row>
    <row r="13353" ht="15.75" customHeight="1">
      <c r="A13353" s="5"/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  <c r="Q13353" s="5"/>
      <c r="R13353" s="5"/>
      <c r="S13353" s="5"/>
      <c r="T13353" s="5"/>
      <c r="U13353" s="5"/>
      <c r="V13353" s="5"/>
      <c r="W13353" s="5"/>
    </row>
    <row r="13354" ht="15.75" customHeight="1">
      <c r="A13354" s="5"/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  <c r="Q13354" s="5"/>
      <c r="R13354" s="5"/>
      <c r="S13354" s="5"/>
      <c r="T13354" s="5"/>
      <c r="U13354" s="5"/>
      <c r="V13354" s="5"/>
      <c r="W13354" s="5"/>
    </row>
    <row r="13355" ht="15.75" customHeight="1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  <c r="Q13355" s="5"/>
      <c r="R13355" s="5"/>
      <c r="S13355" s="5"/>
      <c r="T13355" s="5"/>
      <c r="U13355" s="5"/>
      <c r="V13355" s="5"/>
      <c r="W13355" s="5"/>
    </row>
    <row r="13356" ht="15.75" customHeight="1">
      <c r="A13356" s="5"/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  <c r="Q13356" s="5"/>
      <c r="R13356" s="5"/>
      <c r="S13356" s="5"/>
      <c r="T13356" s="5"/>
      <c r="U13356" s="5"/>
      <c r="V13356" s="5"/>
      <c r="W13356" s="5"/>
    </row>
    <row r="13357" ht="15.75" customHeight="1">
      <c r="A13357" s="5"/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  <c r="Q13357" s="5"/>
      <c r="R13357" s="5"/>
      <c r="S13357" s="5"/>
      <c r="T13357" s="5"/>
      <c r="U13357" s="5"/>
      <c r="V13357" s="5"/>
      <c r="W13357" s="5"/>
    </row>
    <row r="13358" ht="15.75" customHeight="1">
      <c r="A13358" s="5"/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  <c r="R13358" s="5"/>
      <c r="S13358" s="5"/>
      <c r="T13358" s="5"/>
      <c r="U13358" s="5"/>
      <c r="V13358" s="5"/>
      <c r="W13358" s="5"/>
    </row>
    <row r="13359" ht="15.75" customHeight="1">
      <c r="A13359" s="5"/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  <c r="Q13359" s="5"/>
      <c r="R13359" s="5"/>
      <c r="S13359" s="5"/>
      <c r="T13359" s="5"/>
      <c r="U13359" s="5"/>
      <c r="V13359" s="5"/>
      <c r="W13359" s="5"/>
    </row>
    <row r="13360" ht="15.75" customHeight="1">
      <c r="A13360" s="5"/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  <c r="Q13360" s="5"/>
      <c r="R13360" s="5"/>
      <c r="S13360" s="5"/>
      <c r="T13360" s="5"/>
      <c r="U13360" s="5"/>
      <c r="V13360" s="5"/>
      <c r="W13360" s="5"/>
    </row>
    <row r="13361" ht="15.75" customHeight="1">
      <c r="A13361" s="5"/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  <c r="Q13361" s="5"/>
      <c r="R13361" s="5"/>
      <c r="S13361" s="5"/>
      <c r="T13361" s="5"/>
      <c r="U13361" s="5"/>
      <c r="V13361" s="5"/>
      <c r="W13361" s="5"/>
    </row>
    <row r="13362" ht="15.75" customHeight="1">
      <c r="A13362" s="5"/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  <c r="Q13362" s="5"/>
      <c r="R13362" s="5"/>
      <c r="S13362" s="5"/>
      <c r="T13362" s="5"/>
      <c r="U13362" s="5"/>
      <c r="V13362" s="5"/>
      <c r="W13362" s="5"/>
    </row>
    <row r="13363" ht="15.75" customHeight="1">
      <c r="A13363" s="5"/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  <c r="Q13363" s="5"/>
      <c r="R13363" s="5"/>
      <c r="S13363" s="5"/>
      <c r="T13363" s="5"/>
      <c r="U13363" s="5"/>
      <c r="V13363" s="5"/>
      <c r="W13363" s="5"/>
    </row>
    <row r="13364" ht="15.75" customHeight="1">
      <c r="A13364" s="5"/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  <c r="Q13364" s="5"/>
      <c r="R13364" s="5"/>
      <c r="S13364" s="5"/>
      <c r="T13364" s="5"/>
      <c r="U13364" s="5"/>
      <c r="V13364" s="5"/>
      <c r="W13364" s="5"/>
    </row>
    <row r="13365" ht="15.75" customHeight="1">
      <c r="A13365" s="5"/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  <c r="Q13365" s="5"/>
      <c r="R13365" s="5"/>
      <c r="S13365" s="5"/>
      <c r="T13365" s="5"/>
      <c r="U13365" s="5"/>
      <c r="V13365" s="5"/>
      <c r="W13365" s="5"/>
    </row>
    <row r="13366" ht="15.75" customHeight="1">
      <c r="A13366" s="5"/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  <c r="Q13366" s="5"/>
      <c r="R13366" s="5"/>
      <c r="S13366" s="5"/>
      <c r="T13366" s="5"/>
      <c r="U13366" s="5"/>
      <c r="V13366" s="5"/>
      <c r="W13366" s="5"/>
    </row>
    <row r="13367" ht="15.75" customHeight="1">
      <c r="A13367" s="5"/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  <c r="R13367" s="5"/>
      <c r="S13367" s="5"/>
      <c r="T13367" s="5"/>
      <c r="U13367" s="5"/>
      <c r="V13367" s="5"/>
      <c r="W13367" s="5"/>
    </row>
    <row r="13368" ht="15.75" customHeight="1">
      <c r="A13368" s="5"/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  <c r="Q13368" s="5"/>
      <c r="R13368" s="5"/>
      <c r="S13368" s="5"/>
      <c r="T13368" s="5"/>
      <c r="U13368" s="5"/>
      <c r="V13368" s="5"/>
      <c r="W13368" s="5"/>
    </row>
    <row r="13369" ht="15.75" customHeight="1">
      <c r="A13369" s="5"/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  <c r="Q13369" s="5"/>
      <c r="R13369" s="5"/>
      <c r="S13369" s="5"/>
      <c r="T13369" s="5"/>
      <c r="U13369" s="5"/>
      <c r="V13369" s="5"/>
      <c r="W13369" s="5"/>
    </row>
    <row r="13370" ht="15.75" customHeight="1">
      <c r="A13370" s="5"/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  <c r="Q13370" s="5"/>
      <c r="R13370" s="5"/>
      <c r="S13370" s="5"/>
      <c r="T13370" s="5"/>
      <c r="U13370" s="5"/>
      <c r="V13370" s="5"/>
      <c r="W13370" s="5"/>
    </row>
    <row r="13371" ht="15.75" customHeight="1">
      <c r="A13371" s="5"/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  <c r="Q13371" s="5"/>
      <c r="R13371" s="5"/>
      <c r="S13371" s="5"/>
      <c r="T13371" s="5"/>
      <c r="U13371" s="5"/>
      <c r="V13371" s="5"/>
      <c r="W13371" s="5"/>
    </row>
    <row r="13372" ht="15.75" customHeight="1">
      <c r="A13372" s="5"/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  <c r="Q13372" s="5"/>
      <c r="R13372" s="5"/>
      <c r="S13372" s="5"/>
      <c r="T13372" s="5"/>
      <c r="U13372" s="5"/>
      <c r="V13372" s="5"/>
      <c r="W13372" s="5"/>
    </row>
    <row r="13373" ht="15.75" customHeight="1">
      <c r="A13373" s="5"/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  <c r="Q13373" s="5"/>
      <c r="R13373" s="5"/>
      <c r="S13373" s="5"/>
      <c r="T13373" s="5"/>
      <c r="U13373" s="5"/>
      <c r="V13373" s="5"/>
      <c r="W13373" s="5"/>
    </row>
    <row r="13374" ht="15.75" customHeight="1">
      <c r="A13374" s="5"/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  <c r="Q13374" s="5"/>
      <c r="R13374" s="5"/>
      <c r="S13374" s="5"/>
      <c r="T13374" s="5"/>
      <c r="U13374" s="5"/>
      <c r="V13374" s="5"/>
      <c r="W13374" s="5"/>
    </row>
    <row r="13375" ht="15.75" customHeight="1">
      <c r="A13375" s="5"/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  <c r="Q13375" s="5"/>
      <c r="R13375" s="5"/>
      <c r="S13375" s="5"/>
      <c r="T13375" s="5"/>
      <c r="U13375" s="5"/>
      <c r="V13375" s="5"/>
      <c r="W13375" s="5"/>
    </row>
    <row r="13376" ht="15.75" customHeight="1">
      <c r="A13376" s="5"/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  <c r="R13376" s="5"/>
      <c r="S13376" s="5"/>
      <c r="T13376" s="5"/>
      <c r="U13376" s="5"/>
      <c r="V13376" s="5"/>
      <c r="W13376" s="5"/>
    </row>
    <row r="13377" ht="15.75" customHeight="1">
      <c r="A13377" s="5"/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  <c r="Q13377" s="5"/>
      <c r="R13377" s="5"/>
      <c r="S13377" s="5"/>
      <c r="T13377" s="5"/>
      <c r="U13377" s="5"/>
      <c r="V13377" s="5"/>
      <c r="W13377" s="5"/>
    </row>
    <row r="13378" ht="15.75" customHeight="1">
      <c r="A13378" s="5"/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  <c r="Q13378" s="5"/>
      <c r="R13378" s="5"/>
      <c r="S13378" s="5"/>
      <c r="T13378" s="5"/>
      <c r="U13378" s="5"/>
      <c r="V13378" s="5"/>
      <c r="W13378" s="5"/>
    </row>
    <row r="13379" ht="15.75" customHeight="1">
      <c r="A13379" s="5"/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  <c r="Q13379" s="5"/>
      <c r="R13379" s="5"/>
      <c r="S13379" s="5"/>
      <c r="T13379" s="5"/>
      <c r="U13379" s="5"/>
      <c r="V13379" s="5"/>
      <c r="W13379" s="5"/>
    </row>
    <row r="13380" ht="15.75" customHeight="1">
      <c r="A13380" s="5"/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  <c r="Q13380" s="5"/>
      <c r="R13380" s="5"/>
      <c r="S13380" s="5"/>
      <c r="T13380" s="5"/>
      <c r="U13380" s="5"/>
      <c r="V13380" s="5"/>
      <c r="W13380" s="5"/>
    </row>
    <row r="13381" ht="15.75" customHeight="1">
      <c r="A13381" s="5"/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  <c r="Q13381" s="5"/>
      <c r="R13381" s="5"/>
      <c r="S13381" s="5"/>
      <c r="T13381" s="5"/>
      <c r="U13381" s="5"/>
      <c r="V13381" s="5"/>
      <c r="W13381" s="5"/>
    </row>
    <row r="13382" ht="15.75" customHeight="1">
      <c r="A13382" s="5"/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  <c r="Q13382" s="5"/>
      <c r="R13382" s="5"/>
      <c r="S13382" s="5"/>
      <c r="T13382" s="5"/>
      <c r="U13382" s="5"/>
      <c r="V13382" s="5"/>
      <c r="W13382" s="5"/>
    </row>
    <row r="13383" ht="15.75" customHeight="1">
      <c r="A13383" s="5"/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  <c r="Q13383" s="5"/>
      <c r="R13383" s="5"/>
      <c r="S13383" s="5"/>
      <c r="T13383" s="5"/>
      <c r="U13383" s="5"/>
      <c r="V13383" s="5"/>
      <c r="W13383" s="5"/>
    </row>
    <row r="13384" ht="15.75" customHeight="1">
      <c r="A13384" s="5"/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  <c r="Q13384" s="5"/>
      <c r="R13384" s="5"/>
      <c r="S13384" s="5"/>
      <c r="T13384" s="5"/>
      <c r="U13384" s="5"/>
      <c r="V13384" s="5"/>
      <c r="W13384" s="5"/>
    </row>
    <row r="13385" ht="15.75" customHeight="1">
      <c r="A13385" s="5"/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  <c r="R13385" s="5"/>
      <c r="S13385" s="5"/>
      <c r="T13385" s="5"/>
      <c r="U13385" s="5"/>
      <c r="V13385" s="5"/>
      <c r="W13385" s="5"/>
    </row>
    <row r="13386" ht="15.75" customHeight="1">
      <c r="A13386" s="5"/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  <c r="Q13386" s="5"/>
      <c r="R13386" s="5"/>
      <c r="S13386" s="5"/>
      <c r="T13386" s="5"/>
      <c r="U13386" s="5"/>
      <c r="V13386" s="5"/>
      <c r="W13386" s="5"/>
    </row>
    <row r="13387" ht="15.75" customHeight="1">
      <c r="A13387" s="5"/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  <c r="Q13387" s="5"/>
      <c r="R13387" s="5"/>
      <c r="S13387" s="5"/>
      <c r="T13387" s="5"/>
      <c r="U13387" s="5"/>
      <c r="V13387" s="5"/>
      <c r="W13387" s="5"/>
    </row>
    <row r="13388" ht="15.75" customHeight="1">
      <c r="A13388" s="5"/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  <c r="Q13388" s="5"/>
      <c r="R13388" s="5"/>
      <c r="S13388" s="5"/>
      <c r="T13388" s="5"/>
      <c r="U13388" s="5"/>
      <c r="V13388" s="5"/>
      <c r="W13388" s="5"/>
    </row>
    <row r="13389" ht="15.75" customHeight="1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  <c r="Q13389" s="5"/>
      <c r="R13389" s="5"/>
      <c r="S13389" s="5"/>
      <c r="T13389" s="5"/>
      <c r="U13389" s="5"/>
      <c r="V13389" s="5"/>
      <c r="W13389" s="5"/>
    </row>
    <row r="13390" ht="15.75" customHeight="1">
      <c r="A13390" s="5"/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  <c r="Q13390" s="5"/>
      <c r="R13390" s="5"/>
      <c r="S13390" s="5"/>
      <c r="T13390" s="5"/>
      <c r="U13390" s="5"/>
      <c r="V13390" s="5"/>
      <c r="W13390" s="5"/>
    </row>
    <row r="13391" ht="15.75" customHeight="1">
      <c r="A13391" s="5"/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  <c r="Q13391" s="5"/>
      <c r="R13391" s="5"/>
      <c r="S13391" s="5"/>
      <c r="T13391" s="5"/>
      <c r="U13391" s="5"/>
      <c r="V13391" s="5"/>
      <c r="W13391" s="5"/>
    </row>
    <row r="13392" ht="15.75" customHeight="1">
      <c r="A13392" s="5"/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  <c r="Q13392" s="5"/>
      <c r="R13392" s="5"/>
      <c r="S13392" s="5"/>
      <c r="T13392" s="5"/>
      <c r="U13392" s="5"/>
      <c r="V13392" s="5"/>
      <c r="W13392" s="5"/>
    </row>
    <row r="13393" ht="15.75" customHeight="1">
      <c r="A13393" s="5"/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  <c r="Q13393" s="5"/>
      <c r="R13393" s="5"/>
      <c r="S13393" s="5"/>
      <c r="T13393" s="5"/>
      <c r="U13393" s="5"/>
      <c r="V13393" s="5"/>
      <c r="W13393" s="5"/>
    </row>
    <row r="13394" ht="15.75" customHeight="1">
      <c r="A13394" s="5"/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  <c r="R13394" s="5"/>
      <c r="S13394" s="5"/>
      <c r="T13394" s="5"/>
      <c r="U13394" s="5"/>
      <c r="V13394" s="5"/>
      <c r="W13394" s="5"/>
    </row>
    <row r="13395" ht="15.75" customHeight="1">
      <c r="A13395" s="5"/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  <c r="Q13395" s="5"/>
      <c r="R13395" s="5"/>
      <c r="S13395" s="5"/>
      <c r="T13395" s="5"/>
      <c r="U13395" s="5"/>
      <c r="V13395" s="5"/>
      <c r="W13395" s="5"/>
    </row>
    <row r="13396" ht="15.75" customHeight="1">
      <c r="A13396" s="5"/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  <c r="Q13396" s="5"/>
      <c r="R13396" s="5"/>
      <c r="S13396" s="5"/>
      <c r="T13396" s="5"/>
      <c r="U13396" s="5"/>
      <c r="V13396" s="5"/>
      <c r="W13396" s="5"/>
    </row>
    <row r="13397" ht="15.75" customHeight="1">
      <c r="A13397" s="5"/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  <c r="Q13397" s="5"/>
      <c r="R13397" s="5"/>
      <c r="S13397" s="5"/>
      <c r="T13397" s="5"/>
      <c r="U13397" s="5"/>
      <c r="V13397" s="5"/>
      <c r="W13397" s="5"/>
    </row>
    <row r="13398" ht="15.75" customHeight="1">
      <c r="A13398" s="5"/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  <c r="Q13398" s="5"/>
      <c r="R13398" s="5"/>
      <c r="S13398" s="5"/>
      <c r="T13398" s="5"/>
      <c r="U13398" s="5"/>
      <c r="V13398" s="5"/>
      <c r="W13398" s="5"/>
    </row>
    <row r="13399" ht="15.75" customHeight="1">
      <c r="A13399" s="5"/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  <c r="Q13399" s="5"/>
      <c r="R13399" s="5"/>
      <c r="S13399" s="5"/>
      <c r="T13399" s="5"/>
      <c r="U13399" s="5"/>
      <c r="V13399" s="5"/>
      <c r="W13399" s="5"/>
    </row>
    <row r="13400" ht="15.75" customHeight="1">
      <c r="A13400" s="5"/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  <c r="Q13400" s="5"/>
      <c r="R13400" s="5"/>
      <c r="S13400" s="5"/>
      <c r="T13400" s="5"/>
      <c r="U13400" s="5"/>
      <c r="V13400" s="5"/>
      <c r="W13400" s="5"/>
    </row>
    <row r="13401" ht="15.75" customHeight="1">
      <c r="A13401" s="5"/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  <c r="Q13401" s="5"/>
      <c r="R13401" s="5"/>
      <c r="S13401" s="5"/>
      <c r="T13401" s="5"/>
      <c r="U13401" s="5"/>
      <c r="V13401" s="5"/>
      <c r="W13401" s="5"/>
    </row>
    <row r="13402" ht="15.75" customHeight="1">
      <c r="A13402" s="5"/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  <c r="Q13402" s="5"/>
      <c r="R13402" s="5"/>
      <c r="S13402" s="5"/>
      <c r="T13402" s="5"/>
      <c r="U13402" s="5"/>
      <c r="V13402" s="5"/>
      <c r="W13402" s="5"/>
    </row>
    <row r="13403" ht="15.75" customHeight="1">
      <c r="A13403" s="5"/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  <c r="R13403" s="5"/>
      <c r="S13403" s="5"/>
      <c r="T13403" s="5"/>
      <c r="U13403" s="5"/>
      <c r="V13403" s="5"/>
      <c r="W13403" s="5"/>
    </row>
    <row r="13404" ht="15.75" customHeight="1">
      <c r="A13404" s="5"/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  <c r="Q13404" s="5"/>
      <c r="R13404" s="5"/>
      <c r="S13404" s="5"/>
      <c r="T13404" s="5"/>
      <c r="U13404" s="5"/>
      <c r="V13404" s="5"/>
      <c r="W13404" s="5"/>
    </row>
    <row r="13405" ht="15.75" customHeight="1">
      <c r="A13405" s="5"/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  <c r="Q13405" s="5"/>
      <c r="R13405" s="5"/>
      <c r="S13405" s="5"/>
      <c r="T13405" s="5"/>
      <c r="U13405" s="5"/>
      <c r="V13405" s="5"/>
      <c r="W13405" s="5"/>
    </row>
    <row r="13406" ht="15.75" customHeight="1">
      <c r="A13406" s="5"/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  <c r="Q13406" s="5"/>
      <c r="R13406" s="5"/>
      <c r="S13406" s="5"/>
      <c r="T13406" s="5"/>
      <c r="U13406" s="5"/>
      <c r="V13406" s="5"/>
      <c r="W13406" s="5"/>
    </row>
    <row r="13407" ht="15.75" customHeight="1">
      <c r="A13407" s="5"/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  <c r="Q13407" s="5"/>
      <c r="R13407" s="5"/>
      <c r="S13407" s="5"/>
      <c r="T13407" s="5"/>
      <c r="U13407" s="5"/>
      <c r="V13407" s="5"/>
      <c r="W13407" s="5"/>
    </row>
    <row r="13408" ht="15.75" customHeight="1">
      <c r="A13408" s="5"/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  <c r="Q13408" s="5"/>
      <c r="R13408" s="5"/>
      <c r="S13408" s="5"/>
      <c r="T13408" s="5"/>
      <c r="U13408" s="5"/>
      <c r="V13408" s="5"/>
      <c r="W13408" s="5"/>
    </row>
    <row r="13409" ht="15.75" customHeight="1">
      <c r="A13409" s="5"/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  <c r="Q13409" s="5"/>
      <c r="R13409" s="5"/>
      <c r="S13409" s="5"/>
      <c r="T13409" s="5"/>
      <c r="U13409" s="5"/>
      <c r="V13409" s="5"/>
      <c r="W13409" s="5"/>
    </row>
    <row r="13410" ht="15.75" customHeight="1">
      <c r="A13410" s="5"/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  <c r="Q13410" s="5"/>
      <c r="R13410" s="5"/>
      <c r="S13410" s="5"/>
      <c r="T13410" s="5"/>
      <c r="U13410" s="5"/>
      <c r="V13410" s="5"/>
      <c r="W13410" s="5"/>
    </row>
    <row r="13411" ht="15.75" customHeight="1">
      <c r="A13411" s="5"/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  <c r="Q13411" s="5"/>
      <c r="R13411" s="5"/>
      <c r="S13411" s="5"/>
      <c r="T13411" s="5"/>
      <c r="U13411" s="5"/>
      <c r="V13411" s="5"/>
      <c r="W13411" s="5"/>
    </row>
    <row r="13412" ht="15.75" customHeight="1">
      <c r="A13412" s="5"/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  <c r="R13412" s="5"/>
      <c r="S13412" s="5"/>
      <c r="T13412" s="5"/>
      <c r="U13412" s="5"/>
      <c r="V13412" s="5"/>
      <c r="W13412" s="5"/>
    </row>
    <row r="13413" ht="15.75" customHeight="1">
      <c r="A13413" s="5"/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  <c r="Q13413" s="5"/>
      <c r="R13413" s="5"/>
      <c r="S13413" s="5"/>
      <c r="T13413" s="5"/>
      <c r="U13413" s="5"/>
      <c r="V13413" s="5"/>
      <c r="W13413" s="5"/>
    </row>
    <row r="13414" ht="15.75" customHeight="1">
      <c r="A13414" s="5"/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  <c r="Q13414" s="5"/>
      <c r="R13414" s="5"/>
      <c r="S13414" s="5"/>
      <c r="T13414" s="5"/>
      <c r="U13414" s="5"/>
      <c r="V13414" s="5"/>
      <c r="W13414" s="5"/>
    </row>
    <row r="13415" ht="15.75" customHeight="1">
      <c r="A13415" s="5"/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  <c r="Q13415" s="5"/>
      <c r="R13415" s="5"/>
      <c r="S13415" s="5"/>
      <c r="T13415" s="5"/>
      <c r="U13415" s="5"/>
      <c r="V13415" s="5"/>
      <c r="W13415" s="5"/>
    </row>
    <row r="13416" ht="15.75" customHeight="1">
      <c r="A13416" s="5"/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  <c r="Q13416" s="5"/>
      <c r="R13416" s="5"/>
      <c r="S13416" s="5"/>
      <c r="T13416" s="5"/>
      <c r="U13416" s="5"/>
      <c r="V13416" s="5"/>
      <c r="W13416" s="5"/>
    </row>
    <row r="13417" ht="15.75" customHeight="1">
      <c r="A13417" s="5"/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  <c r="Q13417" s="5"/>
      <c r="R13417" s="5"/>
      <c r="S13417" s="5"/>
      <c r="T13417" s="5"/>
      <c r="U13417" s="5"/>
      <c r="V13417" s="5"/>
      <c r="W13417" s="5"/>
    </row>
    <row r="13418" ht="15.75" customHeight="1">
      <c r="A13418" s="5"/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  <c r="Q13418" s="5"/>
      <c r="R13418" s="5"/>
      <c r="S13418" s="5"/>
      <c r="T13418" s="5"/>
      <c r="U13418" s="5"/>
      <c r="V13418" s="5"/>
      <c r="W13418" s="5"/>
    </row>
    <row r="13419" ht="15.75" customHeight="1">
      <c r="A13419" s="5"/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  <c r="Q13419" s="5"/>
      <c r="R13419" s="5"/>
      <c r="S13419" s="5"/>
      <c r="T13419" s="5"/>
      <c r="U13419" s="5"/>
      <c r="V13419" s="5"/>
      <c r="W13419" s="5"/>
    </row>
    <row r="13420" ht="15.75" customHeight="1">
      <c r="A13420" s="5"/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  <c r="Q13420" s="5"/>
      <c r="R13420" s="5"/>
      <c r="S13420" s="5"/>
      <c r="T13420" s="5"/>
      <c r="U13420" s="5"/>
      <c r="V13420" s="5"/>
      <c r="W13420" s="5"/>
    </row>
    <row r="13421" ht="15.75" customHeight="1">
      <c r="A13421" s="5"/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  <c r="R13421" s="5"/>
      <c r="S13421" s="5"/>
      <c r="T13421" s="5"/>
      <c r="U13421" s="5"/>
      <c r="V13421" s="5"/>
      <c r="W13421" s="5"/>
    </row>
    <row r="13422" ht="15.75" customHeight="1">
      <c r="A13422" s="5"/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  <c r="Q13422" s="5"/>
      <c r="R13422" s="5"/>
      <c r="S13422" s="5"/>
      <c r="T13422" s="5"/>
      <c r="U13422" s="5"/>
      <c r="V13422" s="5"/>
      <c r="W13422" s="5"/>
    </row>
    <row r="13423" ht="15.75" customHeight="1">
      <c r="A13423" s="5"/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  <c r="Q13423" s="5"/>
      <c r="R13423" s="5"/>
      <c r="S13423" s="5"/>
      <c r="T13423" s="5"/>
      <c r="U13423" s="5"/>
      <c r="V13423" s="5"/>
      <c r="W13423" s="5"/>
    </row>
    <row r="13424" ht="15.75" customHeight="1">
      <c r="A13424" s="5"/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  <c r="Q13424" s="5"/>
      <c r="R13424" s="5"/>
      <c r="S13424" s="5"/>
      <c r="T13424" s="5"/>
      <c r="U13424" s="5"/>
      <c r="V13424" s="5"/>
      <c r="W13424" s="5"/>
    </row>
    <row r="13425" ht="15.75" customHeight="1">
      <c r="A13425" s="5"/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  <c r="Q13425" s="5"/>
      <c r="R13425" s="5"/>
      <c r="S13425" s="5"/>
      <c r="T13425" s="5"/>
      <c r="U13425" s="5"/>
      <c r="V13425" s="5"/>
      <c r="W13425" s="5"/>
    </row>
    <row r="13426" ht="15.75" customHeight="1">
      <c r="A13426" s="5"/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  <c r="Q13426" s="5"/>
      <c r="R13426" s="5"/>
      <c r="S13426" s="5"/>
      <c r="T13426" s="5"/>
      <c r="U13426" s="5"/>
      <c r="V13426" s="5"/>
      <c r="W13426" s="5"/>
    </row>
    <row r="13427" ht="15.75" customHeight="1">
      <c r="A13427" s="5"/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  <c r="Q13427" s="5"/>
      <c r="R13427" s="5"/>
      <c r="S13427" s="5"/>
      <c r="T13427" s="5"/>
      <c r="U13427" s="5"/>
      <c r="V13427" s="5"/>
      <c r="W13427" s="5"/>
    </row>
    <row r="13428" ht="15.75" customHeight="1">
      <c r="A13428" s="5"/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  <c r="Q13428" s="5"/>
      <c r="R13428" s="5"/>
      <c r="S13428" s="5"/>
      <c r="T13428" s="5"/>
      <c r="U13428" s="5"/>
      <c r="V13428" s="5"/>
      <c r="W13428" s="5"/>
    </row>
    <row r="13429" ht="15.75" customHeight="1">
      <c r="A13429" s="5"/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  <c r="Q13429" s="5"/>
      <c r="R13429" s="5"/>
      <c r="S13429" s="5"/>
      <c r="T13429" s="5"/>
      <c r="U13429" s="5"/>
      <c r="V13429" s="5"/>
      <c r="W13429" s="5"/>
    </row>
    <row r="13430" ht="15.75" customHeight="1">
      <c r="A13430" s="5"/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  <c r="R13430" s="5"/>
      <c r="S13430" s="5"/>
      <c r="T13430" s="5"/>
      <c r="U13430" s="5"/>
      <c r="V13430" s="5"/>
      <c r="W13430" s="5"/>
    </row>
    <row r="13431" ht="15.75" customHeight="1">
      <c r="A13431" s="5"/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  <c r="Q13431" s="5"/>
      <c r="R13431" s="5"/>
      <c r="S13431" s="5"/>
      <c r="T13431" s="5"/>
      <c r="U13431" s="5"/>
      <c r="V13431" s="5"/>
      <c r="W13431" s="5"/>
    </row>
    <row r="13432" ht="15.75" customHeight="1">
      <c r="A13432" s="5"/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  <c r="Q13432" s="5"/>
      <c r="R13432" s="5"/>
      <c r="S13432" s="5"/>
      <c r="T13432" s="5"/>
      <c r="U13432" s="5"/>
      <c r="V13432" s="5"/>
      <c r="W13432" s="5"/>
    </row>
    <row r="13433" ht="15.75" customHeight="1">
      <c r="A13433" s="5"/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  <c r="Q13433" s="5"/>
      <c r="R13433" s="5"/>
      <c r="S13433" s="5"/>
      <c r="T13433" s="5"/>
      <c r="U13433" s="5"/>
      <c r="V13433" s="5"/>
      <c r="W13433" s="5"/>
    </row>
    <row r="13434" ht="15.75" customHeight="1">
      <c r="A13434" s="5"/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  <c r="Q13434" s="5"/>
      <c r="R13434" s="5"/>
      <c r="S13434" s="5"/>
      <c r="T13434" s="5"/>
      <c r="U13434" s="5"/>
      <c r="V13434" s="5"/>
      <c r="W13434" s="5"/>
    </row>
    <row r="13435" ht="15.75" customHeight="1">
      <c r="A13435" s="5"/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  <c r="Q13435" s="5"/>
      <c r="R13435" s="5"/>
      <c r="S13435" s="5"/>
      <c r="T13435" s="5"/>
      <c r="U13435" s="5"/>
      <c r="V13435" s="5"/>
      <c r="W13435" s="5"/>
    </row>
    <row r="13436" ht="15.75" customHeight="1">
      <c r="A13436" s="5"/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  <c r="Q13436" s="5"/>
      <c r="R13436" s="5"/>
      <c r="S13436" s="5"/>
      <c r="T13436" s="5"/>
      <c r="U13436" s="5"/>
      <c r="V13436" s="5"/>
      <c r="W13436" s="5"/>
    </row>
    <row r="13437" ht="15.75" customHeight="1">
      <c r="A13437" s="5"/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  <c r="Q13437" s="5"/>
      <c r="R13437" s="5"/>
      <c r="S13437" s="5"/>
      <c r="T13437" s="5"/>
      <c r="U13437" s="5"/>
      <c r="V13437" s="5"/>
      <c r="W13437" s="5"/>
    </row>
    <row r="13438" ht="15.75" customHeight="1">
      <c r="A13438" s="5"/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  <c r="Q13438" s="5"/>
      <c r="R13438" s="5"/>
      <c r="S13438" s="5"/>
      <c r="T13438" s="5"/>
      <c r="U13438" s="5"/>
      <c r="V13438" s="5"/>
      <c r="W13438" s="5"/>
    </row>
    <row r="13439" ht="15.75" customHeight="1">
      <c r="A13439" s="5"/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  <c r="R13439" s="5"/>
      <c r="S13439" s="5"/>
      <c r="T13439" s="5"/>
      <c r="U13439" s="5"/>
      <c r="V13439" s="5"/>
      <c r="W13439" s="5"/>
    </row>
    <row r="13440" ht="15.75" customHeight="1">
      <c r="A13440" s="5"/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  <c r="Q13440" s="5"/>
      <c r="R13440" s="5"/>
      <c r="S13440" s="5"/>
      <c r="T13440" s="5"/>
      <c r="U13440" s="5"/>
      <c r="V13440" s="5"/>
      <c r="W13440" s="5"/>
    </row>
    <row r="13441" ht="15.75" customHeight="1">
      <c r="A13441" s="5"/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  <c r="Q13441" s="5"/>
      <c r="R13441" s="5"/>
      <c r="S13441" s="5"/>
      <c r="T13441" s="5"/>
      <c r="U13441" s="5"/>
      <c r="V13441" s="5"/>
      <c r="W13441" s="5"/>
    </row>
    <row r="13442" ht="15.75" customHeight="1">
      <c r="A13442" s="5"/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  <c r="Q13442" s="5"/>
      <c r="R13442" s="5"/>
      <c r="S13442" s="5"/>
      <c r="T13442" s="5"/>
      <c r="U13442" s="5"/>
      <c r="V13442" s="5"/>
      <c r="W13442" s="5"/>
    </row>
    <row r="13443" ht="15.75" customHeight="1">
      <c r="A13443" s="5"/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  <c r="Q13443" s="5"/>
      <c r="R13443" s="5"/>
      <c r="S13443" s="5"/>
      <c r="T13443" s="5"/>
      <c r="U13443" s="5"/>
      <c r="V13443" s="5"/>
      <c r="W13443" s="5"/>
    </row>
    <row r="13444" ht="15.75" customHeight="1">
      <c r="A13444" s="5"/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  <c r="Q13444" s="5"/>
      <c r="R13444" s="5"/>
      <c r="S13444" s="5"/>
      <c r="T13444" s="5"/>
      <c r="U13444" s="5"/>
      <c r="V13444" s="5"/>
      <c r="W13444" s="5"/>
    </row>
    <row r="13445" ht="15.75" customHeight="1">
      <c r="A13445" s="5"/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  <c r="Q13445" s="5"/>
      <c r="R13445" s="5"/>
      <c r="S13445" s="5"/>
      <c r="T13445" s="5"/>
      <c r="U13445" s="5"/>
      <c r="V13445" s="5"/>
      <c r="W13445" s="5"/>
    </row>
    <row r="13446" ht="15.75" customHeight="1">
      <c r="A13446" s="5"/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  <c r="Q13446" s="5"/>
      <c r="R13446" s="5"/>
      <c r="S13446" s="5"/>
      <c r="T13446" s="5"/>
      <c r="U13446" s="5"/>
      <c r="V13446" s="5"/>
      <c r="W13446" s="5"/>
    </row>
    <row r="13447" ht="15.75" customHeight="1">
      <c r="A13447" s="5"/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  <c r="Q13447" s="5"/>
      <c r="R13447" s="5"/>
      <c r="S13447" s="5"/>
      <c r="T13447" s="5"/>
      <c r="U13447" s="5"/>
      <c r="V13447" s="5"/>
      <c r="W13447" s="5"/>
    </row>
    <row r="13448" ht="15.75" customHeight="1">
      <c r="A13448" s="5"/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  <c r="R13448" s="5"/>
      <c r="S13448" s="5"/>
      <c r="T13448" s="5"/>
      <c r="U13448" s="5"/>
      <c r="V13448" s="5"/>
      <c r="W13448" s="5"/>
    </row>
    <row r="13449" ht="15.75" customHeight="1">
      <c r="A13449" s="5"/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  <c r="Q13449" s="5"/>
      <c r="R13449" s="5"/>
      <c r="S13449" s="5"/>
      <c r="T13449" s="5"/>
      <c r="U13449" s="5"/>
      <c r="V13449" s="5"/>
      <c r="W13449" s="5"/>
    </row>
    <row r="13450" ht="15.75" customHeight="1">
      <c r="A13450" s="5"/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  <c r="Q13450" s="5"/>
      <c r="R13450" s="5"/>
      <c r="S13450" s="5"/>
      <c r="T13450" s="5"/>
      <c r="U13450" s="5"/>
      <c r="V13450" s="5"/>
      <c r="W13450" s="5"/>
    </row>
    <row r="13451" ht="15.75" customHeight="1">
      <c r="A13451" s="5"/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  <c r="Q13451" s="5"/>
      <c r="R13451" s="5"/>
      <c r="S13451" s="5"/>
      <c r="T13451" s="5"/>
      <c r="U13451" s="5"/>
      <c r="V13451" s="5"/>
      <c r="W13451" s="5"/>
    </row>
    <row r="13452" ht="15.75" customHeight="1">
      <c r="A13452" s="5"/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  <c r="Q13452" s="5"/>
      <c r="R13452" s="5"/>
      <c r="S13452" s="5"/>
      <c r="T13452" s="5"/>
      <c r="U13452" s="5"/>
      <c r="V13452" s="5"/>
      <c r="W13452" s="5"/>
    </row>
    <row r="13453" ht="15.75" customHeight="1">
      <c r="A13453" s="5"/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  <c r="Q13453" s="5"/>
      <c r="R13453" s="5"/>
      <c r="S13453" s="5"/>
      <c r="T13453" s="5"/>
      <c r="U13453" s="5"/>
      <c r="V13453" s="5"/>
      <c r="W13453" s="5"/>
    </row>
    <row r="13454" ht="15.75" customHeight="1">
      <c r="A13454" s="5"/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  <c r="Q13454" s="5"/>
      <c r="R13454" s="5"/>
      <c r="S13454" s="5"/>
      <c r="T13454" s="5"/>
      <c r="U13454" s="5"/>
      <c r="V13454" s="5"/>
      <c r="W13454" s="5"/>
    </row>
    <row r="13455" ht="15.75" customHeight="1">
      <c r="A13455" s="5"/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  <c r="Q13455" s="5"/>
      <c r="R13455" s="5"/>
      <c r="S13455" s="5"/>
      <c r="T13455" s="5"/>
      <c r="U13455" s="5"/>
      <c r="V13455" s="5"/>
      <c r="W13455" s="5"/>
    </row>
    <row r="13456" ht="15.75" customHeight="1">
      <c r="A13456" s="5"/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  <c r="Q13456" s="5"/>
      <c r="R13456" s="5"/>
      <c r="S13456" s="5"/>
      <c r="T13456" s="5"/>
      <c r="U13456" s="5"/>
      <c r="V13456" s="5"/>
      <c r="W13456" s="5"/>
    </row>
    <row r="13457" ht="15.75" customHeight="1">
      <c r="A13457" s="5"/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  <c r="R13457" s="5"/>
      <c r="S13457" s="5"/>
      <c r="T13457" s="5"/>
      <c r="U13457" s="5"/>
      <c r="V13457" s="5"/>
      <c r="W13457" s="5"/>
    </row>
    <row r="13458" ht="15.75" customHeight="1">
      <c r="A13458" s="5"/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  <c r="Q13458" s="5"/>
      <c r="R13458" s="5"/>
      <c r="S13458" s="5"/>
      <c r="T13458" s="5"/>
      <c r="U13458" s="5"/>
      <c r="V13458" s="5"/>
      <c r="W13458" s="5"/>
    </row>
    <row r="13459" ht="15.75" customHeight="1">
      <c r="A13459" s="5"/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  <c r="Q13459" s="5"/>
      <c r="R13459" s="5"/>
      <c r="S13459" s="5"/>
      <c r="T13459" s="5"/>
      <c r="U13459" s="5"/>
      <c r="V13459" s="5"/>
      <c r="W13459" s="5"/>
    </row>
    <row r="13460" ht="15.75" customHeight="1">
      <c r="A13460" s="5"/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  <c r="Q13460" s="5"/>
      <c r="R13460" s="5"/>
      <c r="S13460" s="5"/>
      <c r="T13460" s="5"/>
      <c r="U13460" s="5"/>
      <c r="V13460" s="5"/>
      <c r="W13460" s="5"/>
    </row>
    <row r="13461" ht="15.75" customHeight="1">
      <c r="A13461" s="5"/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  <c r="Q13461" s="5"/>
      <c r="R13461" s="5"/>
      <c r="S13461" s="5"/>
      <c r="T13461" s="5"/>
      <c r="U13461" s="5"/>
      <c r="V13461" s="5"/>
      <c r="W13461" s="5"/>
    </row>
    <row r="13462" ht="15.75" customHeight="1">
      <c r="A13462" s="5"/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  <c r="Q13462" s="5"/>
      <c r="R13462" s="5"/>
      <c r="S13462" s="5"/>
      <c r="T13462" s="5"/>
      <c r="U13462" s="5"/>
      <c r="V13462" s="5"/>
      <c r="W13462" s="5"/>
    </row>
    <row r="13463" ht="15.75" customHeight="1">
      <c r="A13463" s="5"/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  <c r="Q13463" s="5"/>
      <c r="R13463" s="5"/>
      <c r="S13463" s="5"/>
      <c r="T13463" s="5"/>
      <c r="U13463" s="5"/>
      <c r="V13463" s="5"/>
      <c r="W13463" s="5"/>
    </row>
    <row r="13464" ht="15.75" customHeight="1">
      <c r="A13464" s="5"/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  <c r="Q13464" s="5"/>
      <c r="R13464" s="5"/>
      <c r="S13464" s="5"/>
      <c r="T13464" s="5"/>
      <c r="U13464" s="5"/>
      <c r="V13464" s="5"/>
      <c r="W13464" s="5"/>
    </row>
    <row r="13465" ht="15.75" customHeight="1">
      <c r="A13465" s="5"/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  <c r="Q13465" s="5"/>
      <c r="R13465" s="5"/>
      <c r="S13465" s="5"/>
      <c r="T13465" s="5"/>
      <c r="U13465" s="5"/>
      <c r="V13465" s="5"/>
      <c r="W13465" s="5"/>
    </row>
    <row r="13466" ht="15.75" customHeight="1">
      <c r="A13466" s="5"/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  <c r="R13466" s="5"/>
      <c r="S13466" s="5"/>
      <c r="T13466" s="5"/>
      <c r="U13466" s="5"/>
      <c r="V13466" s="5"/>
      <c r="W13466" s="5"/>
    </row>
    <row r="13467" ht="15.75" customHeight="1">
      <c r="A13467" s="5"/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  <c r="Q13467" s="5"/>
      <c r="R13467" s="5"/>
      <c r="S13467" s="5"/>
      <c r="T13467" s="5"/>
      <c r="U13467" s="5"/>
      <c r="V13467" s="5"/>
      <c r="W13467" s="5"/>
    </row>
    <row r="13468" ht="15.75" customHeight="1">
      <c r="A13468" s="5"/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  <c r="Q13468" s="5"/>
      <c r="R13468" s="5"/>
      <c r="S13468" s="5"/>
      <c r="T13468" s="5"/>
      <c r="U13468" s="5"/>
      <c r="V13468" s="5"/>
      <c r="W13468" s="5"/>
    </row>
    <row r="13469" ht="15.75" customHeight="1">
      <c r="A13469" s="5"/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  <c r="Q13469" s="5"/>
      <c r="R13469" s="5"/>
      <c r="S13469" s="5"/>
      <c r="T13469" s="5"/>
      <c r="U13469" s="5"/>
      <c r="V13469" s="5"/>
      <c r="W13469" s="5"/>
    </row>
    <row r="13470" ht="15.75" customHeight="1">
      <c r="A13470" s="5"/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  <c r="Q13470" s="5"/>
      <c r="R13470" s="5"/>
      <c r="S13470" s="5"/>
      <c r="T13470" s="5"/>
      <c r="U13470" s="5"/>
      <c r="V13470" s="5"/>
      <c r="W13470" s="5"/>
    </row>
    <row r="13471" ht="15.75" customHeight="1">
      <c r="A13471" s="5"/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  <c r="Q13471" s="5"/>
      <c r="R13471" s="5"/>
      <c r="S13471" s="5"/>
      <c r="T13471" s="5"/>
      <c r="U13471" s="5"/>
      <c r="V13471" s="5"/>
      <c r="W13471" s="5"/>
    </row>
    <row r="13472" ht="15.75" customHeight="1">
      <c r="A13472" s="5"/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  <c r="Q13472" s="5"/>
      <c r="R13472" s="5"/>
      <c r="S13472" s="5"/>
      <c r="T13472" s="5"/>
      <c r="U13472" s="5"/>
      <c r="V13472" s="5"/>
      <c r="W13472" s="5"/>
    </row>
    <row r="13473" ht="15.75" customHeight="1">
      <c r="A13473" s="5"/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  <c r="Q13473" s="5"/>
      <c r="R13473" s="5"/>
      <c r="S13473" s="5"/>
      <c r="T13473" s="5"/>
      <c r="U13473" s="5"/>
      <c r="V13473" s="5"/>
      <c r="W13473" s="5"/>
    </row>
    <row r="13474" ht="15.75" customHeight="1">
      <c r="A13474" s="5"/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  <c r="Q13474" s="5"/>
      <c r="R13474" s="5"/>
      <c r="S13474" s="5"/>
      <c r="T13474" s="5"/>
      <c r="U13474" s="5"/>
      <c r="V13474" s="5"/>
      <c r="W13474" s="5"/>
    </row>
    <row r="13475" ht="15.75" customHeight="1">
      <c r="A13475" s="5"/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  <c r="R13475" s="5"/>
      <c r="S13475" s="5"/>
      <c r="T13475" s="5"/>
      <c r="U13475" s="5"/>
      <c r="V13475" s="5"/>
      <c r="W13475" s="5"/>
    </row>
    <row r="13476" ht="15.75" customHeight="1">
      <c r="A13476" s="5"/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  <c r="Q13476" s="5"/>
      <c r="R13476" s="5"/>
      <c r="S13476" s="5"/>
      <c r="T13476" s="5"/>
      <c r="U13476" s="5"/>
      <c r="V13476" s="5"/>
      <c r="W13476" s="5"/>
    </row>
    <row r="13477" ht="15.75" customHeight="1">
      <c r="A13477" s="5"/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  <c r="Q13477" s="5"/>
      <c r="R13477" s="5"/>
      <c r="S13477" s="5"/>
      <c r="T13477" s="5"/>
      <c r="U13477" s="5"/>
      <c r="V13477" s="5"/>
      <c r="W13477" s="5"/>
    </row>
    <row r="13478" ht="15.75" customHeight="1">
      <c r="A13478" s="5"/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  <c r="Q13478" s="5"/>
      <c r="R13478" s="5"/>
      <c r="S13478" s="5"/>
      <c r="T13478" s="5"/>
      <c r="U13478" s="5"/>
      <c r="V13478" s="5"/>
      <c r="W13478" s="5"/>
    </row>
    <row r="13479" ht="15.75" customHeight="1">
      <c r="A13479" s="5"/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  <c r="Q13479" s="5"/>
      <c r="R13479" s="5"/>
      <c r="S13479" s="5"/>
      <c r="T13479" s="5"/>
      <c r="U13479" s="5"/>
      <c r="V13479" s="5"/>
      <c r="W13479" s="5"/>
    </row>
    <row r="13480" ht="15.75" customHeight="1">
      <c r="A13480" s="5"/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  <c r="Q13480" s="5"/>
      <c r="R13480" s="5"/>
      <c r="S13480" s="5"/>
      <c r="T13480" s="5"/>
      <c r="U13480" s="5"/>
      <c r="V13480" s="5"/>
      <c r="W13480" s="5"/>
    </row>
    <row r="13481" ht="15.75" customHeight="1">
      <c r="A13481" s="5"/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  <c r="Q13481" s="5"/>
      <c r="R13481" s="5"/>
      <c r="S13481" s="5"/>
      <c r="T13481" s="5"/>
      <c r="U13481" s="5"/>
      <c r="V13481" s="5"/>
      <c r="W13481" s="5"/>
    </row>
    <row r="13482" ht="15.75" customHeight="1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  <c r="Q13482" s="5"/>
      <c r="R13482" s="5"/>
      <c r="S13482" s="5"/>
      <c r="T13482" s="5"/>
      <c r="U13482" s="5"/>
      <c r="V13482" s="5"/>
      <c r="W13482" s="5"/>
    </row>
    <row r="13483" ht="15.75" customHeight="1">
      <c r="A13483" s="5"/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  <c r="Q13483" s="5"/>
      <c r="R13483" s="5"/>
      <c r="S13483" s="5"/>
      <c r="T13483" s="5"/>
      <c r="U13483" s="5"/>
      <c r="V13483" s="5"/>
      <c r="W13483" s="5"/>
    </row>
    <row r="13484" ht="15.75" customHeight="1">
      <c r="A13484" s="5"/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  <c r="R13484" s="5"/>
      <c r="S13484" s="5"/>
      <c r="T13484" s="5"/>
      <c r="U13484" s="5"/>
      <c r="V13484" s="5"/>
      <c r="W13484" s="5"/>
    </row>
    <row r="13485" ht="15.75" customHeight="1">
      <c r="A13485" s="5"/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  <c r="Q13485" s="5"/>
      <c r="R13485" s="5"/>
      <c r="S13485" s="5"/>
      <c r="T13485" s="5"/>
      <c r="U13485" s="5"/>
      <c r="V13485" s="5"/>
      <c r="W13485" s="5"/>
    </row>
    <row r="13486" ht="15.75" customHeight="1">
      <c r="A13486" s="5"/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  <c r="Q13486" s="5"/>
      <c r="R13486" s="5"/>
      <c r="S13486" s="5"/>
      <c r="T13486" s="5"/>
      <c r="U13486" s="5"/>
      <c r="V13486" s="5"/>
      <c r="W13486" s="5"/>
    </row>
    <row r="13487" ht="15.75" customHeight="1">
      <c r="A13487" s="5"/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  <c r="Q13487" s="5"/>
      <c r="R13487" s="5"/>
      <c r="S13487" s="5"/>
      <c r="T13487" s="5"/>
      <c r="U13487" s="5"/>
      <c r="V13487" s="5"/>
      <c r="W13487" s="5"/>
    </row>
    <row r="13488" ht="15.75" customHeight="1">
      <c r="A13488" s="5"/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  <c r="Q13488" s="5"/>
      <c r="R13488" s="5"/>
      <c r="S13488" s="5"/>
      <c r="T13488" s="5"/>
      <c r="U13488" s="5"/>
      <c r="V13488" s="5"/>
      <c r="W13488" s="5"/>
    </row>
    <row r="13489" ht="15.75" customHeight="1">
      <c r="A13489" s="5"/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  <c r="Q13489" s="5"/>
      <c r="R13489" s="5"/>
      <c r="S13489" s="5"/>
      <c r="T13489" s="5"/>
      <c r="U13489" s="5"/>
      <c r="V13489" s="5"/>
      <c r="W13489" s="5"/>
    </row>
    <row r="13490" ht="15.75" customHeight="1">
      <c r="A13490" s="5"/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  <c r="Q13490" s="5"/>
      <c r="R13490" s="5"/>
      <c r="S13490" s="5"/>
      <c r="T13490" s="5"/>
      <c r="U13490" s="5"/>
      <c r="V13490" s="5"/>
      <c r="W13490" s="5"/>
    </row>
    <row r="13491" ht="15.75" customHeight="1">
      <c r="A13491" s="5"/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  <c r="Q13491" s="5"/>
      <c r="R13491" s="5"/>
      <c r="S13491" s="5"/>
      <c r="T13491" s="5"/>
      <c r="U13491" s="5"/>
      <c r="V13491" s="5"/>
      <c r="W13491" s="5"/>
    </row>
    <row r="13492" ht="15.75" customHeight="1">
      <c r="A13492" s="5"/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  <c r="Q13492" s="5"/>
      <c r="R13492" s="5"/>
      <c r="S13492" s="5"/>
      <c r="T13492" s="5"/>
      <c r="U13492" s="5"/>
      <c r="V13492" s="5"/>
      <c r="W13492" s="5"/>
    </row>
    <row r="13493" ht="15.75" customHeight="1">
      <c r="A13493" s="5"/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  <c r="R13493" s="5"/>
      <c r="S13493" s="5"/>
      <c r="T13493" s="5"/>
      <c r="U13493" s="5"/>
      <c r="V13493" s="5"/>
      <c r="W13493" s="5"/>
    </row>
    <row r="13494" ht="15.75" customHeight="1">
      <c r="A13494" s="5"/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  <c r="Q13494" s="5"/>
      <c r="R13494" s="5"/>
      <c r="S13494" s="5"/>
      <c r="T13494" s="5"/>
      <c r="U13494" s="5"/>
      <c r="V13494" s="5"/>
      <c r="W13494" s="5"/>
    </row>
    <row r="13495" ht="15.75" customHeight="1">
      <c r="A13495" s="5"/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  <c r="Q13495" s="5"/>
      <c r="R13495" s="5"/>
      <c r="S13495" s="5"/>
      <c r="T13495" s="5"/>
      <c r="U13495" s="5"/>
      <c r="V13495" s="5"/>
      <c r="W13495" s="5"/>
    </row>
    <row r="13496" ht="15.75" customHeight="1">
      <c r="A13496" s="5"/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  <c r="Q13496" s="5"/>
      <c r="R13496" s="5"/>
      <c r="S13496" s="5"/>
      <c r="T13496" s="5"/>
      <c r="U13496" s="5"/>
      <c r="V13496" s="5"/>
      <c r="W13496" s="5"/>
    </row>
    <row r="13497" ht="15.75" customHeight="1">
      <c r="A13497" s="5"/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  <c r="Q13497" s="5"/>
      <c r="R13497" s="5"/>
      <c r="S13497" s="5"/>
      <c r="T13497" s="5"/>
      <c r="U13497" s="5"/>
      <c r="V13497" s="5"/>
      <c r="W13497" s="5"/>
    </row>
    <row r="13498" ht="15.75" customHeight="1">
      <c r="A13498" s="5"/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  <c r="Q13498" s="5"/>
      <c r="R13498" s="5"/>
      <c r="S13498" s="5"/>
      <c r="T13498" s="5"/>
      <c r="U13498" s="5"/>
      <c r="V13498" s="5"/>
      <c r="W13498" s="5"/>
    </row>
    <row r="13499" ht="15.75" customHeight="1">
      <c r="A13499" s="5"/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  <c r="Q13499" s="5"/>
      <c r="R13499" s="5"/>
      <c r="S13499" s="5"/>
      <c r="T13499" s="5"/>
      <c r="U13499" s="5"/>
      <c r="V13499" s="5"/>
      <c r="W13499" s="5"/>
    </row>
    <row r="13500" ht="15.75" customHeight="1">
      <c r="A13500" s="5"/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  <c r="Q13500" s="5"/>
      <c r="R13500" s="5"/>
      <c r="S13500" s="5"/>
      <c r="T13500" s="5"/>
      <c r="U13500" s="5"/>
      <c r="V13500" s="5"/>
      <c r="W13500" s="5"/>
    </row>
    <row r="13501" ht="15.75" customHeight="1">
      <c r="A13501" s="5"/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  <c r="Q13501" s="5"/>
      <c r="R13501" s="5"/>
      <c r="S13501" s="5"/>
      <c r="T13501" s="5"/>
      <c r="U13501" s="5"/>
      <c r="V13501" s="5"/>
      <c r="W13501" s="5"/>
    </row>
    <row r="13502" ht="15.75" customHeight="1">
      <c r="A13502" s="5"/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  <c r="R13502" s="5"/>
      <c r="S13502" s="5"/>
      <c r="T13502" s="5"/>
      <c r="U13502" s="5"/>
      <c r="V13502" s="5"/>
      <c r="W13502" s="5"/>
    </row>
    <row r="13503" ht="15.75" customHeight="1">
      <c r="A13503" s="5"/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  <c r="Q13503" s="5"/>
      <c r="R13503" s="5"/>
      <c r="S13503" s="5"/>
      <c r="T13503" s="5"/>
      <c r="U13503" s="5"/>
      <c r="V13503" s="5"/>
      <c r="W13503" s="5"/>
    </row>
    <row r="13504" ht="15.75" customHeight="1">
      <c r="A13504" s="5"/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  <c r="Q13504" s="5"/>
      <c r="R13504" s="5"/>
      <c r="S13504" s="5"/>
      <c r="T13504" s="5"/>
      <c r="U13504" s="5"/>
      <c r="V13504" s="5"/>
      <c r="W13504" s="5"/>
    </row>
    <row r="13505" ht="15.75" customHeight="1">
      <c r="A13505" s="5"/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  <c r="Q13505" s="5"/>
      <c r="R13505" s="5"/>
      <c r="S13505" s="5"/>
      <c r="T13505" s="5"/>
      <c r="U13505" s="5"/>
      <c r="V13505" s="5"/>
      <c r="W13505" s="5"/>
    </row>
    <row r="13506" ht="15.75" customHeight="1">
      <c r="A13506" s="5"/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  <c r="Q13506" s="5"/>
      <c r="R13506" s="5"/>
      <c r="S13506" s="5"/>
      <c r="T13506" s="5"/>
      <c r="U13506" s="5"/>
      <c r="V13506" s="5"/>
      <c r="W13506" s="5"/>
    </row>
    <row r="13507" ht="15.75" customHeight="1">
      <c r="A13507" s="5"/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  <c r="Q13507" s="5"/>
      <c r="R13507" s="5"/>
      <c r="S13507" s="5"/>
      <c r="T13507" s="5"/>
      <c r="U13507" s="5"/>
      <c r="V13507" s="5"/>
      <c r="W13507" s="5"/>
    </row>
    <row r="13508" ht="15.75" customHeight="1">
      <c r="A13508" s="5"/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  <c r="Q13508" s="5"/>
      <c r="R13508" s="5"/>
      <c r="S13508" s="5"/>
      <c r="T13508" s="5"/>
      <c r="U13508" s="5"/>
      <c r="V13508" s="5"/>
      <c r="W13508" s="5"/>
    </row>
    <row r="13509" ht="15.75" customHeight="1">
      <c r="A13509" s="5"/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  <c r="Q13509" s="5"/>
      <c r="R13509" s="5"/>
      <c r="S13509" s="5"/>
      <c r="T13509" s="5"/>
      <c r="U13509" s="5"/>
      <c r="V13509" s="5"/>
      <c r="W13509" s="5"/>
    </row>
    <row r="13510" ht="15.75" customHeight="1">
      <c r="A13510" s="5"/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  <c r="Q13510" s="5"/>
      <c r="R13510" s="5"/>
      <c r="S13510" s="5"/>
      <c r="T13510" s="5"/>
      <c r="U13510" s="5"/>
      <c r="V13510" s="5"/>
      <c r="W13510" s="5"/>
    </row>
    <row r="13511" ht="15.75" customHeight="1">
      <c r="A13511" s="5"/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  <c r="R13511" s="5"/>
      <c r="S13511" s="5"/>
      <c r="T13511" s="5"/>
      <c r="U13511" s="5"/>
      <c r="V13511" s="5"/>
      <c r="W13511" s="5"/>
    </row>
    <row r="13512" ht="15.75" customHeight="1">
      <c r="A13512" s="5"/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  <c r="Q13512" s="5"/>
      <c r="R13512" s="5"/>
      <c r="S13512" s="5"/>
      <c r="T13512" s="5"/>
      <c r="U13512" s="5"/>
      <c r="V13512" s="5"/>
      <c r="W13512" s="5"/>
    </row>
    <row r="13513" ht="15.75" customHeight="1">
      <c r="A13513" s="5"/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  <c r="Q13513" s="5"/>
      <c r="R13513" s="5"/>
      <c r="S13513" s="5"/>
      <c r="T13513" s="5"/>
      <c r="U13513" s="5"/>
      <c r="V13513" s="5"/>
      <c r="W13513" s="5"/>
    </row>
    <row r="13514" ht="15.75" customHeight="1">
      <c r="A13514" s="5"/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  <c r="Q13514" s="5"/>
      <c r="R13514" s="5"/>
      <c r="S13514" s="5"/>
      <c r="T13514" s="5"/>
      <c r="U13514" s="5"/>
      <c r="V13514" s="5"/>
      <c r="W13514" s="5"/>
    </row>
    <row r="13515" ht="15.75" customHeight="1">
      <c r="A13515" s="5"/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  <c r="Q13515" s="5"/>
      <c r="R13515" s="5"/>
      <c r="S13515" s="5"/>
      <c r="T13515" s="5"/>
      <c r="U13515" s="5"/>
      <c r="V13515" s="5"/>
      <c r="W13515" s="5"/>
    </row>
    <row r="13516" ht="15.75" customHeight="1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  <c r="Q13516" s="5"/>
      <c r="R13516" s="5"/>
      <c r="S13516" s="5"/>
      <c r="T13516" s="5"/>
      <c r="U13516" s="5"/>
      <c r="V13516" s="5"/>
      <c r="W13516" s="5"/>
    </row>
    <row r="13517" ht="15.75" customHeight="1">
      <c r="A13517" s="5"/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  <c r="Q13517" s="5"/>
      <c r="R13517" s="5"/>
      <c r="S13517" s="5"/>
      <c r="T13517" s="5"/>
      <c r="U13517" s="5"/>
      <c r="V13517" s="5"/>
      <c r="W13517" s="5"/>
    </row>
    <row r="13518" ht="15.75" customHeight="1">
      <c r="A13518" s="5"/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  <c r="Q13518" s="5"/>
      <c r="R13518" s="5"/>
      <c r="S13518" s="5"/>
      <c r="T13518" s="5"/>
      <c r="U13518" s="5"/>
      <c r="V13518" s="5"/>
      <c r="W13518" s="5"/>
    </row>
    <row r="13519" ht="15.75" customHeight="1">
      <c r="A13519" s="5"/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  <c r="Q13519" s="5"/>
      <c r="R13519" s="5"/>
      <c r="S13519" s="5"/>
      <c r="T13519" s="5"/>
      <c r="U13519" s="5"/>
      <c r="V13519" s="5"/>
      <c r="W13519" s="5"/>
    </row>
    <row r="13520" ht="15.75" customHeight="1">
      <c r="A13520" s="5"/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  <c r="R13520" s="5"/>
      <c r="S13520" s="5"/>
      <c r="T13520" s="5"/>
      <c r="U13520" s="5"/>
      <c r="V13520" s="5"/>
      <c r="W13520" s="5"/>
    </row>
    <row r="13521" ht="15.75" customHeight="1">
      <c r="A13521" s="5"/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  <c r="Q13521" s="5"/>
      <c r="R13521" s="5"/>
      <c r="S13521" s="5"/>
      <c r="T13521" s="5"/>
      <c r="U13521" s="5"/>
      <c r="V13521" s="5"/>
      <c r="W13521" s="5"/>
    </row>
    <row r="13522" ht="15.75" customHeight="1">
      <c r="A13522" s="5"/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  <c r="Q13522" s="5"/>
      <c r="R13522" s="5"/>
      <c r="S13522" s="5"/>
      <c r="T13522" s="5"/>
      <c r="U13522" s="5"/>
      <c r="V13522" s="5"/>
      <c r="W13522" s="5"/>
    </row>
    <row r="13523" ht="15.75" customHeight="1">
      <c r="A13523" s="5"/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  <c r="Q13523" s="5"/>
      <c r="R13523" s="5"/>
      <c r="S13523" s="5"/>
      <c r="T13523" s="5"/>
      <c r="U13523" s="5"/>
      <c r="V13523" s="5"/>
      <c r="W13523" s="5"/>
    </row>
    <row r="13524" ht="15.75" customHeight="1">
      <c r="A13524" s="5"/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  <c r="Q13524" s="5"/>
      <c r="R13524" s="5"/>
      <c r="S13524" s="5"/>
      <c r="T13524" s="5"/>
      <c r="U13524" s="5"/>
      <c r="V13524" s="5"/>
      <c r="W13524" s="5"/>
    </row>
    <row r="13525" ht="15.75" customHeight="1">
      <c r="A13525" s="5"/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  <c r="Q13525" s="5"/>
      <c r="R13525" s="5"/>
      <c r="S13525" s="5"/>
      <c r="T13525" s="5"/>
      <c r="U13525" s="5"/>
      <c r="V13525" s="5"/>
      <c r="W13525" s="5"/>
    </row>
    <row r="13526" ht="15.75" customHeight="1">
      <c r="A13526" s="5"/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  <c r="Q13526" s="5"/>
      <c r="R13526" s="5"/>
      <c r="S13526" s="5"/>
      <c r="T13526" s="5"/>
      <c r="U13526" s="5"/>
      <c r="V13526" s="5"/>
      <c r="W13526" s="5"/>
    </row>
    <row r="13527" ht="15.75" customHeight="1">
      <c r="A13527" s="5"/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  <c r="Q13527" s="5"/>
      <c r="R13527" s="5"/>
      <c r="S13527" s="5"/>
      <c r="T13527" s="5"/>
      <c r="U13527" s="5"/>
      <c r="V13527" s="5"/>
      <c r="W13527" s="5"/>
    </row>
    <row r="13528" ht="15.75" customHeight="1">
      <c r="A13528" s="5"/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  <c r="Q13528" s="5"/>
      <c r="R13528" s="5"/>
      <c r="S13528" s="5"/>
      <c r="T13528" s="5"/>
      <c r="U13528" s="5"/>
      <c r="V13528" s="5"/>
      <c r="W13528" s="5"/>
    </row>
    <row r="13529" ht="15.75" customHeight="1">
      <c r="A13529" s="5"/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  <c r="R13529" s="5"/>
      <c r="S13529" s="5"/>
      <c r="T13529" s="5"/>
      <c r="U13529" s="5"/>
      <c r="V13529" s="5"/>
      <c r="W13529" s="5"/>
    </row>
    <row r="13530" ht="15.75" customHeight="1">
      <c r="A13530" s="5"/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  <c r="Q13530" s="5"/>
      <c r="R13530" s="5"/>
      <c r="S13530" s="5"/>
      <c r="T13530" s="5"/>
      <c r="U13530" s="5"/>
      <c r="V13530" s="5"/>
      <c r="W13530" s="5"/>
    </row>
    <row r="13531" ht="15.75" customHeight="1">
      <c r="A13531" s="5"/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  <c r="Q13531" s="5"/>
      <c r="R13531" s="5"/>
      <c r="S13531" s="5"/>
      <c r="T13531" s="5"/>
      <c r="U13531" s="5"/>
      <c r="V13531" s="5"/>
      <c r="W13531" s="5"/>
    </row>
    <row r="13532" ht="15.75" customHeight="1">
      <c r="A13532" s="5"/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  <c r="Q13532" s="5"/>
      <c r="R13532" s="5"/>
      <c r="S13532" s="5"/>
      <c r="T13532" s="5"/>
      <c r="U13532" s="5"/>
      <c r="V13532" s="5"/>
      <c r="W13532" s="5"/>
    </row>
    <row r="13533" ht="15.75" customHeight="1">
      <c r="A13533" s="5"/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  <c r="Q13533" s="5"/>
      <c r="R13533" s="5"/>
      <c r="S13533" s="5"/>
      <c r="T13533" s="5"/>
      <c r="U13533" s="5"/>
      <c r="V13533" s="5"/>
      <c r="W13533" s="5"/>
    </row>
    <row r="13534" ht="15.75" customHeight="1">
      <c r="A13534" s="5"/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  <c r="Q13534" s="5"/>
      <c r="R13534" s="5"/>
      <c r="S13534" s="5"/>
      <c r="T13534" s="5"/>
      <c r="U13534" s="5"/>
      <c r="V13534" s="5"/>
      <c r="W13534" s="5"/>
    </row>
    <row r="13535" ht="15.75" customHeight="1">
      <c r="A13535" s="5"/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  <c r="Q13535" s="5"/>
      <c r="R13535" s="5"/>
      <c r="S13535" s="5"/>
      <c r="T13535" s="5"/>
      <c r="U13535" s="5"/>
      <c r="V13535" s="5"/>
      <c r="W13535" s="5"/>
    </row>
    <row r="13536" ht="15.75" customHeight="1">
      <c r="A13536" s="5"/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  <c r="Q13536" s="5"/>
      <c r="R13536" s="5"/>
      <c r="S13536" s="5"/>
      <c r="T13536" s="5"/>
      <c r="U13536" s="5"/>
      <c r="V13536" s="5"/>
      <c r="W13536" s="5"/>
    </row>
    <row r="13537" ht="15.75" customHeight="1">
      <c r="A13537" s="5"/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  <c r="Q13537" s="5"/>
      <c r="R13537" s="5"/>
      <c r="S13537" s="5"/>
      <c r="T13537" s="5"/>
      <c r="U13537" s="5"/>
      <c r="V13537" s="5"/>
      <c r="W13537" s="5"/>
    </row>
    <row r="13538" ht="15.75" customHeight="1">
      <c r="A13538" s="5"/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  <c r="R13538" s="5"/>
      <c r="S13538" s="5"/>
      <c r="T13538" s="5"/>
      <c r="U13538" s="5"/>
      <c r="V13538" s="5"/>
      <c r="W13538" s="5"/>
    </row>
    <row r="13539" ht="15.75" customHeight="1">
      <c r="A13539" s="5"/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  <c r="Q13539" s="5"/>
      <c r="R13539" s="5"/>
      <c r="S13539" s="5"/>
      <c r="T13539" s="5"/>
      <c r="U13539" s="5"/>
      <c r="V13539" s="5"/>
      <c r="W13539" s="5"/>
    </row>
    <row r="13540" ht="15.75" customHeight="1">
      <c r="A13540" s="5"/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  <c r="Q13540" s="5"/>
      <c r="R13540" s="5"/>
      <c r="S13540" s="5"/>
      <c r="T13540" s="5"/>
      <c r="U13540" s="5"/>
      <c r="V13540" s="5"/>
      <c r="W13540" s="5"/>
    </row>
    <row r="13541" ht="15.75" customHeight="1">
      <c r="A13541" s="5"/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  <c r="Q13541" s="5"/>
      <c r="R13541" s="5"/>
      <c r="S13541" s="5"/>
      <c r="T13541" s="5"/>
      <c r="U13541" s="5"/>
      <c r="V13541" s="5"/>
      <c r="W13541" s="5"/>
    </row>
    <row r="13542" ht="15.75" customHeight="1">
      <c r="A13542" s="5"/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  <c r="Q13542" s="5"/>
      <c r="R13542" s="5"/>
      <c r="S13542" s="5"/>
      <c r="T13542" s="5"/>
      <c r="U13542" s="5"/>
      <c r="V13542" s="5"/>
      <c r="W13542" s="5"/>
    </row>
    <row r="13543" ht="15.75" customHeight="1">
      <c r="A13543" s="5"/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  <c r="Q13543" s="5"/>
      <c r="R13543" s="5"/>
      <c r="S13543" s="5"/>
      <c r="T13543" s="5"/>
      <c r="U13543" s="5"/>
      <c r="V13543" s="5"/>
      <c r="W13543" s="5"/>
    </row>
    <row r="13544" ht="15.75" customHeight="1">
      <c r="A13544" s="5"/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  <c r="Q13544" s="5"/>
      <c r="R13544" s="5"/>
      <c r="S13544" s="5"/>
      <c r="T13544" s="5"/>
      <c r="U13544" s="5"/>
      <c r="V13544" s="5"/>
      <c r="W13544" s="5"/>
    </row>
    <row r="13545" ht="15.75" customHeight="1">
      <c r="A13545" s="5"/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  <c r="Q13545" s="5"/>
      <c r="R13545" s="5"/>
      <c r="S13545" s="5"/>
      <c r="T13545" s="5"/>
      <c r="U13545" s="5"/>
      <c r="V13545" s="5"/>
      <c r="W13545" s="5"/>
    </row>
    <row r="13546" ht="15.75" customHeight="1">
      <c r="A13546" s="5"/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  <c r="Q13546" s="5"/>
      <c r="R13546" s="5"/>
      <c r="S13546" s="5"/>
      <c r="T13546" s="5"/>
      <c r="U13546" s="5"/>
      <c r="V13546" s="5"/>
      <c r="W13546" s="5"/>
    </row>
    <row r="13547" ht="15.75" customHeight="1">
      <c r="A13547" s="5"/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  <c r="R13547" s="5"/>
      <c r="S13547" s="5"/>
      <c r="T13547" s="5"/>
      <c r="U13547" s="5"/>
      <c r="V13547" s="5"/>
      <c r="W13547" s="5"/>
    </row>
    <row r="13548" ht="15.75" customHeight="1">
      <c r="A13548" s="5"/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  <c r="Q13548" s="5"/>
      <c r="R13548" s="5"/>
      <c r="S13548" s="5"/>
      <c r="T13548" s="5"/>
      <c r="U13548" s="5"/>
      <c r="V13548" s="5"/>
      <c r="W13548" s="5"/>
    </row>
    <row r="13549" ht="15.75" customHeight="1">
      <c r="A13549" s="5"/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  <c r="Q13549" s="5"/>
      <c r="R13549" s="5"/>
      <c r="S13549" s="5"/>
      <c r="T13549" s="5"/>
      <c r="U13549" s="5"/>
      <c r="V13549" s="5"/>
      <c r="W13549" s="5"/>
    </row>
    <row r="13550" ht="15.75" customHeight="1">
      <c r="A13550" s="5"/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  <c r="Q13550" s="5"/>
      <c r="R13550" s="5"/>
      <c r="S13550" s="5"/>
      <c r="T13550" s="5"/>
      <c r="U13550" s="5"/>
      <c r="V13550" s="5"/>
      <c r="W13550" s="5"/>
    </row>
    <row r="13551" ht="15.75" customHeight="1">
      <c r="A13551" s="5"/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  <c r="Q13551" s="5"/>
      <c r="R13551" s="5"/>
      <c r="S13551" s="5"/>
      <c r="T13551" s="5"/>
      <c r="U13551" s="5"/>
      <c r="V13551" s="5"/>
      <c r="W13551" s="5"/>
    </row>
    <row r="13552" ht="15.75" customHeight="1">
      <c r="A13552" s="5"/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  <c r="Q13552" s="5"/>
      <c r="R13552" s="5"/>
      <c r="S13552" s="5"/>
      <c r="T13552" s="5"/>
      <c r="U13552" s="5"/>
      <c r="V13552" s="5"/>
      <c r="W13552" s="5"/>
    </row>
    <row r="13553" ht="15.75" customHeight="1">
      <c r="A13553" s="5"/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  <c r="Q13553" s="5"/>
      <c r="R13553" s="5"/>
      <c r="S13553" s="5"/>
      <c r="T13553" s="5"/>
      <c r="U13553" s="5"/>
      <c r="V13553" s="5"/>
      <c r="W13553" s="5"/>
    </row>
    <row r="13554" ht="15.75" customHeight="1">
      <c r="A13554" s="5"/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  <c r="Q13554" s="5"/>
      <c r="R13554" s="5"/>
      <c r="S13554" s="5"/>
      <c r="T13554" s="5"/>
      <c r="U13554" s="5"/>
      <c r="V13554" s="5"/>
      <c r="W13554" s="5"/>
    </row>
    <row r="13555" ht="15.75" customHeight="1">
      <c r="A13555" s="5"/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  <c r="Q13555" s="5"/>
      <c r="R13555" s="5"/>
      <c r="S13555" s="5"/>
      <c r="T13555" s="5"/>
      <c r="U13555" s="5"/>
      <c r="V13555" s="5"/>
      <c r="W13555" s="5"/>
    </row>
    <row r="13556" ht="15.75" customHeight="1">
      <c r="A13556" s="5"/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  <c r="R13556" s="5"/>
      <c r="S13556" s="5"/>
      <c r="T13556" s="5"/>
      <c r="U13556" s="5"/>
      <c r="V13556" s="5"/>
      <c r="W13556" s="5"/>
    </row>
    <row r="13557" ht="15.75" customHeight="1">
      <c r="A13557" s="5"/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  <c r="Q13557" s="5"/>
      <c r="R13557" s="5"/>
      <c r="S13557" s="5"/>
      <c r="T13557" s="5"/>
      <c r="U13557" s="5"/>
      <c r="V13557" s="5"/>
      <c r="W13557" s="5"/>
    </row>
    <row r="13558" ht="15.75" customHeight="1">
      <c r="A13558" s="5"/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  <c r="Q13558" s="5"/>
      <c r="R13558" s="5"/>
      <c r="S13558" s="5"/>
      <c r="T13558" s="5"/>
      <c r="U13558" s="5"/>
      <c r="V13558" s="5"/>
      <c r="W13558" s="5"/>
    </row>
    <row r="13559" ht="15.75" customHeight="1">
      <c r="A13559" s="5"/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  <c r="Q13559" s="5"/>
      <c r="R13559" s="5"/>
      <c r="S13559" s="5"/>
      <c r="T13559" s="5"/>
      <c r="U13559" s="5"/>
      <c r="V13559" s="5"/>
      <c r="W13559" s="5"/>
    </row>
    <row r="13560" ht="15.75" customHeight="1">
      <c r="A13560" s="5"/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  <c r="Q13560" s="5"/>
      <c r="R13560" s="5"/>
      <c r="S13560" s="5"/>
      <c r="T13560" s="5"/>
      <c r="U13560" s="5"/>
      <c r="V13560" s="5"/>
      <c r="W13560" s="5"/>
    </row>
    <row r="13561" ht="15.75" customHeight="1">
      <c r="A13561" s="5"/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  <c r="Q13561" s="5"/>
      <c r="R13561" s="5"/>
      <c r="S13561" s="5"/>
      <c r="T13561" s="5"/>
      <c r="U13561" s="5"/>
      <c r="V13561" s="5"/>
      <c r="W13561" s="5"/>
    </row>
    <row r="13562" ht="15.75" customHeight="1">
      <c r="A13562" s="5"/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  <c r="Q13562" s="5"/>
      <c r="R13562" s="5"/>
      <c r="S13562" s="5"/>
      <c r="T13562" s="5"/>
      <c r="U13562" s="5"/>
      <c r="V13562" s="5"/>
      <c r="W13562" s="5"/>
    </row>
    <row r="13563" ht="15.75" customHeight="1">
      <c r="A13563" s="5"/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  <c r="Q13563" s="5"/>
      <c r="R13563" s="5"/>
      <c r="S13563" s="5"/>
      <c r="T13563" s="5"/>
      <c r="U13563" s="5"/>
      <c r="V13563" s="5"/>
      <c r="W13563" s="5"/>
    </row>
    <row r="13564" ht="15.75" customHeight="1">
      <c r="A13564" s="5"/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  <c r="Q13564" s="5"/>
      <c r="R13564" s="5"/>
      <c r="S13564" s="5"/>
      <c r="T13564" s="5"/>
      <c r="U13564" s="5"/>
      <c r="V13564" s="5"/>
      <c r="W13564" s="5"/>
    </row>
    <row r="13565" ht="15.75" customHeight="1">
      <c r="A13565" s="5"/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  <c r="R13565" s="5"/>
      <c r="S13565" s="5"/>
      <c r="T13565" s="5"/>
      <c r="U13565" s="5"/>
      <c r="V13565" s="5"/>
      <c r="W13565" s="5"/>
    </row>
    <row r="13566" ht="15.75" customHeight="1">
      <c r="A13566" s="5"/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  <c r="Q13566" s="5"/>
      <c r="R13566" s="5"/>
      <c r="S13566" s="5"/>
      <c r="T13566" s="5"/>
      <c r="U13566" s="5"/>
      <c r="V13566" s="5"/>
      <c r="W13566" s="5"/>
    </row>
    <row r="13567" ht="15.75" customHeight="1">
      <c r="A13567" s="5"/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  <c r="Q13567" s="5"/>
      <c r="R13567" s="5"/>
      <c r="S13567" s="5"/>
      <c r="T13567" s="5"/>
      <c r="U13567" s="5"/>
      <c r="V13567" s="5"/>
      <c r="W13567" s="5"/>
    </row>
    <row r="13568" ht="15.75" customHeight="1">
      <c r="A13568" s="5"/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  <c r="Q13568" s="5"/>
      <c r="R13568" s="5"/>
      <c r="S13568" s="5"/>
      <c r="T13568" s="5"/>
      <c r="U13568" s="5"/>
      <c r="V13568" s="5"/>
      <c r="W13568" s="5"/>
    </row>
    <row r="13569" ht="15.75" customHeight="1">
      <c r="A13569" s="5"/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  <c r="Q13569" s="5"/>
      <c r="R13569" s="5"/>
      <c r="S13569" s="5"/>
      <c r="T13569" s="5"/>
      <c r="U13569" s="5"/>
      <c r="V13569" s="5"/>
      <c r="W13569" s="5"/>
    </row>
    <row r="13570" ht="15.75" customHeight="1">
      <c r="A13570" s="5"/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  <c r="Q13570" s="5"/>
      <c r="R13570" s="5"/>
      <c r="S13570" s="5"/>
      <c r="T13570" s="5"/>
      <c r="U13570" s="5"/>
      <c r="V13570" s="5"/>
      <c r="W13570" s="5"/>
    </row>
    <row r="13571" ht="15.75" customHeight="1">
      <c r="A13571" s="5"/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  <c r="Q13571" s="5"/>
      <c r="R13571" s="5"/>
      <c r="S13571" s="5"/>
      <c r="T13571" s="5"/>
      <c r="U13571" s="5"/>
      <c r="V13571" s="5"/>
      <c r="W13571" s="5"/>
    </row>
    <row r="13572" ht="15.75" customHeight="1">
      <c r="A13572" s="5"/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  <c r="Q13572" s="5"/>
      <c r="R13572" s="5"/>
      <c r="S13572" s="5"/>
      <c r="T13572" s="5"/>
      <c r="U13572" s="5"/>
      <c r="V13572" s="5"/>
      <c r="W13572" s="5"/>
    </row>
    <row r="13573" ht="15.75" customHeight="1">
      <c r="A13573" s="5"/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  <c r="Q13573" s="5"/>
      <c r="R13573" s="5"/>
      <c r="S13573" s="5"/>
      <c r="T13573" s="5"/>
      <c r="U13573" s="5"/>
      <c r="V13573" s="5"/>
      <c r="W13573" s="5"/>
    </row>
    <row r="13574" ht="15.75" customHeight="1">
      <c r="A13574" s="5"/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  <c r="R13574" s="5"/>
      <c r="S13574" s="5"/>
      <c r="T13574" s="5"/>
      <c r="U13574" s="5"/>
      <c r="V13574" s="5"/>
      <c r="W13574" s="5"/>
    </row>
    <row r="13575" ht="15.75" customHeight="1">
      <c r="A13575" s="5"/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  <c r="Q13575" s="5"/>
      <c r="R13575" s="5"/>
      <c r="S13575" s="5"/>
      <c r="T13575" s="5"/>
      <c r="U13575" s="5"/>
      <c r="V13575" s="5"/>
      <c r="W13575" s="5"/>
    </row>
    <row r="13576" ht="15.75" customHeight="1">
      <c r="A13576" s="5"/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  <c r="Q13576" s="5"/>
      <c r="R13576" s="5"/>
      <c r="S13576" s="5"/>
      <c r="T13576" s="5"/>
      <c r="U13576" s="5"/>
      <c r="V13576" s="5"/>
      <c r="W13576" s="5"/>
    </row>
    <row r="13577" ht="15.75" customHeight="1">
      <c r="A13577" s="5"/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  <c r="Q13577" s="5"/>
      <c r="R13577" s="5"/>
      <c r="S13577" s="5"/>
      <c r="T13577" s="5"/>
      <c r="U13577" s="5"/>
      <c r="V13577" s="5"/>
      <c r="W13577" s="5"/>
    </row>
    <row r="13578" ht="15.75" customHeight="1">
      <c r="A13578" s="5"/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  <c r="Q13578" s="5"/>
      <c r="R13578" s="5"/>
      <c r="S13578" s="5"/>
      <c r="T13578" s="5"/>
      <c r="U13578" s="5"/>
      <c r="V13578" s="5"/>
      <c r="W13578" s="5"/>
    </row>
    <row r="13579" ht="15.75" customHeight="1">
      <c r="A13579" s="5"/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  <c r="Q13579" s="5"/>
      <c r="R13579" s="5"/>
      <c r="S13579" s="5"/>
      <c r="T13579" s="5"/>
      <c r="U13579" s="5"/>
      <c r="V13579" s="5"/>
      <c r="W13579" s="5"/>
    </row>
    <row r="13580" ht="15.75" customHeight="1">
      <c r="A13580" s="5"/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  <c r="Q13580" s="5"/>
      <c r="R13580" s="5"/>
      <c r="S13580" s="5"/>
      <c r="T13580" s="5"/>
      <c r="U13580" s="5"/>
      <c r="V13580" s="5"/>
      <c r="W13580" s="5"/>
    </row>
    <row r="13581" ht="15.75" customHeight="1">
      <c r="A13581" s="5"/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  <c r="Q13581" s="5"/>
      <c r="R13581" s="5"/>
      <c r="S13581" s="5"/>
      <c r="T13581" s="5"/>
      <c r="U13581" s="5"/>
      <c r="V13581" s="5"/>
      <c r="W13581" s="5"/>
    </row>
    <row r="13582" ht="15.75" customHeight="1">
      <c r="A13582" s="5"/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  <c r="Q13582" s="5"/>
      <c r="R13582" s="5"/>
      <c r="S13582" s="5"/>
      <c r="T13582" s="5"/>
      <c r="U13582" s="5"/>
      <c r="V13582" s="5"/>
      <c r="W13582" s="5"/>
    </row>
    <row r="13583" ht="15.75" customHeight="1">
      <c r="A13583" s="5"/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  <c r="R13583" s="5"/>
      <c r="S13583" s="5"/>
      <c r="T13583" s="5"/>
      <c r="U13583" s="5"/>
      <c r="V13583" s="5"/>
      <c r="W13583" s="5"/>
    </row>
    <row r="13584" ht="15.75" customHeight="1">
      <c r="A13584" s="5"/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  <c r="Q13584" s="5"/>
      <c r="R13584" s="5"/>
      <c r="S13584" s="5"/>
      <c r="T13584" s="5"/>
      <c r="U13584" s="5"/>
      <c r="V13584" s="5"/>
      <c r="W13584" s="5"/>
    </row>
    <row r="13585" ht="15.75" customHeight="1">
      <c r="A13585" s="5"/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  <c r="Q13585" s="5"/>
      <c r="R13585" s="5"/>
      <c r="S13585" s="5"/>
      <c r="T13585" s="5"/>
      <c r="U13585" s="5"/>
      <c r="V13585" s="5"/>
      <c r="W13585" s="5"/>
    </row>
    <row r="13586" ht="15.75" customHeight="1">
      <c r="A13586" s="5"/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  <c r="Q13586" s="5"/>
      <c r="R13586" s="5"/>
      <c r="S13586" s="5"/>
      <c r="T13586" s="5"/>
      <c r="U13586" s="5"/>
      <c r="V13586" s="5"/>
      <c r="W13586" s="5"/>
    </row>
    <row r="13587" ht="15.75" customHeight="1">
      <c r="A13587" s="5"/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  <c r="Q13587" s="5"/>
      <c r="R13587" s="5"/>
      <c r="S13587" s="5"/>
      <c r="T13587" s="5"/>
      <c r="U13587" s="5"/>
      <c r="V13587" s="5"/>
      <c r="W13587" s="5"/>
    </row>
    <row r="13588" ht="15.75" customHeight="1">
      <c r="A13588" s="5"/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  <c r="Q13588" s="5"/>
      <c r="R13588" s="5"/>
      <c r="S13588" s="5"/>
      <c r="T13588" s="5"/>
      <c r="U13588" s="5"/>
      <c r="V13588" s="5"/>
      <c r="W13588" s="5"/>
    </row>
    <row r="13589" ht="15.75" customHeight="1">
      <c r="A13589" s="5"/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  <c r="Q13589" s="5"/>
      <c r="R13589" s="5"/>
      <c r="S13589" s="5"/>
      <c r="T13589" s="5"/>
      <c r="U13589" s="5"/>
      <c r="V13589" s="5"/>
      <c r="W13589" s="5"/>
    </row>
    <row r="13590" ht="15.75" customHeight="1">
      <c r="A13590" s="5"/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  <c r="Q13590" s="5"/>
      <c r="R13590" s="5"/>
      <c r="S13590" s="5"/>
      <c r="T13590" s="5"/>
      <c r="U13590" s="5"/>
      <c r="V13590" s="5"/>
      <c r="W13590" s="5"/>
    </row>
    <row r="13591" ht="15.75" customHeight="1">
      <c r="A13591" s="5"/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  <c r="Q13591" s="5"/>
      <c r="R13591" s="5"/>
      <c r="S13591" s="5"/>
      <c r="T13591" s="5"/>
      <c r="U13591" s="5"/>
      <c r="V13591" s="5"/>
      <c r="W13591" s="5"/>
    </row>
    <row r="13592" ht="15.75" customHeight="1">
      <c r="A13592" s="5"/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  <c r="R13592" s="5"/>
      <c r="S13592" s="5"/>
      <c r="T13592" s="5"/>
      <c r="U13592" s="5"/>
      <c r="V13592" s="5"/>
      <c r="W13592" s="5"/>
    </row>
    <row r="13593" ht="15.75" customHeight="1">
      <c r="A13593" s="5"/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  <c r="Q13593" s="5"/>
      <c r="R13593" s="5"/>
      <c r="S13593" s="5"/>
      <c r="T13593" s="5"/>
      <c r="U13593" s="5"/>
      <c r="V13593" s="5"/>
      <c r="W13593" s="5"/>
    </row>
    <row r="13594" ht="15.75" customHeight="1">
      <c r="A13594" s="5"/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  <c r="Q13594" s="5"/>
      <c r="R13594" s="5"/>
      <c r="S13594" s="5"/>
      <c r="T13594" s="5"/>
      <c r="U13594" s="5"/>
      <c r="V13594" s="5"/>
      <c r="W13594" s="5"/>
    </row>
    <row r="13595" ht="15.75" customHeight="1">
      <c r="A13595" s="5"/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  <c r="Q13595" s="5"/>
      <c r="R13595" s="5"/>
      <c r="S13595" s="5"/>
      <c r="T13595" s="5"/>
      <c r="U13595" s="5"/>
      <c r="V13595" s="5"/>
      <c r="W13595" s="5"/>
    </row>
    <row r="13596" ht="15.75" customHeight="1">
      <c r="A13596" s="5"/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  <c r="Q13596" s="5"/>
      <c r="R13596" s="5"/>
      <c r="S13596" s="5"/>
      <c r="T13596" s="5"/>
      <c r="U13596" s="5"/>
      <c r="V13596" s="5"/>
      <c r="W13596" s="5"/>
    </row>
    <row r="13597" ht="15.75" customHeight="1">
      <c r="A13597" s="5"/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  <c r="Q13597" s="5"/>
      <c r="R13597" s="5"/>
      <c r="S13597" s="5"/>
      <c r="T13597" s="5"/>
      <c r="U13597" s="5"/>
      <c r="V13597" s="5"/>
      <c r="W13597" s="5"/>
    </row>
    <row r="13598" ht="15.75" customHeight="1">
      <c r="A13598" s="5"/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  <c r="Q13598" s="5"/>
      <c r="R13598" s="5"/>
      <c r="S13598" s="5"/>
      <c r="T13598" s="5"/>
      <c r="U13598" s="5"/>
      <c r="V13598" s="5"/>
      <c r="W13598" s="5"/>
    </row>
    <row r="13599" ht="15.75" customHeight="1">
      <c r="A13599" s="5"/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  <c r="Q13599" s="5"/>
      <c r="R13599" s="5"/>
      <c r="S13599" s="5"/>
      <c r="T13599" s="5"/>
      <c r="U13599" s="5"/>
      <c r="V13599" s="5"/>
      <c r="W13599" s="5"/>
    </row>
    <row r="13600" ht="15.75" customHeight="1">
      <c r="A13600" s="5"/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  <c r="Q13600" s="5"/>
      <c r="R13600" s="5"/>
      <c r="S13600" s="5"/>
      <c r="T13600" s="5"/>
      <c r="U13600" s="5"/>
      <c r="V13600" s="5"/>
      <c r="W13600" s="5"/>
    </row>
    <row r="13601" ht="15.75" customHeight="1">
      <c r="A13601" s="5"/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  <c r="R13601" s="5"/>
      <c r="S13601" s="5"/>
      <c r="T13601" s="5"/>
      <c r="U13601" s="5"/>
      <c r="V13601" s="5"/>
      <c r="W13601" s="5"/>
    </row>
    <row r="13602" ht="15.75" customHeight="1">
      <c r="A13602" s="5"/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  <c r="Q13602" s="5"/>
      <c r="R13602" s="5"/>
      <c r="S13602" s="5"/>
      <c r="T13602" s="5"/>
      <c r="U13602" s="5"/>
      <c r="V13602" s="5"/>
      <c r="W13602" s="5"/>
    </row>
    <row r="13603" ht="15.75" customHeight="1">
      <c r="A13603" s="5"/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  <c r="Q13603" s="5"/>
      <c r="R13603" s="5"/>
      <c r="S13603" s="5"/>
      <c r="T13603" s="5"/>
      <c r="U13603" s="5"/>
      <c r="V13603" s="5"/>
      <c r="W13603" s="5"/>
    </row>
    <row r="13604" ht="15.75" customHeight="1">
      <c r="A13604" s="5"/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  <c r="Q13604" s="5"/>
      <c r="R13604" s="5"/>
      <c r="S13604" s="5"/>
      <c r="T13604" s="5"/>
      <c r="U13604" s="5"/>
      <c r="V13604" s="5"/>
      <c r="W13604" s="5"/>
    </row>
    <row r="13605" ht="15.75" customHeight="1">
      <c r="A13605" s="5"/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  <c r="Q13605" s="5"/>
      <c r="R13605" s="5"/>
      <c r="S13605" s="5"/>
      <c r="T13605" s="5"/>
      <c r="U13605" s="5"/>
      <c r="V13605" s="5"/>
      <c r="W13605" s="5"/>
    </row>
    <row r="13606" ht="15.75" customHeight="1">
      <c r="A13606" s="5"/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  <c r="Q13606" s="5"/>
      <c r="R13606" s="5"/>
      <c r="S13606" s="5"/>
      <c r="T13606" s="5"/>
      <c r="U13606" s="5"/>
      <c r="V13606" s="5"/>
      <c r="W13606" s="5"/>
    </row>
    <row r="13607" ht="15.75" customHeight="1">
      <c r="A13607" s="5"/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  <c r="Q13607" s="5"/>
      <c r="R13607" s="5"/>
      <c r="S13607" s="5"/>
      <c r="T13607" s="5"/>
      <c r="U13607" s="5"/>
      <c r="V13607" s="5"/>
      <c r="W13607" s="5"/>
    </row>
    <row r="13608" ht="15.75" customHeight="1">
      <c r="A13608" s="5"/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  <c r="Q13608" s="5"/>
      <c r="R13608" s="5"/>
      <c r="S13608" s="5"/>
      <c r="T13608" s="5"/>
      <c r="U13608" s="5"/>
      <c r="V13608" s="5"/>
      <c r="W13608" s="5"/>
    </row>
    <row r="13609" ht="15.75" customHeight="1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  <c r="Q13609" s="5"/>
      <c r="R13609" s="5"/>
      <c r="S13609" s="5"/>
      <c r="T13609" s="5"/>
      <c r="U13609" s="5"/>
      <c r="V13609" s="5"/>
      <c r="W13609" s="5"/>
    </row>
    <row r="13610" ht="15.75" customHeight="1">
      <c r="A13610" s="5"/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  <c r="R13610" s="5"/>
      <c r="S13610" s="5"/>
      <c r="T13610" s="5"/>
      <c r="U13610" s="5"/>
      <c r="V13610" s="5"/>
      <c r="W13610" s="5"/>
    </row>
    <row r="13611" ht="15.75" customHeight="1">
      <c r="A13611" s="5"/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  <c r="Q13611" s="5"/>
      <c r="R13611" s="5"/>
      <c r="S13611" s="5"/>
      <c r="T13611" s="5"/>
      <c r="U13611" s="5"/>
      <c r="V13611" s="5"/>
      <c r="W13611" s="5"/>
    </row>
    <row r="13612" ht="15.75" customHeight="1">
      <c r="A13612" s="5"/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  <c r="Q13612" s="5"/>
      <c r="R13612" s="5"/>
      <c r="S13612" s="5"/>
      <c r="T13612" s="5"/>
      <c r="U13612" s="5"/>
      <c r="V13612" s="5"/>
      <c r="W13612" s="5"/>
    </row>
    <row r="13613" ht="15.75" customHeight="1">
      <c r="A13613" s="5"/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  <c r="Q13613" s="5"/>
      <c r="R13613" s="5"/>
      <c r="S13613" s="5"/>
      <c r="T13613" s="5"/>
      <c r="U13613" s="5"/>
      <c r="V13613" s="5"/>
      <c r="W13613" s="5"/>
    </row>
    <row r="13614" ht="15.75" customHeight="1">
      <c r="A13614" s="5"/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  <c r="Q13614" s="5"/>
      <c r="R13614" s="5"/>
      <c r="S13614" s="5"/>
      <c r="T13614" s="5"/>
      <c r="U13614" s="5"/>
      <c r="V13614" s="5"/>
      <c r="W13614" s="5"/>
    </row>
    <row r="13615" ht="15.75" customHeight="1">
      <c r="A13615" s="5"/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  <c r="Q13615" s="5"/>
      <c r="R13615" s="5"/>
      <c r="S13615" s="5"/>
      <c r="T13615" s="5"/>
      <c r="U13615" s="5"/>
      <c r="V13615" s="5"/>
      <c r="W13615" s="5"/>
    </row>
    <row r="13616" ht="15.75" customHeight="1">
      <c r="A13616" s="5"/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  <c r="Q13616" s="5"/>
      <c r="R13616" s="5"/>
      <c r="S13616" s="5"/>
      <c r="T13616" s="5"/>
      <c r="U13616" s="5"/>
      <c r="V13616" s="5"/>
      <c r="W13616" s="5"/>
    </row>
    <row r="13617" ht="15.75" customHeight="1">
      <c r="A13617" s="5"/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  <c r="Q13617" s="5"/>
      <c r="R13617" s="5"/>
      <c r="S13617" s="5"/>
      <c r="T13617" s="5"/>
      <c r="U13617" s="5"/>
      <c r="V13617" s="5"/>
      <c r="W13617" s="5"/>
    </row>
    <row r="13618" ht="15.75" customHeight="1">
      <c r="A13618" s="5"/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  <c r="Q13618" s="5"/>
      <c r="R13618" s="5"/>
      <c r="S13618" s="5"/>
      <c r="T13618" s="5"/>
      <c r="U13618" s="5"/>
      <c r="V13618" s="5"/>
      <c r="W13618" s="5"/>
    </row>
    <row r="13619" ht="15.75" customHeight="1">
      <c r="A13619" s="5"/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  <c r="R13619" s="5"/>
      <c r="S13619" s="5"/>
      <c r="T13619" s="5"/>
      <c r="U13619" s="5"/>
      <c r="V13619" s="5"/>
      <c r="W13619" s="5"/>
    </row>
    <row r="13620" ht="15.75" customHeight="1">
      <c r="A13620" s="5"/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  <c r="Q13620" s="5"/>
      <c r="R13620" s="5"/>
      <c r="S13620" s="5"/>
      <c r="T13620" s="5"/>
      <c r="U13620" s="5"/>
      <c r="V13620" s="5"/>
      <c r="W13620" s="5"/>
    </row>
    <row r="13621" ht="15.75" customHeight="1">
      <c r="A13621" s="5"/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  <c r="Q13621" s="5"/>
      <c r="R13621" s="5"/>
      <c r="S13621" s="5"/>
      <c r="T13621" s="5"/>
      <c r="U13621" s="5"/>
      <c r="V13621" s="5"/>
      <c r="W13621" s="5"/>
    </row>
    <row r="13622" ht="15.75" customHeight="1">
      <c r="A13622" s="5"/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  <c r="Q13622" s="5"/>
      <c r="R13622" s="5"/>
      <c r="S13622" s="5"/>
      <c r="T13622" s="5"/>
      <c r="U13622" s="5"/>
      <c r="V13622" s="5"/>
      <c r="W13622" s="5"/>
    </row>
    <row r="13623" ht="15.75" customHeight="1">
      <c r="A13623" s="5"/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  <c r="Q13623" s="5"/>
      <c r="R13623" s="5"/>
      <c r="S13623" s="5"/>
      <c r="T13623" s="5"/>
      <c r="U13623" s="5"/>
      <c r="V13623" s="5"/>
      <c r="W13623" s="5"/>
    </row>
    <row r="13624" ht="15.75" customHeight="1">
      <c r="A13624" s="5"/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  <c r="Q13624" s="5"/>
      <c r="R13624" s="5"/>
      <c r="S13624" s="5"/>
      <c r="T13624" s="5"/>
      <c r="U13624" s="5"/>
      <c r="V13624" s="5"/>
      <c r="W13624" s="5"/>
    </row>
    <row r="13625" ht="15.75" customHeight="1">
      <c r="A13625" s="5"/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  <c r="Q13625" s="5"/>
      <c r="R13625" s="5"/>
      <c r="S13625" s="5"/>
      <c r="T13625" s="5"/>
      <c r="U13625" s="5"/>
      <c r="V13625" s="5"/>
      <c r="W13625" s="5"/>
    </row>
    <row r="13626" ht="15.75" customHeight="1">
      <c r="A13626" s="5"/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  <c r="Q13626" s="5"/>
      <c r="R13626" s="5"/>
      <c r="S13626" s="5"/>
      <c r="T13626" s="5"/>
      <c r="U13626" s="5"/>
      <c r="V13626" s="5"/>
      <c r="W13626" s="5"/>
    </row>
    <row r="13627" ht="15.75" customHeight="1">
      <c r="A13627" s="5"/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  <c r="Q13627" s="5"/>
      <c r="R13627" s="5"/>
      <c r="S13627" s="5"/>
      <c r="T13627" s="5"/>
      <c r="U13627" s="5"/>
      <c r="V13627" s="5"/>
      <c r="W13627" s="5"/>
    </row>
    <row r="13628" ht="15.75" customHeight="1">
      <c r="A13628" s="5"/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  <c r="R13628" s="5"/>
      <c r="S13628" s="5"/>
      <c r="T13628" s="5"/>
      <c r="U13628" s="5"/>
      <c r="V13628" s="5"/>
      <c r="W13628" s="5"/>
    </row>
    <row r="13629" ht="15.75" customHeight="1">
      <c r="A13629" s="5"/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  <c r="Q13629" s="5"/>
      <c r="R13629" s="5"/>
      <c r="S13629" s="5"/>
      <c r="T13629" s="5"/>
      <c r="U13629" s="5"/>
      <c r="V13629" s="5"/>
      <c r="W13629" s="5"/>
    </row>
    <row r="13630" ht="15.75" customHeight="1">
      <c r="A13630" s="5"/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  <c r="Q13630" s="5"/>
      <c r="R13630" s="5"/>
      <c r="S13630" s="5"/>
      <c r="T13630" s="5"/>
      <c r="U13630" s="5"/>
      <c r="V13630" s="5"/>
      <c r="W13630" s="5"/>
    </row>
    <row r="13631" ht="15.75" customHeight="1">
      <c r="A13631" s="5"/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  <c r="Q13631" s="5"/>
      <c r="R13631" s="5"/>
      <c r="S13631" s="5"/>
      <c r="T13631" s="5"/>
      <c r="U13631" s="5"/>
      <c r="V13631" s="5"/>
      <c r="W13631" s="5"/>
    </row>
    <row r="13632" ht="15.75" customHeight="1">
      <c r="A13632" s="5"/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  <c r="Q13632" s="5"/>
      <c r="R13632" s="5"/>
      <c r="S13632" s="5"/>
      <c r="T13632" s="5"/>
      <c r="U13632" s="5"/>
      <c r="V13632" s="5"/>
      <c r="W13632" s="5"/>
    </row>
    <row r="13633" ht="15.75" customHeight="1">
      <c r="A13633" s="5"/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  <c r="Q13633" s="5"/>
      <c r="R13633" s="5"/>
      <c r="S13633" s="5"/>
      <c r="T13633" s="5"/>
      <c r="U13633" s="5"/>
      <c r="V13633" s="5"/>
      <c r="W13633" s="5"/>
    </row>
    <row r="13634" ht="15.75" customHeight="1">
      <c r="A13634" s="5"/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  <c r="Q13634" s="5"/>
      <c r="R13634" s="5"/>
      <c r="S13634" s="5"/>
      <c r="T13634" s="5"/>
      <c r="U13634" s="5"/>
      <c r="V13634" s="5"/>
      <c r="W13634" s="5"/>
    </row>
    <row r="13635" ht="15.75" customHeight="1">
      <c r="A13635" s="5"/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  <c r="Q13635" s="5"/>
      <c r="R13635" s="5"/>
      <c r="S13635" s="5"/>
      <c r="T13635" s="5"/>
      <c r="U13635" s="5"/>
      <c r="V13635" s="5"/>
      <c r="W13635" s="5"/>
    </row>
    <row r="13636" ht="15.75" customHeight="1">
      <c r="A13636" s="5"/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  <c r="Q13636" s="5"/>
      <c r="R13636" s="5"/>
      <c r="S13636" s="5"/>
      <c r="T13636" s="5"/>
      <c r="U13636" s="5"/>
      <c r="V13636" s="5"/>
      <c r="W13636" s="5"/>
    </row>
    <row r="13637" ht="15.75" customHeight="1">
      <c r="A13637" s="5"/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  <c r="R13637" s="5"/>
      <c r="S13637" s="5"/>
      <c r="T13637" s="5"/>
      <c r="U13637" s="5"/>
      <c r="V13637" s="5"/>
      <c r="W13637" s="5"/>
    </row>
    <row r="13638" ht="15.75" customHeight="1">
      <c r="A13638" s="5"/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  <c r="Q13638" s="5"/>
      <c r="R13638" s="5"/>
      <c r="S13638" s="5"/>
      <c r="T13638" s="5"/>
      <c r="U13638" s="5"/>
      <c r="V13638" s="5"/>
      <c r="W13638" s="5"/>
    </row>
    <row r="13639" ht="15.75" customHeight="1">
      <c r="A13639" s="5"/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  <c r="Q13639" s="5"/>
      <c r="R13639" s="5"/>
      <c r="S13639" s="5"/>
      <c r="T13639" s="5"/>
      <c r="U13639" s="5"/>
      <c r="V13639" s="5"/>
      <c r="W13639" s="5"/>
    </row>
    <row r="13640" ht="15.75" customHeight="1">
      <c r="A13640" s="5"/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  <c r="Q13640" s="5"/>
      <c r="R13640" s="5"/>
      <c r="S13640" s="5"/>
      <c r="T13640" s="5"/>
      <c r="U13640" s="5"/>
      <c r="V13640" s="5"/>
      <c r="W13640" s="5"/>
    </row>
    <row r="13641" ht="15.75" customHeight="1">
      <c r="A13641" s="5"/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  <c r="Q13641" s="5"/>
      <c r="R13641" s="5"/>
      <c r="S13641" s="5"/>
      <c r="T13641" s="5"/>
      <c r="U13641" s="5"/>
      <c r="V13641" s="5"/>
      <c r="W13641" s="5"/>
    </row>
    <row r="13642" ht="15.75" customHeight="1">
      <c r="A13642" s="5"/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  <c r="Q13642" s="5"/>
      <c r="R13642" s="5"/>
      <c r="S13642" s="5"/>
      <c r="T13642" s="5"/>
      <c r="U13642" s="5"/>
      <c r="V13642" s="5"/>
      <c r="W13642" s="5"/>
    </row>
    <row r="13643" ht="15.75" customHeight="1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  <c r="Q13643" s="5"/>
      <c r="R13643" s="5"/>
      <c r="S13643" s="5"/>
      <c r="T13643" s="5"/>
      <c r="U13643" s="5"/>
      <c r="V13643" s="5"/>
      <c r="W13643" s="5"/>
    </row>
    <row r="13644" ht="15.75" customHeight="1">
      <c r="A13644" s="5"/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  <c r="Q13644" s="5"/>
      <c r="R13644" s="5"/>
      <c r="S13644" s="5"/>
      <c r="T13644" s="5"/>
      <c r="U13644" s="5"/>
      <c r="V13644" s="5"/>
      <c r="W13644" s="5"/>
    </row>
    <row r="13645" ht="15.75" customHeight="1">
      <c r="A13645" s="5"/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  <c r="Q13645" s="5"/>
      <c r="R13645" s="5"/>
      <c r="S13645" s="5"/>
      <c r="T13645" s="5"/>
      <c r="U13645" s="5"/>
      <c r="V13645" s="5"/>
      <c r="W13645" s="5"/>
    </row>
    <row r="13646" ht="15.75" customHeight="1">
      <c r="A13646" s="5"/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  <c r="R13646" s="5"/>
      <c r="S13646" s="5"/>
      <c r="T13646" s="5"/>
      <c r="U13646" s="5"/>
      <c r="V13646" s="5"/>
      <c r="W13646" s="5"/>
    </row>
    <row r="13647" ht="15.75" customHeight="1">
      <c r="A13647" s="5"/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  <c r="Q13647" s="5"/>
      <c r="R13647" s="5"/>
      <c r="S13647" s="5"/>
      <c r="T13647" s="5"/>
      <c r="U13647" s="5"/>
      <c r="V13647" s="5"/>
      <c r="W13647" s="5"/>
    </row>
    <row r="13648" ht="15.75" customHeight="1">
      <c r="A13648" s="5"/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  <c r="Q13648" s="5"/>
      <c r="R13648" s="5"/>
      <c r="S13648" s="5"/>
      <c r="T13648" s="5"/>
      <c r="U13648" s="5"/>
      <c r="V13648" s="5"/>
      <c r="W13648" s="5"/>
    </row>
    <row r="13649" ht="15.75" customHeight="1">
      <c r="A13649" s="5"/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  <c r="Q13649" s="5"/>
      <c r="R13649" s="5"/>
      <c r="S13649" s="5"/>
      <c r="T13649" s="5"/>
      <c r="U13649" s="5"/>
      <c r="V13649" s="5"/>
      <c r="W13649" s="5"/>
    </row>
    <row r="13650" ht="15.75" customHeight="1">
      <c r="A13650" s="5"/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  <c r="Q13650" s="5"/>
      <c r="R13650" s="5"/>
      <c r="S13650" s="5"/>
      <c r="T13650" s="5"/>
      <c r="U13650" s="5"/>
      <c r="V13650" s="5"/>
      <c r="W13650" s="5"/>
    </row>
    <row r="13651" ht="15.75" customHeight="1">
      <c r="A13651" s="5"/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  <c r="Q13651" s="5"/>
      <c r="R13651" s="5"/>
      <c r="S13651" s="5"/>
      <c r="T13651" s="5"/>
      <c r="U13651" s="5"/>
      <c r="V13651" s="5"/>
      <c r="W13651" s="5"/>
    </row>
    <row r="13652" ht="15.75" customHeight="1">
      <c r="A13652" s="5"/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  <c r="Q13652" s="5"/>
      <c r="R13652" s="5"/>
      <c r="S13652" s="5"/>
      <c r="T13652" s="5"/>
      <c r="U13652" s="5"/>
      <c r="V13652" s="5"/>
      <c r="W13652" s="5"/>
    </row>
    <row r="13653" ht="15.75" customHeight="1">
      <c r="A13653" s="5"/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  <c r="Q13653" s="5"/>
      <c r="R13653" s="5"/>
      <c r="S13653" s="5"/>
      <c r="T13653" s="5"/>
      <c r="U13653" s="5"/>
      <c r="V13653" s="5"/>
      <c r="W13653" s="5"/>
    </row>
    <row r="13654" ht="15.75" customHeight="1">
      <c r="A13654" s="5"/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  <c r="Q13654" s="5"/>
      <c r="R13654" s="5"/>
      <c r="S13654" s="5"/>
      <c r="T13654" s="5"/>
      <c r="U13654" s="5"/>
      <c r="V13654" s="5"/>
      <c r="W13654" s="5"/>
    </row>
    <row r="13655" ht="15.75" customHeight="1">
      <c r="A13655" s="5"/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  <c r="R13655" s="5"/>
      <c r="S13655" s="5"/>
      <c r="T13655" s="5"/>
      <c r="U13655" s="5"/>
      <c r="V13655" s="5"/>
      <c r="W13655" s="5"/>
    </row>
    <row r="13656" ht="15.75" customHeight="1">
      <c r="A13656" s="5"/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  <c r="Q13656" s="5"/>
      <c r="R13656" s="5"/>
      <c r="S13656" s="5"/>
      <c r="T13656" s="5"/>
      <c r="U13656" s="5"/>
      <c r="V13656" s="5"/>
      <c r="W13656" s="5"/>
    </row>
    <row r="13657" ht="15.75" customHeight="1">
      <c r="A13657" s="5"/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  <c r="Q13657" s="5"/>
      <c r="R13657" s="5"/>
      <c r="S13657" s="5"/>
      <c r="T13657" s="5"/>
      <c r="U13657" s="5"/>
      <c r="V13657" s="5"/>
      <c r="W13657" s="5"/>
    </row>
    <row r="13658" ht="15.75" customHeight="1">
      <c r="A13658" s="5"/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  <c r="Q13658" s="5"/>
      <c r="R13658" s="5"/>
      <c r="S13658" s="5"/>
      <c r="T13658" s="5"/>
      <c r="U13658" s="5"/>
      <c r="V13658" s="5"/>
      <c r="W13658" s="5"/>
    </row>
    <row r="13659" ht="15.75" customHeight="1">
      <c r="A13659" s="5"/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  <c r="Q13659" s="5"/>
      <c r="R13659" s="5"/>
      <c r="S13659" s="5"/>
      <c r="T13659" s="5"/>
      <c r="U13659" s="5"/>
      <c r="V13659" s="5"/>
      <c r="W13659" s="5"/>
    </row>
    <row r="13660" ht="15.75" customHeight="1">
      <c r="A13660" s="5"/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  <c r="Q13660" s="5"/>
      <c r="R13660" s="5"/>
      <c r="S13660" s="5"/>
      <c r="T13660" s="5"/>
      <c r="U13660" s="5"/>
      <c r="V13660" s="5"/>
      <c r="W13660" s="5"/>
    </row>
    <row r="13661" ht="15.75" customHeight="1">
      <c r="A13661" s="5"/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  <c r="Q13661" s="5"/>
      <c r="R13661" s="5"/>
      <c r="S13661" s="5"/>
      <c r="T13661" s="5"/>
      <c r="U13661" s="5"/>
      <c r="V13661" s="5"/>
      <c r="W13661" s="5"/>
    </row>
    <row r="13662" ht="15.75" customHeight="1">
      <c r="A13662" s="5"/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  <c r="Q13662" s="5"/>
      <c r="R13662" s="5"/>
      <c r="S13662" s="5"/>
      <c r="T13662" s="5"/>
      <c r="U13662" s="5"/>
      <c r="V13662" s="5"/>
      <c r="W13662" s="5"/>
    </row>
    <row r="13663" ht="15.75" customHeight="1">
      <c r="A13663" s="5"/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  <c r="Q13663" s="5"/>
      <c r="R13663" s="5"/>
      <c r="S13663" s="5"/>
      <c r="T13663" s="5"/>
      <c r="U13663" s="5"/>
      <c r="V13663" s="5"/>
      <c r="W13663" s="5"/>
    </row>
    <row r="13664" ht="15.75" customHeight="1">
      <c r="A13664" s="5"/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  <c r="R13664" s="5"/>
      <c r="S13664" s="5"/>
      <c r="T13664" s="5"/>
      <c r="U13664" s="5"/>
      <c r="V13664" s="5"/>
      <c r="W13664" s="5"/>
    </row>
    <row r="13665" ht="15.75" customHeight="1">
      <c r="A13665" s="5"/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  <c r="Q13665" s="5"/>
      <c r="R13665" s="5"/>
      <c r="S13665" s="5"/>
      <c r="T13665" s="5"/>
      <c r="U13665" s="5"/>
      <c r="V13665" s="5"/>
      <c r="W13665" s="5"/>
    </row>
    <row r="13666" ht="15.75" customHeight="1">
      <c r="A13666" s="5"/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  <c r="Q13666" s="5"/>
      <c r="R13666" s="5"/>
      <c r="S13666" s="5"/>
      <c r="T13666" s="5"/>
      <c r="U13666" s="5"/>
      <c r="V13666" s="5"/>
      <c r="W13666" s="5"/>
    </row>
    <row r="13667" ht="15.75" customHeight="1">
      <c r="A13667" s="5"/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  <c r="Q13667" s="5"/>
      <c r="R13667" s="5"/>
      <c r="S13667" s="5"/>
      <c r="T13667" s="5"/>
      <c r="U13667" s="5"/>
      <c r="V13667" s="5"/>
      <c r="W13667" s="5"/>
    </row>
    <row r="13668" ht="15.75" customHeight="1">
      <c r="A13668" s="5"/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  <c r="Q13668" s="5"/>
      <c r="R13668" s="5"/>
      <c r="S13668" s="5"/>
      <c r="T13668" s="5"/>
      <c r="U13668" s="5"/>
      <c r="V13668" s="5"/>
      <c r="W13668" s="5"/>
    </row>
    <row r="13669" ht="15.75" customHeight="1">
      <c r="A13669" s="5"/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  <c r="Q13669" s="5"/>
      <c r="R13669" s="5"/>
      <c r="S13669" s="5"/>
      <c r="T13669" s="5"/>
      <c r="U13669" s="5"/>
      <c r="V13669" s="5"/>
      <c r="W13669" s="5"/>
    </row>
    <row r="13670" ht="15.75" customHeight="1">
      <c r="A13670" s="5"/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  <c r="Q13670" s="5"/>
      <c r="R13670" s="5"/>
      <c r="S13670" s="5"/>
      <c r="T13670" s="5"/>
      <c r="U13670" s="5"/>
      <c r="V13670" s="5"/>
      <c r="W13670" s="5"/>
    </row>
    <row r="13671" ht="15.75" customHeight="1">
      <c r="A13671" s="5"/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  <c r="Q13671" s="5"/>
      <c r="R13671" s="5"/>
      <c r="S13671" s="5"/>
      <c r="T13671" s="5"/>
      <c r="U13671" s="5"/>
      <c r="V13671" s="5"/>
      <c r="W13671" s="5"/>
    </row>
    <row r="13672" ht="15.75" customHeight="1">
      <c r="A13672" s="5"/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  <c r="Q13672" s="5"/>
      <c r="R13672" s="5"/>
      <c r="S13672" s="5"/>
      <c r="T13672" s="5"/>
      <c r="U13672" s="5"/>
      <c r="V13672" s="5"/>
      <c r="W13672" s="5"/>
    </row>
    <row r="13673" ht="15.75" customHeight="1">
      <c r="A13673" s="5"/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  <c r="R13673" s="5"/>
      <c r="S13673" s="5"/>
      <c r="T13673" s="5"/>
      <c r="U13673" s="5"/>
      <c r="V13673" s="5"/>
      <c r="W13673" s="5"/>
    </row>
    <row r="13674" ht="15.75" customHeight="1">
      <c r="A13674" s="5"/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  <c r="Q13674" s="5"/>
      <c r="R13674" s="5"/>
      <c r="S13674" s="5"/>
      <c r="T13674" s="5"/>
      <c r="U13674" s="5"/>
      <c r="V13674" s="5"/>
      <c r="W13674" s="5"/>
    </row>
    <row r="13675" ht="15.75" customHeight="1">
      <c r="A13675" s="5"/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  <c r="Q13675" s="5"/>
      <c r="R13675" s="5"/>
      <c r="S13675" s="5"/>
      <c r="T13675" s="5"/>
      <c r="U13675" s="5"/>
      <c r="V13675" s="5"/>
      <c r="W13675" s="5"/>
    </row>
    <row r="13676" ht="15.75" customHeight="1">
      <c r="A13676" s="5"/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  <c r="Q13676" s="5"/>
      <c r="R13676" s="5"/>
      <c r="S13676" s="5"/>
      <c r="T13676" s="5"/>
      <c r="U13676" s="5"/>
      <c r="V13676" s="5"/>
      <c r="W13676" s="5"/>
    </row>
    <row r="13677" ht="15.75" customHeight="1">
      <c r="A13677" s="5"/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  <c r="Q13677" s="5"/>
      <c r="R13677" s="5"/>
      <c r="S13677" s="5"/>
      <c r="T13677" s="5"/>
      <c r="U13677" s="5"/>
      <c r="V13677" s="5"/>
      <c r="W13677" s="5"/>
    </row>
    <row r="13678" ht="15.75" customHeight="1">
      <c r="A13678" s="5"/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  <c r="Q13678" s="5"/>
      <c r="R13678" s="5"/>
      <c r="S13678" s="5"/>
      <c r="T13678" s="5"/>
      <c r="U13678" s="5"/>
      <c r="V13678" s="5"/>
      <c r="W13678" s="5"/>
    </row>
    <row r="13679" ht="15.75" customHeight="1">
      <c r="A13679" s="5"/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  <c r="Q13679" s="5"/>
      <c r="R13679" s="5"/>
      <c r="S13679" s="5"/>
      <c r="T13679" s="5"/>
      <c r="U13679" s="5"/>
      <c r="V13679" s="5"/>
      <c r="W13679" s="5"/>
    </row>
    <row r="13680" ht="15.75" customHeight="1">
      <c r="A13680" s="5"/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  <c r="Q13680" s="5"/>
      <c r="R13680" s="5"/>
      <c r="S13680" s="5"/>
      <c r="T13680" s="5"/>
      <c r="U13680" s="5"/>
      <c r="V13680" s="5"/>
      <c r="W13680" s="5"/>
    </row>
    <row r="13681" ht="15.75" customHeight="1">
      <c r="A13681" s="5"/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  <c r="Q13681" s="5"/>
      <c r="R13681" s="5"/>
      <c r="S13681" s="5"/>
      <c r="T13681" s="5"/>
      <c r="U13681" s="5"/>
      <c r="V13681" s="5"/>
      <c r="W13681" s="5"/>
    </row>
    <row r="13682" ht="15.75" customHeight="1">
      <c r="A13682" s="5"/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  <c r="R13682" s="5"/>
      <c r="S13682" s="5"/>
      <c r="T13682" s="5"/>
      <c r="U13682" s="5"/>
      <c r="V13682" s="5"/>
      <c r="W13682" s="5"/>
    </row>
    <row r="13683" ht="15.75" customHeight="1">
      <c r="A13683" s="5"/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  <c r="Q13683" s="5"/>
      <c r="R13683" s="5"/>
      <c r="S13683" s="5"/>
      <c r="T13683" s="5"/>
      <c r="U13683" s="5"/>
      <c r="V13683" s="5"/>
      <c r="W13683" s="5"/>
    </row>
    <row r="13684" ht="15.75" customHeight="1">
      <c r="A13684" s="5"/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  <c r="Q13684" s="5"/>
      <c r="R13684" s="5"/>
      <c r="S13684" s="5"/>
      <c r="T13684" s="5"/>
      <c r="U13684" s="5"/>
      <c r="V13684" s="5"/>
      <c r="W13684" s="5"/>
    </row>
    <row r="13685" ht="15.75" customHeight="1">
      <c r="A13685" s="5"/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  <c r="Q13685" s="5"/>
      <c r="R13685" s="5"/>
      <c r="S13685" s="5"/>
      <c r="T13685" s="5"/>
      <c r="U13685" s="5"/>
      <c r="V13685" s="5"/>
      <c r="W13685" s="5"/>
    </row>
    <row r="13686" ht="15.75" customHeight="1">
      <c r="A13686" s="5"/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  <c r="Q13686" s="5"/>
      <c r="R13686" s="5"/>
      <c r="S13686" s="5"/>
      <c r="T13686" s="5"/>
      <c r="U13686" s="5"/>
      <c r="V13686" s="5"/>
      <c r="W13686" s="5"/>
    </row>
    <row r="13687" ht="15.75" customHeight="1">
      <c r="A13687" s="5"/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  <c r="Q13687" s="5"/>
      <c r="R13687" s="5"/>
      <c r="S13687" s="5"/>
      <c r="T13687" s="5"/>
      <c r="U13687" s="5"/>
      <c r="V13687" s="5"/>
      <c r="W13687" s="5"/>
    </row>
    <row r="13688" ht="15.75" customHeight="1">
      <c r="A13688" s="5"/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  <c r="Q13688" s="5"/>
      <c r="R13688" s="5"/>
      <c r="S13688" s="5"/>
      <c r="T13688" s="5"/>
      <c r="U13688" s="5"/>
      <c r="V13688" s="5"/>
      <c r="W13688" s="5"/>
    </row>
    <row r="13689" ht="15.75" customHeight="1">
      <c r="A13689" s="5"/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  <c r="Q13689" s="5"/>
      <c r="R13689" s="5"/>
      <c r="S13689" s="5"/>
      <c r="T13689" s="5"/>
      <c r="U13689" s="5"/>
      <c r="V13689" s="5"/>
      <c r="W13689" s="5"/>
    </row>
    <row r="13690" ht="15.75" customHeight="1">
      <c r="A13690" s="5"/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  <c r="Q13690" s="5"/>
      <c r="R13690" s="5"/>
      <c r="S13690" s="5"/>
      <c r="T13690" s="5"/>
      <c r="U13690" s="5"/>
      <c r="V13690" s="5"/>
      <c r="W13690" s="5"/>
    </row>
    <row r="13691" ht="15.75" customHeight="1">
      <c r="A13691" s="5"/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  <c r="R13691" s="5"/>
      <c r="S13691" s="5"/>
      <c r="T13691" s="5"/>
      <c r="U13691" s="5"/>
      <c r="V13691" s="5"/>
      <c r="W13691" s="5"/>
    </row>
    <row r="13692" ht="15.75" customHeight="1">
      <c r="A13692" s="5"/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  <c r="Q13692" s="5"/>
      <c r="R13692" s="5"/>
      <c r="S13692" s="5"/>
      <c r="T13692" s="5"/>
      <c r="U13692" s="5"/>
      <c r="V13692" s="5"/>
      <c r="W13692" s="5"/>
    </row>
    <row r="13693" ht="15.75" customHeight="1">
      <c r="A13693" s="5"/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  <c r="Q13693" s="5"/>
      <c r="R13693" s="5"/>
      <c r="S13693" s="5"/>
      <c r="T13693" s="5"/>
      <c r="U13693" s="5"/>
      <c r="V13693" s="5"/>
      <c r="W13693" s="5"/>
    </row>
    <row r="13694" ht="15.75" customHeight="1">
      <c r="A13694" s="5"/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  <c r="Q13694" s="5"/>
      <c r="R13694" s="5"/>
      <c r="S13694" s="5"/>
      <c r="T13694" s="5"/>
      <c r="U13694" s="5"/>
      <c r="V13694" s="5"/>
      <c r="W13694" s="5"/>
    </row>
    <row r="13695" ht="15.75" customHeight="1">
      <c r="A13695" s="5"/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  <c r="Q13695" s="5"/>
      <c r="R13695" s="5"/>
      <c r="S13695" s="5"/>
      <c r="T13695" s="5"/>
      <c r="U13695" s="5"/>
      <c r="V13695" s="5"/>
      <c r="W13695" s="5"/>
    </row>
    <row r="13696" ht="15.75" customHeight="1">
      <c r="A13696" s="5"/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  <c r="Q13696" s="5"/>
      <c r="R13696" s="5"/>
      <c r="S13696" s="5"/>
      <c r="T13696" s="5"/>
      <c r="U13696" s="5"/>
      <c r="V13696" s="5"/>
      <c r="W13696" s="5"/>
    </row>
    <row r="13697" ht="15.75" customHeight="1">
      <c r="A13697" s="5"/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  <c r="Q13697" s="5"/>
      <c r="R13697" s="5"/>
      <c r="S13697" s="5"/>
      <c r="T13697" s="5"/>
      <c r="U13697" s="5"/>
      <c r="V13697" s="5"/>
      <c r="W13697" s="5"/>
    </row>
    <row r="13698" ht="15.75" customHeight="1">
      <c r="A13698" s="5"/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  <c r="Q13698" s="5"/>
      <c r="R13698" s="5"/>
      <c r="S13698" s="5"/>
      <c r="T13698" s="5"/>
      <c r="U13698" s="5"/>
      <c r="V13698" s="5"/>
      <c r="W13698" s="5"/>
    </row>
    <row r="13699" ht="15.75" customHeight="1">
      <c r="A13699" s="5"/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  <c r="Q13699" s="5"/>
      <c r="R13699" s="5"/>
      <c r="S13699" s="5"/>
      <c r="T13699" s="5"/>
      <c r="U13699" s="5"/>
      <c r="V13699" s="5"/>
      <c r="W13699" s="5"/>
    </row>
    <row r="13700" ht="15.75" customHeight="1">
      <c r="A13700" s="5"/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  <c r="R13700" s="5"/>
      <c r="S13700" s="5"/>
      <c r="T13700" s="5"/>
      <c r="U13700" s="5"/>
      <c r="V13700" s="5"/>
      <c r="W13700" s="5"/>
    </row>
    <row r="13701" ht="15.75" customHeight="1">
      <c r="A13701" s="5"/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  <c r="Q13701" s="5"/>
      <c r="R13701" s="5"/>
      <c r="S13701" s="5"/>
      <c r="T13701" s="5"/>
      <c r="U13701" s="5"/>
      <c r="V13701" s="5"/>
      <c r="W13701" s="5"/>
    </row>
    <row r="13702" ht="15.75" customHeight="1">
      <c r="A13702" s="5"/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  <c r="Q13702" s="5"/>
      <c r="R13702" s="5"/>
      <c r="S13702" s="5"/>
      <c r="T13702" s="5"/>
      <c r="U13702" s="5"/>
      <c r="V13702" s="5"/>
      <c r="W13702" s="5"/>
    </row>
    <row r="13703" ht="15.75" customHeight="1">
      <c r="A13703" s="5"/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  <c r="Q13703" s="5"/>
      <c r="R13703" s="5"/>
      <c r="S13703" s="5"/>
      <c r="T13703" s="5"/>
      <c r="U13703" s="5"/>
      <c r="V13703" s="5"/>
      <c r="W13703" s="5"/>
    </row>
    <row r="13704" ht="15.75" customHeight="1">
      <c r="A13704" s="5"/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  <c r="Q13704" s="5"/>
      <c r="R13704" s="5"/>
      <c r="S13704" s="5"/>
      <c r="T13704" s="5"/>
      <c r="U13704" s="5"/>
      <c r="V13704" s="5"/>
      <c r="W13704" s="5"/>
    </row>
    <row r="13705" ht="15.75" customHeight="1">
      <c r="A13705" s="5"/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  <c r="Q13705" s="5"/>
      <c r="R13705" s="5"/>
      <c r="S13705" s="5"/>
      <c r="T13705" s="5"/>
      <c r="U13705" s="5"/>
      <c r="V13705" s="5"/>
      <c r="W13705" s="5"/>
    </row>
    <row r="13706" ht="15.75" customHeight="1">
      <c r="A13706" s="5"/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  <c r="Q13706" s="5"/>
      <c r="R13706" s="5"/>
      <c r="S13706" s="5"/>
      <c r="T13706" s="5"/>
      <c r="U13706" s="5"/>
      <c r="V13706" s="5"/>
      <c r="W13706" s="5"/>
    </row>
    <row r="13707" ht="15.75" customHeight="1">
      <c r="A13707" s="5"/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  <c r="Q13707" s="5"/>
      <c r="R13707" s="5"/>
      <c r="S13707" s="5"/>
      <c r="T13707" s="5"/>
      <c r="U13707" s="5"/>
      <c r="V13707" s="5"/>
      <c r="W13707" s="5"/>
    </row>
    <row r="13708" ht="15.75" customHeight="1">
      <c r="A13708" s="5"/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  <c r="Q13708" s="5"/>
      <c r="R13708" s="5"/>
      <c r="S13708" s="5"/>
      <c r="T13708" s="5"/>
      <c r="U13708" s="5"/>
      <c r="V13708" s="5"/>
      <c r="W13708" s="5"/>
    </row>
    <row r="13709" ht="15.75" customHeight="1">
      <c r="A13709" s="5"/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  <c r="R13709" s="5"/>
      <c r="S13709" s="5"/>
      <c r="T13709" s="5"/>
      <c r="U13709" s="5"/>
      <c r="V13709" s="5"/>
      <c r="W13709" s="5"/>
    </row>
    <row r="13710" ht="15.75" customHeight="1">
      <c r="A13710" s="5"/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  <c r="Q13710" s="5"/>
      <c r="R13710" s="5"/>
      <c r="S13710" s="5"/>
      <c r="T13710" s="5"/>
      <c r="U13710" s="5"/>
      <c r="V13710" s="5"/>
      <c r="W13710" s="5"/>
    </row>
    <row r="13711" ht="15.75" customHeight="1">
      <c r="A13711" s="5"/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  <c r="Q13711" s="5"/>
      <c r="R13711" s="5"/>
      <c r="S13711" s="5"/>
      <c r="T13711" s="5"/>
      <c r="U13711" s="5"/>
      <c r="V13711" s="5"/>
      <c r="W13711" s="5"/>
    </row>
    <row r="13712" ht="15.75" customHeight="1">
      <c r="A13712" s="5"/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  <c r="Q13712" s="5"/>
      <c r="R13712" s="5"/>
      <c r="S13712" s="5"/>
      <c r="T13712" s="5"/>
      <c r="U13712" s="5"/>
      <c r="V13712" s="5"/>
      <c r="W13712" s="5"/>
    </row>
    <row r="13713" ht="15.75" customHeight="1">
      <c r="A13713" s="5"/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  <c r="Q13713" s="5"/>
      <c r="R13713" s="5"/>
      <c r="S13713" s="5"/>
      <c r="T13713" s="5"/>
      <c r="U13713" s="5"/>
      <c r="V13713" s="5"/>
      <c r="W13713" s="5"/>
    </row>
    <row r="13714" ht="15.75" customHeight="1">
      <c r="A13714" s="5"/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  <c r="Q13714" s="5"/>
      <c r="R13714" s="5"/>
      <c r="S13714" s="5"/>
      <c r="T13714" s="5"/>
      <c r="U13714" s="5"/>
      <c r="V13714" s="5"/>
      <c r="W13714" s="5"/>
    </row>
    <row r="13715" ht="15.75" customHeight="1">
      <c r="A13715" s="5"/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  <c r="Q13715" s="5"/>
      <c r="R13715" s="5"/>
      <c r="S13715" s="5"/>
      <c r="T13715" s="5"/>
      <c r="U13715" s="5"/>
      <c r="V13715" s="5"/>
      <c r="W13715" s="5"/>
    </row>
    <row r="13716" ht="15.75" customHeight="1">
      <c r="A13716" s="5"/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  <c r="Q13716" s="5"/>
      <c r="R13716" s="5"/>
      <c r="S13716" s="5"/>
      <c r="T13716" s="5"/>
      <c r="U13716" s="5"/>
      <c r="V13716" s="5"/>
      <c r="W13716" s="5"/>
    </row>
    <row r="13717" ht="15.75" customHeight="1">
      <c r="A13717" s="5"/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  <c r="Q13717" s="5"/>
      <c r="R13717" s="5"/>
      <c r="S13717" s="5"/>
      <c r="T13717" s="5"/>
      <c r="U13717" s="5"/>
      <c r="V13717" s="5"/>
      <c r="W13717" s="5"/>
    </row>
    <row r="13718" ht="15.75" customHeight="1">
      <c r="A13718" s="5"/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  <c r="R13718" s="5"/>
      <c r="S13718" s="5"/>
      <c r="T13718" s="5"/>
      <c r="U13718" s="5"/>
      <c r="V13718" s="5"/>
      <c r="W13718" s="5"/>
    </row>
    <row r="13719" ht="15.75" customHeight="1">
      <c r="A13719" s="5"/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  <c r="Q13719" s="5"/>
      <c r="R13719" s="5"/>
      <c r="S13719" s="5"/>
      <c r="T13719" s="5"/>
      <c r="U13719" s="5"/>
      <c r="V13719" s="5"/>
      <c r="W13719" s="5"/>
    </row>
    <row r="13720" ht="15.75" customHeight="1">
      <c r="A13720" s="5"/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  <c r="Q13720" s="5"/>
      <c r="R13720" s="5"/>
      <c r="S13720" s="5"/>
      <c r="T13720" s="5"/>
      <c r="U13720" s="5"/>
      <c r="V13720" s="5"/>
      <c r="W13720" s="5"/>
    </row>
    <row r="13721" ht="15.75" customHeight="1">
      <c r="A13721" s="5"/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  <c r="Q13721" s="5"/>
      <c r="R13721" s="5"/>
      <c r="S13721" s="5"/>
      <c r="T13721" s="5"/>
      <c r="U13721" s="5"/>
      <c r="V13721" s="5"/>
      <c r="W13721" s="5"/>
    </row>
    <row r="13722" ht="15.75" customHeight="1">
      <c r="A13722" s="5"/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  <c r="Q13722" s="5"/>
      <c r="R13722" s="5"/>
      <c r="S13722" s="5"/>
      <c r="T13722" s="5"/>
      <c r="U13722" s="5"/>
      <c r="V13722" s="5"/>
      <c r="W13722" s="5"/>
    </row>
    <row r="13723" ht="15.75" customHeight="1">
      <c r="A13723" s="5"/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  <c r="Q13723" s="5"/>
      <c r="R13723" s="5"/>
      <c r="S13723" s="5"/>
      <c r="T13723" s="5"/>
      <c r="U13723" s="5"/>
      <c r="V13723" s="5"/>
      <c r="W13723" s="5"/>
    </row>
    <row r="13724" ht="15.75" customHeight="1">
      <c r="A13724" s="5"/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  <c r="Q13724" s="5"/>
      <c r="R13724" s="5"/>
      <c r="S13724" s="5"/>
      <c r="T13724" s="5"/>
      <c r="U13724" s="5"/>
      <c r="V13724" s="5"/>
      <c r="W13724" s="5"/>
    </row>
    <row r="13725" ht="15.75" customHeight="1">
      <c r="A13725" s="5"/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  <c r="Q13725" s="5"/>
      <c r="R13725" s="5"/>
      <c r="S13725" s="5"/>
      <c r="T13725" s="5"/>
      <c r="U13725" s="5"/>
      <c r="V13725" s="5"/>
      <c r="W13725" s="5"/>
    </row>
    <row r="13726" ht="15.75" customHeight="1">
      <c r="A13726" s="5"/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  <c r="Q13726" s="5"/>
      <c r="R13726" s="5"/>
      <c r="S13726" s="5"/>
      <c r="T13726" s="5"/>
      <c r="U13726" s="5"/>
      <c r="V13726" s="5"/>
      <c r="W13726" s="5"/>
    </row>
    <row r="13727" ht="15.75" customHeight="1">
      <c r="A13727" s="5"/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  <c r="R13727" s="5"/>
      <c r="S13727" s="5"/>
      <c r="T13727" s="5"/>
      <c r="U13727" s="5"/>
      <c r="V13727" s="5"/>
      <c r="W13727" s="5"/>
    </row>
    <row r="13728" ht="15.75" customHeight="1">
      <c r="A13728" s="5"/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  <c r="Q13728" s="5"/>
      <c r="R13728" s="5"/>
      <c r="S13728" s="5"/>
      <c r="T13728" s="5"/>
      <c r="U13728" s="5"/>
      <c r="V13728" s="5"/>
      <c r="W13728" s="5"/>
    </row>
    <row r="13729" ht="15.75" customHeight="1">
      <c r="A13729" s="5"/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  <c r="Q13729" s="5"/>
      <c r="R13729" s="5"/>
      <c r="S13729" s="5"/>
      <c r="T13729" s="5"/>
      <c r="U13729" s="5"/>
      <c r="V13729" s="5"/>
      <c r="W13729" s="5"/>
    </row>
    <row r="13730" ht="15.75" customHeight="1">
      <c r="A13730" s="5"/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  <c r="Q13730" s="5"/>
      <c r="R13730" s="5"/>
      <c r="S13730" s="5"/>
      <c r="T13730" s="5"/>
      <c r="U13730" s="5"/>
      <c r="V13730" s="5"/>
      <c r="W13730" s="5"/>
    </row>
    <row r="13731" ht="15.75" customHeight="1">
      <c r="A13731" s="5"/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  <c r="Q13731" s="5"/>
      <c r="R13731" s="5"/>
      <c r="S13731" s="5"/>
      <c r="T13731" s="5"/>
      <c r="U13731" s="5"/>
      <c r="V13731" s="5"/>
      <c r="W13731" s="5"/>
    </row>
    <row r="13732" ht="15.75" customHeight="1">
      <c r="A13732" s="5"/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  <c r="Q13732" s="5"/>
      <c r="R13732" s="5"/>
      <c r="S13732" s="5"/>
      <c r="T13732" s="5"/>
      <c r="U13732" s="5"/>
      <c r="V13732" s="5"/>
      <c r="W13732" s="5"/>
    </row>
    <row r="13733" ht="15.75" customHeight="1">
      <c r="A13733" s="5"/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  <c r="Q13733" s="5"/>
      <c r="R13733" s="5"/>
      <c r="S13733" s="5"/>
      <c r="T13733" s="5"/>
      <c r="U13733" s="5"/>
      <c r="V13733" s="5"/>
      <c r="W13733" s="5"/>
    </row>
    <row r="13734" ht="15.75" customHeight="1">
      <c r="A13734" s="5"/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  <c r="Q13734" s="5"/>
      <c r="R13734" s="5"/>
      <c r="S13734" s="5"/>
      <c r="T13734" s="5"/>
      <c r="U13734" s="5"/>
      <c r="V13734" s="5"/>
      <c r="W13734" s="5"/>
    </row>
    <row r="13735" ht="15.75" customHeight="1">
      <c r="A13735" s="5"/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  <c r="Q13735" s="5"/>
      <c r="R13735" s="5"/>
      <c r="S13735" s="5"/>
      <c r="T13735" s="5"/>
      <c r="U13735" s="5"/>
      <c r="V13735" s="5"/>
      <c r="W13735" s="5"/>
    </row>
    <row r="13736" ht="15.75" customHeight="1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  <c r="R13736" s="5"/>
      <c r="S13736" s="5"/>
      <c r="T13736" s="5"/>
      <c r="U13736" s="5"/>
      <c r="V13736" s="5"/>
      <c r="W13736" s="5"/>
    </row>
    <row r="13737" ht="15.75" customHeight="1">
      <c r="A13737" s="5"/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  <c r="Q13737" s="5"/>
      <c r="R13737" s="5"/>
      <c r="S13737" s="5"/>
      <c r="T13737" s="5"/>
      <c r="U13737" s="5"/>
      <c r="V13737" s="5"/>
      <c r="W13737" s="5"/>
    </row>
    <row r="13738" ht="15.75" customHeight="1">
      <c r="A13738" s="5"/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  <c r="Q13738" s="5"/>
      <c r="R13738" s="5"/>
      <c r="S13738" s="5"/>
      <c r="T13738" s="5"/>
      <c r="U13738" s="5"/>
      <c r="V13738" s="5"/>
      <c r="W13738" s="5"/>
    </row>
    <row r="13739" ht="15.75" customHeight="1">
      <c r="A13739" s="5"/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  <c r="Q13739" s="5"/>
      <c r="R13739" s="5"/>
      <c r="S13739" s="5"/>
      <c r="T13739" s="5"/>
      <c r="U13739" s="5"/>
      <c r="V13739" s="5"/>
      <c r="W13739" s="5"/>
    </row>
    <row r="13740" ht="15.75" customHeight="1">
      <c r="A13740" s="5"/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  <c r="Q13740" s="5"/>
      <c r="R13740" s="5"/>
      <c r="S13740" s="5"/>
      <c r="T13740" s="5"/>
      <c r="U13740" s="5"/>
      <c r="V13740" s="5"/>
      <c r="W13740" s="5"/>
    </row>
    <row r="13741" ht="15.75" customHeight="1">
      <c r="A13741" s="5"/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  <c r="Q13741" s="5"/>
      <c r="R13741" s="5"/>
      <c r="S13741" s="5"/>
      <c r="T13741" s="5"/>
      <c r="U13741" s="5"/>
      <c r="V13741" s="5"/>
      <c r="W13741" s="5"/>
    </row>
    <row r="13742" ht="15.75" customHeight="1">
      <c r="A13742" s="5"/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  <c r="Q13742" s="5"/>
      <c r="R13742" s="5"/>
      <c r="S13742" s="5"/>
      <c r="T13742" s="5"/>
      <c r="U13742" s="5"/>
      <c r="V13742" s="5"/>
      <c r="W13742" s="5"/>
    </row>
    <row r="13743" ht="15.75" customHeight="1">
      <c r="A13743" s="5"/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  <c r="Q13743" s="5"/>
      <c r="R13743" s="5"/>
      <c r="S13743" s="5"/>
      <c r="T13743" s="5"/>
      <c r="U13743" s="5"/>
      <c r="V13743" s="5"/>
      <c r="W13743" s="5"/>
    </row>
    <row r="13744" ht="15.75" customHeight="1">
      <c r="A13744" s="5"/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  <c r="Q13744" s="5"/>
      <c r="R13744" s="5"/>
      <c r="S13744" s="5"/>
      <c r="T13744" s="5"/>
      <c r="U13744" s="5"/>
      <c r="V13744" s="5"/>
      <c r="W13744" s="5"/>
    </row>
    <row r="13745" ht="15.75" customHeight="1">
      <c r="A13745" s="5"/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  <c r="R13745" s="5"/>
      <c r="S13745" s="5"/>
      <c r="T13745" s="5"/>
      <c r="U13745" s="5"/>
      <c r="V13745" s="5"/>
      <c r="W13745" s="5"/>
    </row>
    <row r="13746" ht="15.75" customHeight="1">
      <c r="A13746" s="5"/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  <c r="Q13746" s="5"/>
      <c r="R13746" s="5"/>
      <c r="S13746" s="5"/>
      <c r="T13746" s="5"/>
      <c r="U13746" s="5"/>
      <c r="V13746" s="5"/>
      <c r="W13746" s="5"/>
    </row>
    <row r="13747" ht="15.75" customHeight="1">
      <c r="A13747" s="5"/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  <c r="Q13747" s="5"/>
      <c r="R13747" s="5"/>
      <c r="S13747" s="5"/>
      <c r="T13747" s="5"/>
      <c r="U13747" s="5"/>
      <c r="V13747" s="5"/>
      <c r="W13747" s="5"/>
    </row>
    <row r="13748" ht="15.75" customHeight="1">
      <c r="A13748" s="5"/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  <c r="Q13748" s="5"/>
      <c r="R13748" s="5"/>
      <c r="S13748" s="5"/>
      <c r="T13748" s="5"/>
      <c r="U13748" s="5"/>
      <c r="V13748" s="5"/>
      <c r="W13748" s="5"/>
    </row>
    <row r="13749" ht="15.75" customHeight="1">
      <c r="A13749" s="5"/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  <c r="Q13749" s="5"/>
      <c r="R13749" s="5"/>
      <c r="S13749" s="5"/>
      <c r="T13749" s="5"/>
      <c r="U13749" s="5"/>
      <c r="V13749" s="5"/>
      <c r="W13749" s="5"/>
    </row>
    <row r="13750" ht="15.75" customHeight="1">
      <c r="A13750" s="5"/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  <c r="Q13750" s="5"/>
      <c r="R13750" s="5"/>
      <c r="S13750" s="5"/>
      <c r="T13750" s="5"/>
      <c r="U13750" s="5"/>
      <c r="V13750" s="5"/>
      <c r="W13750" s="5"/>
    </row>
    <row r="13751" ht="15.75" customHeight="1">
      <c r="A13751" s="5"/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  <c r="Q13751" s="5"/>
      <c r="R13751" s="5"/>
      <c r="S13751" s="5"/>
      <c r="T13751" s="5"/>
      <c r="U13751" s="5"/>
      <c r="V13751" s="5"/>
      <c r="W13751" s="5"/>
    </row>
    <row r="13752" ht="15.75" customHeight="1">
      <c r="A13752" s="5"/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  <c r="Q13752" s="5"/>
      <c r="R13752" s="5"/>
      <c r="S13752" s="5"/>
      <c r="T13752" s="5"/>
      <c r="U13752" s="5"/>
      <c r="V13752" s="5"/>
      <c r="W13752" s="5"/>
    </row>
    <row r="13753" ht="15.75" customHeight="1">
      <c r="A13753" s="5"/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  <c r="Q13753" s="5"/>
      <c r="R13753" s="5"/>
      <c r="S13753" s="5"/>
      <c r="T13753" s="5"/>
      <c r="U13753" s="5"/>
      <c r="V13753" s="5"/>
      <c r="W13753" s="5"/>
    </row>
    <row r="13754" ht="15.75" customHeight="1">
      <c r="A13754" s="5"/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  <c r="R13754" s="5"/>
      <c r="S13754" s="5"/>
      <c r="T13754" s="5"/>
      <c r="U13754" s="5"/>
      <c r="V13754" s="5"/>
      <c r="W13754" s="5"/>
    </row>
    <row r="13755" ht="15.75" customHeight="1">
      <c r="A13755" s="5"/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  <c r="Q13755" s="5"/>
      <c r="R13755" s="5"/>
      <c r="S13755" s="5"/>
      <c r="T13755" s="5"/>
      <c r="U13755" s="5"/>
      <c r="V13755" s="5"/>
      <c r="W13755" s="5"/>
    </row>
    <row r="13756" ht="15.75" customHeight="1">
      <c r="A13756" s="5"/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  <c r="Q13756" s="5"/>
      <c r="R13756" s="5"/>
      <c r="S13756" s="5"/>
      <c r="T13756" s="5"/>
      <c r="U13756" s="5"/>
      <c r="V13756" s="5"/>
      <c r="W13756" s="5"/>
    </row>
    <row r="13757" ht="15.75" customHeight="1">
      <c r="A13757" s="5"/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  <c r="Q13757" s="5"/>
      <c r="R13757" s="5"/>
      <c r="S13757" s="5"/>
      <c r="T13757" s="5"/>
      <c r="U13757" s="5"/>
      <c r="V13757" s="5"/>
      <c r="W13757" s="5"/>
    </row>
    <row r="13758" ht="15.75" customHeight="1">
      <c r="A13758" s="5"/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  <c r="Q13758" s="5"/>
      <c r="R13758" s="5"/>
      <c r="S13758" s="5"/>
      <c r="T13758" s="5"/>
      <c r="U13758" s="5"/>
      <c r="V13758" s="5"/>
      <c r="W13758" s="5"/>
    </row>
    <row r="13759" ht="15.75" customHeight="1">
      <c r="A13759" s="5"/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  <c r="Q13759" s="5"/>
      <c r="R13759" s="5"/>
      <c r="S13759" s="5"/>
      <c r="T13759" s="5"/>
      <c r="U13759" s="5"/>
      <c r="V13759" s="5"/>
      <c r="W13759" s="5"/>
    </row>
    <row r="13760" ht="15.75" customHeight="1">
      <c r="A13760" s="5"/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  <c r="Q13760" s="5"/>
      <c r="R13760" s="5"/>
      <c r="S13760" s="5"/>
      <c r="T13760" s="5"/>
      <c r="U13760" s="5"/>
      <c r="V13760" s="5"/>
      <c r="W13760" s="5"/>
    </row>
    <row r="13761" ht="15.75" customHeight="1">
      <c r="A13761" s="5"/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  <c r="Q13761" s="5"/>
      <c r="R13761" s="5"/>
      <c r="S13761" s="5"/>
      <c r="T13761" s="5"/>
      <c r="U13761" s="5"/>
      <c r="V13761" s="5"/>
      <c r="W13761" s="5"/>
    </row>
    <row r="13762" ht="15.75" customHeight="1">
      <c r="A13762" s="5"/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  <c r="Q13762" s="5"/>
      <c r="R13762" s="5"/>
      <c r="S13762" s="5"/>
      <c r="T13762" s="5"/>
      <c r="U13762" s="5"/>
      <c r="V13762" s="5"/>
      <c r="W13762" s="5"/>
    </row>
    <row r="13763" ht="15.75" customHeight="1">
      <c r="A13763" s="5"/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  <c r="R13763" s="5"/>
      <c r="S13763" s="5"/>
      <c r="T13763" s="5"/>
      <c r="U13763" s="5"/>
      <c r="V13763" s="5"/>
      <c r="W13763" s="5"/>
    </row>
    <row r="13764" ht="15.75" customHeight="1">
      <c r="A13764" s="5"/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  <c r="Q13764" s="5"/>
      <c r="R13764" s="5"/>
      <c r="S13764" s="5"/>
      <c r="T13764" s="5"/>
      <c r="U13764" s="5"/>
      <c r="V13764" s="5"/>
      <c r="W13764" s="5"/>
    </row>
    <row r="13765" ht="15.75" customHeight="1">
      <c r="A13765" s="5"/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  <c r="Q13765" s="5"/>
      <c r="R13765" s="5"/>
      <c r="S13765" s="5"/>
      <c r="T13765" s="5"/>
      <c r="U13765" s="5"/>
      <c r="V13765" s="5"/>
      <c r="W13765" s="5"/>
    </row>
    <row r="13766" ht="15.75" customHeight="1">
      <c r="A13766" s="5"/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  <c r="Q13766" s="5"/>
      <c r="R13766" s="5"/>
      <c r="S13766" s="5"/>
      <c r="T13766" s="5"/>
      <c r="U13766" s="5"/>
      <c r="V13766" s="5"/>
      <c r="W13766" s="5"/>
    </row>
    <row r="13767" ht="15.75" customHeight="1">
      <c r="A13767" s="5"/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  <c r="Q13767" s="5"/>
      <c r="R13767" s="5"/>
      <c r="S13767" s="5"/>
      <c r="T13767" s="5"/>
      <c r="U13767" s="5"/>
      <c r="V13767" s="5"/>
      <c r="W13767" s="5"/>
    </row>
    <row r="13768" ht="15.75" customHeight="1">
      <c r="A13768" s="5"/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  <c r="Q13768" s="5"/>
      <c r="R13768" s="5"/>
      <c r="S13768" s="5"/>
      <c r="T13768" s="5"/>
      <c r="U13768" s="5"/>
      <c r="V13768" s="5"/>
      <c r="W13768" s="5"/>
    </row>
    <row r="13769" ht="15.75" customHeight="1">
      <c r="A13769" s="5"/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  <c r="Q13769" s="5"/>
      <c r="R13769" s="5"/>
      <c r="S13769" s="5"/>
      <c r="T13769" s="5"/>
      <c r="U13769" s="5"/>
      <c r="V13769" s="5"/>
      <c r="W13769" s="5"/>
    </row>
    <row r="13770" ht="15.75" customHeight="1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  <c r="Q13770" s="5"/>
      <c r="R13770" s="5"/>
      <c r="S13770" s="5"/>
      <c r="T13770" s="5"/>
      <c r="U13770" s="5"/>
      <c r="V13770" s="5"/>
      <c r="W13770" s="5"/>
    </row>
    <row r="13771" ht="15.75" customHeight="1">
      <c r="A13771" s="5"/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  <c r="Q13771" s="5"/>
      <c r="R13771" s="5"/>
      <c r="S13771" s="5"/>
      <c r="T13771" s="5"/>
      <c r="U13771" s="5"/>
      <c r="V13771" s="5"/>
      <c r="W13771" s="5"/>
    </row>
    <row r="13772" ht="15.75" customHeight="1">
      <c r="A13772" s="5"/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  <c r="R13772" s="5"/>
      <c r="S13772" s="5"/>
      <c r="T13772" s="5"/>
      <c r="U13772" s="5"/>
      <c r="V13772" s="5"/>
      <c r="W13772" s="5"/>
    </row>
    <row r="13773" ht="15.75" customHeight="1">
      <c r="A13773" s="5"/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  <c r="Q13773" s="5"/>
      <c r="R13773" s="5"/>
      <c r="S13773" s="5"/>
      <c r="T13773" s="5"/>
      <c r="U13773" s="5"/>
      <c r="V13773" s="5"/>
      <c r="W13773" s="5"/>
    </row>
    <row r="13774" ht="15.75" customHeight="1">
      <c r="A13774" s="5"/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  <c r="Q13774" s="5"/>
      <c r="R13774" s="5"/>
      <c r="S13774" s="5"/>
      <c r="T13774" s="5"/>
      <c r="U13774" s="5"/>
      <c r="V13774" s="5"/>
      <c r="W13774" s="5"/>
    </row>
    <row r="13775" ht="15.75" customHeight="1">
      <c r="A13775" s="5"/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  <c r="Q13775" s="5"/>
      <c r="R13775" s="5"/>
      <c r="S13775" s="5"/>
      <c r="T13775" s="5"/>
      <c r="U13775" s="5"/>
      <c r="V13775" s="5"/>
      <c r="W13775" s="5"/>
    </row>
    <row r="13776" ht="15.75" customHeight="1">
      <c r="A13776" s="5"/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  <c r="Q13776" s="5"/>
      <c r="R13776" s="5"/>
      <c r="S13776" s="5"/>
      <c r="T13776" s="5"/>
      <c r="U13776" s="5"/>
      <c r="V13776" s="5"/>
      <c r="W13776" s="5"/>
    </row>
    <row r="13777" ht="15.75" customHeight="1">
      <c r="A13777" s="5"/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  <c r="Q13777" s="5"/>
      <c r="R13777" s="5"/>
      <c r="S13777" s="5"/>
      <c r="T13777" s="5"/>
      <c r="U13777" s="5"/>
      <c r="V13777" s="5"/>
      <c r="W13777" s="5"/>
    </row>
    <row r="13778" ht="15.75" customHeight="1">
      <c r="A13778" s="5"/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  <c r="Q13778" s="5"/>
      <c r="R13778" s="5"/>
      <c r="S13778" s="5"/>
      <c r="T13778" s="5"/>
      <c r="U13778" s="5"/>
      <c r="V13778" s="5"/>
      <c r="W13778" s="5"/>
    </row>
    <row r="13779" ht="15.75" customHeight="1">
      <c r="A13779" s="5"/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  <c r="Q13779" s="5"/>
      <c r="R13779" s="5"/>
      <c r="S13779" s="5"/>
      <c r="T13779" s="5"/>
      <c r="U13779" s="5"/>
      <c r="V13779" s="5"/>
      <c r="W13779" s="5"/>
    </row>
    <row r="13780" ht="15.75" customHeight="1">
      <c r="A13780" s="5"/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  <c r="Q13780" s="5"/>
      <c r="R13780" s="5"/>
      <c r="S13780" s="5"/>
      <c r="T13780" s="5"/>
      <c r="U13780" s="5"/>
      <c r="V13780" s="5"/>
      <c r="W13780" s="5"/>
    </row>
    <row r="13781" ht="15.75" customHeight="1">
      <c r="A13781" s="5"/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  <c r="R13781" s="5"/>
      <c r="S13781" s="5"/>
      <c r="T13781" s="5"/>
      <c r="U13781" s="5"/>
      <c r="V13781" s="5"/>
      <c r="W13781" s="5"/>
    </row>
    <row r="13782" ht="15.75" customHeight="1">
      <c r="A13782" s="5"/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  <c r="Q13782" s="5"/>
      <c r="R13782" s="5"/>
      <c r="S13782" s="5"/>
      <c r="T13782" s="5"/>
      <c r="U13782" s="5"/>
      <c r="V13782" s="5"/>
      <c r="W13782" s="5"/>
    </row>
    <row r="13783" ht="15.75" customHeight="1">
      <c r="A13783" s="5"/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  <c r="Q13783" s="5"/>
      <c r="R13783" s="5"/>
      <c r="S13783" s="5"/>
      <c r="T13783" s="5"/>
      <c r="U13783" s="5"/>
      <c r="V13783" s="5"/>
      <c r="W13783" s="5"/>
    </row>
    <row r="13784" ht="15.75" customHeight="1">
      <c r="A13784" s="5"/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  <c r="Q13784" s="5"/>
      <c r="R13784" s="5"/>
      <c r="S13784" s="5"/>
      <c r="T13784" s="5"/>
      <c r="U13784" s="5"/>
      <c r="V13784" s="5"/>
      <c r="W13784" s="5"/>
    </row>
    <row r="13785" ht="15.75" customHeight="1">
      <c r="A13785" s="5"/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  <c r="Q13785" s="5"/>
      <c r="R13785" s="5"/>
      <c r="S13785" s="5"/>
      <c r="T13785" s="5"/>
      <c r="U13785" s="5"/>
      <c r="V13785" s="5"/>
      <c r="W13785" s="5"/>
    </row>
    <row r="13786" ht="15.75" customHeight="1">
      <c r="A13786" s="5"/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  <c r="Q13786" s="5"/>
      <c r="R13786" s="5"/>
      <c r="S13786" s="5"/>
      <c r="T13786" s="5"/>
      <c r="U13786" s="5"/>
      <c r="V13786" s="5"/>
      <c r="W13786" s="5"/>
    </row>
    <row r="13787" ht="15.75" customHeight="1">
      <c r="A13787" s="5"/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  <c r="Q13787" s="5"/>
      <c r="R13787" s="5"/>
      <c r="S13787" s="5"/>
      <c r="T13787" s="5"/>
      <c r="U13787" s="5"/>
      <c r="V13787" s="5"/>
      <c r="W13787" s="5"/>
    </row>
    <row r="13788" ht="15.75" customHeight="1">
      <c r="A13788" s="5"/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  <c r="Q13788" s="5"/>
      <c r="R13788" s="5"/>
      <c r="S13788" s="5"/>
      <c r="T13788" s="5"/>
      <c r="U13788" s="5"/>
      <c r="V13788" s="5"/>
      <c r="W13788" s="5"/>
    </row>
    <row r="13789" ht="15.75" customHeight="1">
      <c r="A13789" s="5"/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  <c r="Q13789" s="5"/>
      <c r="R13789" s="5"/>
      <c r="S13789" s="5"/>
      <c r="T13789" s="5"/>
      <c r="U13789" s="5"/>
      <c r="V13789" s="5"/>
      <c r="W13789" s="5"/>
    </row>
    <row r="13790" ht="15.75" customHeight="1">
      <c r="A13790" s="5"/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  <c r="R13790" s="5"/>
      <c r="S13790" s="5"/>
      <c r="T13790" s="5"/>
      <c r="U13790" s="5"/>
      <c r="V13790" s="5"/>
      <c r="W13790" s="5"/>
    </row>
    <row r="13791" ht="15.75" customHeight="1">
      <c r="A13791" s="5"/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  <c r="Q13791" s="5"/>
      <c r="R13791" s="5"/>
      <c r="S13791" s="5"/>
      <c r="T13791" s="5"/>
      <c r="U13791" s="5"/>
      <c r="V13791" s="5"/>
      <c r="W13791" s="5"/>
    </row>
    <row r="13792" ht="15.75" customHeight="1">
      <c r="A13792" s="5"/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  <c r="Q13792" s="5"/>
      <c r="R13792" s="5"/>
      <c r="S13792" s="5"/>
      <c r="T13792" s="5"/>
      <c r="U13792" s="5"/>
      <c r="V13792" s="5"/>
      <c r="W13792" s="5"/>
    </row>
    <row r="13793" ht="15.75" customHeight="1">
      <c r="A13793" s="5"/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  <c r="Q13793" s="5"/>
      <c r="R13793" s="5"/>
      <c r="S13793" s="5"/>
      <c r="T13793" s="5"/>
      <c r="U13793" s="5"/>
      <c r="V13793" s="5"/>
      <c r="W13793" s="5"/>
    </row>
    <row r="13794" ht="15.75" customHeight="1">
      <c r="A13794" s="5"/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  <c r="Q13794" s="5"/>
      <c r="R13794" s="5"/>
      <c r="S13794" s="5"/>
      <c r="T13794" s="5"/>
      <c r="U13794" s="5"/>
      <c r="V13794" s="5"/>
      <c r="W13794" s="5"/>
    </row>
    <row r="13795" ht="15.75" customHeight="1">
      <c r="A13795" s="5"/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  <c r="Q13795" s="5"/>
      <c r="R13795" s="5"/>
      <c r="S13795" s="5"/>
      <c r="T13795" s="5"/>
      <c r="U13795" s="5"/>
      <c r="V13795" s="5"/>
      <c r="W13795" s="5"/>
    </row>
    <row r="13796" ht="15.75" customHeight="1">
      <c r="A13796" s="5"/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  <c r="Q13796" s="5"/>
      <c r="R13796" s="5"/>
      <c r="S13796" s="5"/>
      <c r="T13796" s="5"/>
      <c r="U13796" s="5"/>
      <c r="V13796" s="5"/>
      <c r="W13796" s="5"/>
    </row>
    <row r="13797" ht="15.75" customHeight="1">
      <c r="A13797" s="5"/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  <c r="Q13797" s="5"/>
      <c r="R13797" s="5"/>
      <c r="S13797" s="5"/>
      <c r="T13797" s="5"/>
      <c r="U13797" s="5"/>
      <c r="V13797" s="5"/>
      <c r="W13797" s="5"/>
    </row>
    <row r="13798" ht="15.75" customHeight="1">
      <c r="A13798" s="5"/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  <c r="Q13798" s="5"/>
      <c r="R13798" s="5"/>
      <c r="S13798" s="5"/>
      <c r="T13798" s="5"/>
      <c r="U13798" s="5"/>
      <c r="V13798" s="5"/>
      <c r="W13798" s="5"/>
    </row>
    <row r="13799" ht="15.75" customHeight="1">
      <c r="A13799" s="5"/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  <c r="R13799" s="5"/>
      <c r="S13799" s="5"/>
      <c r="T13799" s="5"/>
      <c r="U13799" s="5"/>
      <c r="V13799" s="5"/>
      <c r="W13799" s="5"/>
    </row>
    <row r="13800" ht="15.75" customHeight="1">
      <c r="A13800" s="5"/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  <c r="Q13800" s="5"/>
      <c r="R13800" s="5"/>
      <c r="S13800" s="5"/>
      <c r="T13800" s="5"/>
      <c r="U13800" s="5"/>
      <c r="V13800" s="5"/>
      <c r="W13800" s="5"/>
    </row>
    <row r="13801" ht="15.75" customHeight="1">
      <c r="A13801" s="5"/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  <c r="Q13801" s="5"/>
      <c r="R13801" s="5"/>
      <c r="S13801" s="5"/>
      <c r="T13801" s="5"/>
      <c r="U13801" s="5"/>
      <c r="V13801" s="5"/>
      <c r="W13801" s="5"/>
    </row>
    <row r="13802" ht="15.75" customHeight="1">
      <c r="A13802" s="5"/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  <c r="Q13802" s="5"/>
      <c r="R13802" s="5"/>
      <c r="S13802" s="5"/>
      <c r="T13802" s="5"/>
      <c r="U13802" s="5"/>
      <c r="V13802" s="5"/>
      <c r="W13802" s="5"/>
    </row>
    <row r="13803" ht="15.75" customHeight="1">
      <c r="A13803" s="5"/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  <c r="Q13803" s="5"/>
      <c r="R13803" s="5"/>
      <c r="S13803" s="5"/>
      <c r="T13803" s="5"/>
      <c r="U13803" s="5"/>
      <c r="V13803" s="5"/>
      <c r="W13803" s="5"/>
    </row>
    <row r="13804" ht="15.75" customHeight="1">
      <c r="A13804" s="5"/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  <c r="Q13804" s="5"/>
      <c r="R13804" s="5"/>
      <c r="S13804" s="5"/>
      <c r="T13804" s="5"/>
      <c r="U13804" s="5"/>
      <c r="V13804" s="5"/>
      <c r="W13804" s="5"/>
    </row>
    <row r="13805" ht="15.75" customHeight="1">
      <c r="A13805" s="5"/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  <c r="Q13805" s="5"/>
      <c r="R13805" s="5"/>
      <c r="S13805" s="5"/>
      <c r="T13805" s="5"/>
      <c r="U13805" s="5"/>
      <c r="V13805" s="5"/>
      <c r="W13805" s="5"/>
    </row>
    <row r="13806" ht="15.75" customHeight="1">
      <c r="A13806" s="5"/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  <c r="Q13806" s="5"/>
      <c r="R13806" s="5"/>
      <c r="S13806" s="5"/>
      <c r="T13806" s="5"/>
      <c r="U13806" s="5"/>
      <c r="V13806" s="5"/>
      <c r="W13806" s="5"/>
    </row>
    <row r="13807" ht="15.75" customHeight="1">
      <c r="A13807" s="5"/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  <c r="Q13807" s="5"/>
      <c r="R13807" s="5"/>
      <c r="S13807" s="5"/>
      <c r="T13807" s="5"/>
      <c r="U13807" s="5"/>
      <c r="V13807" s="5"/>
      <c r="W13807" s="5"/>
    </row>
    <row r="13808" ht="15.75" customHeight="1">
      <c r="A13808" s="5"/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  <c r="R13808" s="5"/>
      <c r="S13808" s="5"/>
      <c r="T13808" s="5"/>
      <c r="U13808" s="5"/>
      <c r="V13808" s="5"/>
      <c r="W13808" s="5"/>
    </row>
    <row r="13809" ht="15.75" customHeight="1">
      <c r="A13809" s="5"/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  <c r="Q13809" s="5"/>
      <c r="R13809" s="5"/>
      <c r="S13809" s="5"/>
      <c r="T13809" s="5"/>
      <c r="U13809" s="5"/>
      <c r="V13809" s="5"/>
      <c r="W13809" s="5"/>
    </row>
    <row r="13810" ht="15.75" customHeight="1">
      <c r="A13810" s="5"/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  <c r="Q13810" s="5"/>
      <c r="R13810" s="5"/>
      <c r="S13810" s="5"/>
      <c r="T13810" s="5"/>
      <c r="U13810" s="5"/>
      <c r="V13810" s="5"/>
      <c r="W13810" s="5"/>
    </row>
    <row r="13811" ht="15.75" customHeight="1">
      <c r="A13811" s="5"/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  <c r="Q13811" s="5"/>
      <c r="R13811" s="5"/>
      <c r="S13811" s="5"/>
      <c r="T13811" s="5"/>
      <c r="U13811" s="5"/>
      <c r="V13811" s="5"/>
      <c r="W13811" s="5"/>
    </row>
    <row r="13812" ht="15.75" customHeight="1">
      <c r="A13812" s="5"/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  <c r="Q13812" s="5"/>
      <c r="R13812" s="5"/>
      <c r="S13812" s="5"/>
      <c r="T13812" s="5"/>
      <c r="U13812" s="5"/>
      <c r="V13812" s="5"/>
      <c r="W13812" s="5"/>
    </row>
    <row r="13813" ht="15.75" customHeight="1">
      <c r="A13813" s="5"/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  <c r="Q13813" s="5"/>
      <c r="R13813" s="5"/>
      <c r="S13813" s="5"/>
      <c r="T13813" s="5"/>
      <c r="U13813" s="5"/>
      <c r="V13813" s="5"/>
      <c r="W13813" s="5"/>
    </row>
    <row r="13814" ht="15.75" customHeight="1">
      <c r="A13814" s="5"/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  <c r="Q13814" s="5"/>
      <c r="R13814" s="5"/>
      <c r="S13814" s="5"/>
      <c r="T13814" s="5"/>
      <c r="U13814" s="5"/>
      <c r="V13814" s="5"/>
      <c r="W13814" s="5"/>
    </row>
    <row r="13815" ht="15.75" customHeight="1">
      <c r="A13815" s="5"/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  <c r="Q13815" s="5"/>
      <c r="R13815" s="5"/>
      <c r="S13815" s="5"/>
      <c r="T13815" s="5"/>
      <c r="U13815" s="5"/>
      <c r="V13815" s="5"/>
      <c r="W13815" s="5"/>
    </row>
    <row r="13816" ht="15.75" customHeight="1">
      <c r="A13816" s="5"/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  <c r="Q13816" s="5"/>
      <c r="R13816" s="5"/>
      <c r="S13816" s="5"/>
      <c r="T13816" s="5"/>
      <c r="U13816" s="5"/>
      <c r="V13816" s="5"/>
      <c r="W13816" s="5"/>
    </row>
    <row r="13817" ht="15.75" customHeight="1">
      <c r="A13817" s="5"/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  <c r="R13817" s="5"/>
      <c r="S13817" s="5"/>
      <c r="T13817" s="5"/>
      <c r="U13817" s="5"/>
      <c r="V13817" s="5"/>
      <c r="W13817" s="5"/>
    </row>
    <row r="13818" ht="15.75" customHeight="1">
      <c r="A13818" s="5"/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  <c r="Q13818" s="5"/>
      <c r="R13818" s="5"/>
      <c r="S13818" s="5"/>
      <c r="T13818" s="5"/>
      <c r="U13818" s="5"/>
      <c r="V13818" s="5"/>
      <c r="W13818" s="5"/>
    </row>
    <row r="13819" ht="15.75" customHeight="1">
      <c r="A13819" s="5"/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  <c r="Q13819" s="5"/>
      <c r="R13819" s="5"/>
      <c r="S13819" s="5"/>
      <c r="T13819" s="5"/>
      <c r="U13819" s="5"/>
      <c r="V13819" s="5"/>
      <c r="W13819" s="5"/>
    </row>
    <row r="13820" ht="15.75" customHeight="1">
      <c r="A13820" s="5"/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  <c r="Q13820" s="5"/>
      <c r="R13820" s="5"/>
      <c r="S13820" s="5"/>
      <c r="T13820" s="5"/>
      <c r="U13820" s="5"/>
      <c r="V13820" s="5"/>
      <c r="W13820" s="5"/>
    </row>
    <row r="13821" ht="15.75" customHeight="1">
      <c r="A13821" s="5"/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  <c r="Q13821" s="5"/>
      <c r="R13821" s="5"/>
      <c r="S13821" s="5"/>
      <c r="T13821" s="5"/>
      <c r="U13821" s="5"/>
      <c r="V13821" s="5"/>
      <c r="W13821" s="5"/>
    </row>
    <row r="13822" ht="15.75" customHeight="1">
      <c r="A13822" s="5"/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  <c r="Q13822" s="5"/>
      <c r="R13822" s="5"/>
      <c r="S13822" s="5"/>
      <c r="T13822" s="5"/>
      <c r="U13822" s="5"/>
      <c r="V13822" s="5"/>
      <c r="W13822" s="5"/>
    </row>
    <row r="13823" ht="15.75" customHeight="1">
      <c r="A13823" s="5"/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  <c r="Q13823" s="5"/>
      <c r="R13823" s="5"/>
      <c r="S13823" s="5"/>
      <c r="T13823" s="5"/>
      <c r="U13823" s="5"/>
      <c r="V13823" s="5"/>
      <c r="W13823" s="5"/>
    </row>
    <row r="13824" ht="15.75" customHeight="1">
      <c r="A13824" s="5"/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  <c r="Q13824" s="5"/>
      <c r="R13824" s="5"/>
      <c r="S13824" s="5"/>
      <c r="T13824" s="5"/>
      <c r="U13824" s="5"/>
      <c r="V13824" s="5"/>
      <c r="W13824" s="5"/>
    </row>
    <row r="13825" ht="15.75" customHeight="1">
      <c r="A13825" s="5"/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  <c r="Q13825" s="5"/>
      <c r="R13825" s="5"/>
      <c r="S13825" s="5"/>
      <c r="T13825" s="5"/>
      <c r="U13825" s="5"/>
      <c r="V13825" s="5"/>
      <c r="W13825" s="5"/>
    </row>
    <row r="13826" ht="15.75" customHeight="1">
      <c r="A13826" s="5"/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  <c r="R13826" s="5"/>
      <c r="S13826" s="5"/>
      <c r="T13826" s="5"/>
      <c r="U13826" s="5"/>
      <c r="V13826" s="5"/>
      <c r="W13826" s="5"/>
    </row>
    <row r="13827" ht="15.75" customHeight="1">
      <c r="A13827" s="5"/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  <c r="Q13827" s="5"/>
      <c r="R13827" s="5"/>
      <c r="S13827" s="5"/>
      <c r="T13827" s="5"/>
      <c r="U13827" s="5"/>
      <c r="V13827" s="5"/>
      <c r="W13827" s="5"/>
    </row>
    <row r="13828" ht="15.75" customHeight="1">
      <c r="A13828" s="5"/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  <c r="Q13828" s="5"/>
      <c r="R13828" s="5"/>
      <c r="S13828" s="5"/>
      <c r="T13828" s="5"/>
      <c r="U13828" s="5"/>
      <c r="V13828" s="5"/>
      <c r="W13828" s="5"/>
    </row>
    <row r="13829" ht="15.75" customHeight="1">
      <c r="A13829" s="5"/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  <c r="Q13829" s="5"/>
      <c r="R13829" s="5"/>
      <c r="S13829" s="5"/>
      <c r="T13829" s="5"/>
      <c r="U13829" s="5"/>
      <c r="V13829" s="5"/>
      <c r="W13829" s="5"/>
    </row>
    <row r="13830" ht="15.75" customHeight="1">
      <c r="A13830" s="5"/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  <c r="Q13830" s="5"/>
      <c r="R13830" s="5"/>
      <c r="S13830" s="5"/>
      <c r="T13830" s="5"/>
      <c r="U13830" s="5"/>
      <c r="V13830" s="5"/>
      <c r="W13830" s="5"/>
    </row>
    <row r="13831" ht="15.75" customHeight="1">
      <c r="A13831" s="5"/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  <c r="Q13831" s="5"/>
      <c r="R13831" s="5"/>
      <c r="S13831" s="5"/>
      <c r="T13831" s="5"/>
      <c r="U13831" s="5"/>
      <c r="V13831" s="5"/>
      <c r="W13831" s="5"/>
    </row>
    <row r="13832" ht="15.75" customHeight="1">
      <c r="A13832" s="5"/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  <c r="Q13832" s="5"/>
      <c r="R13832" s="5"/>
      <c r="S13832" s="5"/>
      <c r="T13832" s="5"/>
      <c r="U13832" s="5"/>
      <c r="V13832" s="5"/>
      <c r="W13832" s="5"/>
    </row>
    <row r="13833" ht="15.75" customHeight="1">
      <c r="A13833" s="5"/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  <c r="Q13833" s="5"/>
      <c r="R13833" s="5"/>
      <c r="S13833" s="5"/>
      <c r="T13833" s="5"/>
      <c r="U13833" s="5"/>
      <c r="V13833" s="5"/>
      <c r="W13833" s="5"/>
    </row>
    <row r="13834" ht="15.75" customHeight="1">
      <c r="A13834" s="5"/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  <c r="Q13834" s="5"/>
      <c r="R13834" s="5"/>
      <c r="S13834" s="5"/>
      <c r="T13834" s="5"/>
      <c r="U13834" s="5"/>
      <c r="V13834" s="5"/>
      <c r="W13834" s="5"/>
    </row>
    <row r="13835" ht="15.75" customHeight="1">
      <c r="A13835" s="5"/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  <c r="R13835" s="5"/>
      <c r="S13835" s="5"/>
      <c r="T13835" s="5"/>
      <c r="U13835" s="5"/>
      <c r="V13835" s="5"/>
      <c r="W13835" s="5"/>
    </row>
    <row r="13836" ht="15.75" customHeight="1">
      <c r="A13836" s="5"/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  <c r="Q13836" s="5"/>
      <c r="R13836" s="5"/>
      <c r="S13836" s="5"/>
      <c r="T13836" s="5"/>
      <c r="U13836" s="5"/>
      <c r="V13836" s="5"/>
      <c r="W13836" s="5"/>
    </row>
    <row r="13837" ht="15.75" customHeight="1">
      <c r="A13837" s="5"/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  <c r="Q13837" s="5"/>
      <c r="R13837" s="5"/>
      <c r="S13837" s="5"/>
      <c r="T13837" s="5"/>
      <c r="U13837" s="5"/>
      <c r="V13837" s="5"/>
      <c r="W13837" s="5"/>
    </row>
    <row r="13838" ht="15.75" customHeight="1">
      <c r="A13838" s="5"/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  <c r="Q13838" s="5"/>
      <c r="R13838" s="5"/>
      <c r="S13838" s="5"/>
      <c r="T13838" s="5"/>
      <c r="U13838" s="5"/>
      <c r="V13838" s="5"/>
      <c r="W13838" s="5"/>
    </row>
    <row r="13839" ht="15.75" customHeight="1">
      <c r="A13839" s="5"/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  <c r="Q13839" s="5"/>
      <c r="R13839" s="5"/>
      <c r="S13839" s="5"/>
      <c r="T13839" s="5"/>
      <c r="U13839" s="5"/>
      <c r="V13839" s="5"/>
      <c r="W13839" s="5"/>
    </row>
    <row r="13840" ht="15.75" customHeight="1">
      <c r="A13840" s="5"/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  <c r="Q13840" s="5"/>
      <c r="R13840" s="5"/>
      <c r="S13840" s="5"/>
      <c r="T13840" s="5"/>
      <c r="U13840" s="5"/>
      <c r="V13840" s="5"/>
      <c r="W13840" s="5"/>
    </row>
    <row r="13841" ht="15.75" customHeight="1">
      <c r="A13841" s="5"/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  <c r="Q13841" s="5"/>
      <c r="R13841" s="5"/>
      <c r="S13841" s="5"/>
      <c r="T13841" s="5"/>
      <c r="U13841" s="5"/>
      <c r="V13841" s="5"/>
      <c r="W13841" s="5"/>
    </row>
    <row r="13842" ht="15.75" customHeight="1">
      <c r="A13842" s="5"/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  <c r="Q13842" s="5"/>
      <c r="R13842" s="5"/>
      <c r="S13842" s="5"/>
      <c r="T13842" s="5"/>
      <c r="U13842" s="5"/>
      <c r="V13842" s="5"/>
      <c r="W13842" s="5"/>
    </row>
    <row r="13843" ht="15.75" customHeight="1">
      <c r="A13843" s="5"/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  <c r="Q13843" s="5"/>
      <c r="R13843" s="5"/>
      <c r="S13843" s="5"/>
      <c r="T13843" s="5"/>
      <c r="U13843" s="5"/>
      <c r="V13843" s="5"/>
      <c r="W13843" s="5"/>
    </row>
    <row r="13844" ht="15.75" customHeight="1">
      <c r="A13844" s="5"/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  <c r="R13844" s="5"/>
      <c r="S13844" s="5"/>
      <c r="T13844" s="5"/>
      <c r="U13844" s="5"/>
      <c r="V13844" s="5"/>
      <c r="W13844" s="5"/>
    </row>
    <row r="13845" ht="15.75" customHeight="1">
      <c r="A13845" s="5"/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  <c r="Q13845" s="5"/>
      <c r="R13845" s="5"/>
      <c r="S13845" s="5"/>
      <c r="T13845" s="5"/>
      <c r="U13845" s="5"/>
      <c r="V13845" s="5"/>
      <c r="W13845" s="5"/>
    </row>
    <row r="13846" ht="15.75" customHeight="1">
      <c r="A13846" s="5"/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  <c r="Q13846" s="5"/>
      <c r="R13846" s="5"/>
      <c r="S13846" s="5"/>
      <c r="T13846" s="5"/>
      <c r="U13846" s="5"/>
      <c r="V13846" s="5"/>
      <c r="W13846" s="5"/>
    </row>
    <row r="13847" ht="15.75" customHeight="1">
      <c r="A13847" s="5"/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  <c r="Q13847" s="5"/>
      <c r="R13847" s="5"/>
      <c r="S13847" s="5"/>
      <c r="T13847" s="5"/>
      <c r="U13847" s="5"/>
      <c r="V13847" s="5"/>
      <c r="W13847" s="5"/>
    </row>
    <row r="13848" ht="15.75" customHeight="1">
      <c r="A13848" s="5"/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  <c r="Q13848" s="5"/>
      <c r="R13848" s="5"/>
      <c r="S13848" s="5"/>
      <c r="T13848" s="5"/>
      <c r="U13848" s="5"/>
      <c r="V13848" s="5"/>
      <c r="W13848" s="5"/>
    </row>
    <row r="13849" ht="15.75" customHeight="1">
      <c r="A13849" s="5"/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  <c r="Q13849" s="5"/>
      <c r="R13849" s="5"/>
      <c r="S13849" s="5"/>
      <c r="T13849" s="5"/>
      <c r="U13849" s="5"/>
      <c r="V13849" s="5"/>
      <c r="W13849" s="5"/>
    </row>
    <row r="13850" ht="15.75" customHeight="1">
      <c r="A13850" s="5"/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  <c r="Q13850" s="5"/>
      <c r="R13850" s="5"/>
      <c r="S13850" s="5"/>
      <c r="T13850" s="5"/>
      <c r="U13850" s="5"/>
      <c r="V13850" s="5"/>
      <c r="W13850" s="5"/>
    </row>
    <row r="13851" ht="15.75" customHeight="1">
      <c r="A13851" s="5"/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  <c r="Q13851" s="5"/>
      <c r="R13851" s="5"/>
      <c r="S13851" s="5"/>
      <c r="T13851" s="5"/>
      <c r="U13851" s="5"/>
      <c r="V13851" s="5"/>
      <c r="W13851" s="5"/>
    </row>
    <row r="13852" ht="15.75" customHeight="1">
      <c r="A13852" s="5"/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  <c r="Q13852" s="5"/>
      <c r="R13852" s="5"/>
      <c r="S13852" s="5"/>
      <c r="T13852" s="5"/>
      <c r="U13852" s="5"/>
      <c r="V13852" s="5"/>
      <c r="W13852" s="5"/>
    </row>
    <row r="13853" ht="15.75" customHeight="1">
      <c r="A13853" s="5"/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  <c r="R13853" s="5"/>
      <c r="S13853" s="5"/>
      <c r="T13853" s="5"/>
      <c r="U13853" s="5"/>
      <c r="V13853" s="5"/>
      <c r="W13853" s="5"/>
    </row>
    <row r="13854" ht="15.75" customHeight="1">
      <c r="A13854" s="5"/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  <c r="Q13854" s="5"/>
      <c r="R13854" s="5"/>
      <c r="S13854" s="5"/>
      <c r="T13854" s="5"/>
      <c r="U13854" s="5"/>
      <c r="V13854" s="5"/>
      <c r="W13854" s="5"/>
    </row>
    <row r="13855" ht="15.75" customHeight="1">
      <c r="A13855" s="5"/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  <c r="Q13855" s="5"/>
      <c r="R13855" s="5"/>
      <c r="S13855" s="5"/>
      <c r="T13855" s="5"/>
      <c r="U13855" s="5"/>
      <c r="V13855" s="5"/>
      <c r="W13855" s="5"/>
    </row>
    <row r="13856" ht="15.75" customHeight="1">
      <c r="A13856" s="5"/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  <c r="Q13856" s="5"/>
      <c r="R13856" s="5"/>
      <c r="S13856" s="5"/>
      <c r="T13856" s="5"/>
      <c r="U13856" s="5"/>
      <c r="V13856" s="5"/>
      <c r="W13856" s="5"/>
    </row>
    <row r="13857" ht="15.75" customHeight="1">
      <c r="A13857" s="5"/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  <c r="Q13857" s="5"/>
      <c r="R13857" s="5"/>
      <c r="S13857" s="5"/>
      <c r="T13857" s="5"/>
      <c r="U13857" s="5"/>
      <c r="V13857" s="5"/>
      <c r="W13857" s="5"/>
    </row>
    <row r="13858" ht="15.75" customHeight="1">
      <c r="A13858" s="5"/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  <c r="Q13858" s="5"/>
      <c r="R13858" s="5"/>
      <c r="S13858" s="5"/>
      <c r="T13858" s="5"/>
      <c r="U13858" s="5"/>
      <c r="V13858" s="5"/>
      <c r="W13858" s="5"/>
    </row>
    <row r="13859" ht="15.75" customHeight="1">
      <c r="A13859" s="5"/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  <c r="Q13859" s="5"/>
      <c r="R13859" s="5"/>
      <c r="S13859" s="5"/>
      <c r="T13859" s="5"/>
      <c r="U13859" s="5"/>
      <c r="V13859" s="5"/>
      <c r="W13859" s="5"/>
    </row>
    <row r="13860" ht="15.75" customHeight="1">
      <c r="A13860" s="5"/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  <c r="Q13860" s="5"/>
      <c r="R13860" s="5"/>
      <c r="S13860" s="5"/>
      <c r="T13860" s="5"/>
      <c r="U13860" s="5"/>
      <c r="V13860" s="5"/>
      <c r="W13860" s="5"/>
    </row>
    <row r="13861" ht="15.75" customHeight="1">
      <c r="A13861" s="5"/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  <c r="Q13861" s="5"/>
      <c r="R13861" s="5"/>
      <c r="S13861" s="5"/>
      <c r="T13861" s="5"/>
      <c r="U13861" s="5"/>
      <c r="V13861" s="5"/>
      <c r="W13861" s="5"/>
    </row>
    <row r="13862" ht="15.75" customHeight="1">
      <c r="A13862" s="5"/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  <c r="R13862" s="5"/>
      <c r="S13862" s="5"/>
      <c r="T13862" s="5"/>
      <c r="U13862" s="5"/>
      <c r="V13862" s="5"/>
      <c r="W13862" s="5"/>
    </row>
    <row r="13863" ht="15.75" customHeight="1">
      <c r="A13863" s="5"/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  <c r="Q13863" s="5"/>
      <c r="R13863" s="5"/>
      <c r="S13863" s="5"/>
      <c r="T13863" s="5"/>
      <c r="U13863" s="5"/>
      <c r="V13863" s="5"/>
      <c r="W13863" s="5"/>
    </row>
    <row r="13864" ht="15.75" customHeight="1">
      <c r="A13864" s="5"/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  <c r="Q13864" s="5"/>
      <c r="R13864" s="5"/>
      <c r="S13864" s="5"/>
      <c r="T13864" s="5"/>
      <c r="U13864" s="5"/>
      <c r="V13864" s="5"/>
      <c r="W13864" s="5"/>
    </row>
    <row r="13865" ht="15.75" customHeight="1">
      <c r="A13865" s="5"/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  <c r="Q13865" s="5"/>
      <c r="R13865" s="5"/>
      <c r="S13865" s="5"/>
      <c r="T13865" s="5"/>
      <c r="U13865" s="5"/>
      <c r="V13865" s="5"/>
      <c r="W13865" s="5"/>
    </row>
    <row r="13866" ht="15.75" customHeight="1">
      <c r="A13866" s="5"/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  <c r="Q13866" s="5"/>
      <c r="R13866" s="5"/>
      <c r="S13866" s="5"/>
      <c r="T13866" s="5"/>
      <c r="U13866" s="5"/>
      <c r="V13866" s="5"/>
      <c r="W13866" s="5"/>
    </row>
    <row r="13867" ht="15.75" customHeight="1">
      <c r="A13867" s="5"/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  <c r="Q13867" s="5"/>
      <c r="R13867" s="5"/>
      <c r="S13867" s="5"/>
      <c r="T13867" s="5"/>
      <c r="U13867" s="5"/>
      <c r="V13867" s="5"/>
      <c r="W13867" s="5"/>
    </row>
    <row r="13868" ht="15.75" customHeight="1">
      <c r="A13868" s="5"/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  <c r="Q13868" s="5"/>
      <c r="R13868" s="5"/>
      <c r="S13868" s="5"/>
      <c r="T13868" s="5"/>
      <c r="U13868" s="5"/>
      <c r="V13868" s="5"/>
      <c r="W13868" s="5"/>
    </row>
    <row r="13869" ht="15.75" customHeight="1">
      <c r="A13869" s="5"/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  <c r="Q13869" s="5"/>
      <c r="R13869" s="5"/>
      <c r="S13869" s="5"/>
      <c r="T13869" s="5"/>
      <c r="U13869" s="5"/>
      <c r="V13869" s="5"/>
      <c r="W13869" s="5"/>
    </row>
    <row r="13870" ht="15.75" customHeight="1">
      <c r="A13870" s="5"/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  <c r="Q13870" s="5"/>
      <c r="R13870" s="5"/>
      <c r="S13870" s="5"/>
      <c r="T13870" s="5"/>
      <c r="U13870" s="5"/>
      <c r="V13870" s="5"/>
      <c r="W13870" s="5"/>
    </row>
    <row r="13871" ht="15.75" customHeight="1">
      <c r="A13871" s="5"/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  <c r="R13871" s="5"/>
      <c r="S13871" s="5"/>
      <c r="T13871" s="5"/>
      <c r="U13871" s="5"/>
      <c r="V13871" s="5"/>
      <c r="W13871" s="5"/>
    </row>
    <row r="13872" ht="15.75" customHeight="1">
      <c r="A13872" s="5"/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  <c r="Q13872" s="5"/>
      <c r="R13872" s="5"/>
      <c r="S13872" s="5"/>
      <c r="T13872" s="5"/>
      <c r="U13872" s="5"/>
      <c r="V13872" s="5"/>
      <c r="W13872" s="5"/>
    </row>
    <row r="13873" ht="15.75" customHeight="1">
      <c r="A13873" s="5"/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  <c r="Q13873" s="5"/>
      <c r="R13873" s="5"/>
      <c r="S13873" s="5"/>
      <c r="T13873" s="5"/>
      <c r="U13873" s="5"/>
      <c r="V13873" s="5"/>
      <c r="W13873" s="5"/>
    </row>
    <row r="13874" ht="15.75" customHeight="1">
      <c r="A13874" s="5"/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  <c r="Q13874" s="5"/>
      <c r="R13874" s="5"/>
      <c r="S13874" s="5"/>
      <c r="T13874" s="5"/>
      <c r="U13874" s="5"/>
      <c r="V13874" s="5"/>
      <c r="W13874" s="5"/>
    </row>
    <row r="13875" ht="15.75" customHeight="1">
      <c r="A13875" s="5"/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  <c r="Q13875" s="5"/>
      <c r="R13875" s="5"/>
      <c r="S13875" s="5"/>
      <c r="T13875" s="5"/>
      <c r="U13875" s="5"/>
      <c r="V13875" s="5"/>
      <c r="W13875" s="5"/>
    </row>
    <row r="13876" ht="15.75" customHeight="1">
      <c r="A13876" s="5"/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  <c r="Q13876" s="5"/>
      <c r="R13876" s="5"/>
      <c r="S13876" s="5"/>
      <c r="T13876" s="5"/>
      <c r="U13876" s="5"/>
      <c r="V13876" s="5"/>
      <c r="W13876" s="5"/>
    </row>
    <row r="13877" ht="15.75" customHeight="1">
      <c r="A13877" s="5"/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  <c r="Q13877" s="5"/>
      <c r="R13877" s="5"/>
      <c r="S13877" s="5"/>
      <c r="T13877" s="5"/>
      <c r="U13877" s="5"/>
      <c r="V13877" s="5"/>
      <c r="W13877" s="5"/>
    </row>
    <row r="13878" ht="15.75" customHeight="1">
      <c r="A13878" s="5"/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  <c r="Q13878" s="5"/>
      <c r="R13878" s="5"/>
      <c r="S13878" s="5"/>
      <c r="T13878" s="5"/>
      <c r="U13878" s="5"/>
      <c r="V13878" s="5"/>
      <c r="W13878" s="5"/>
    </row>
    <row r="13879" ht="15.75" customHeight="1">
      <c r="A13879" s="5"/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  <c r="Q13879" s="5"/>
      <c r="R13879" s="5"/>
      <c r="S13879" s="5"/>
      <c r="T13879" s="5"/>
      <c r="U13879" s="5"/>
      <c r="V13879" s="5"/>
      <c r="W13879" s="5"/>
    </row>
    <row r="13880" ht="15.75" customHeight="1">
      <c r="A13880" s="5"/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  <c r="R13880" s="5"/>
      <c r="S13880" s="5"/>
      <c r="T13880" s="5"/>
      <c r="U13880" s="5"/>
      <c r="V13880" s="5"/>
      <c r="W13880" s="5"/>
    </row>
    <row r="13881" ht="15.75" customHeight="1">
      <c r="A13881" s="5"/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  <c r="Q13881" s="5"/>
      <c r="R13881" s="5"/>
      <c r="S13881" s="5"/>
      <c r="T13881" s="5"/>
      <c r="U13881" s="5"/>
      <c r="V13881" s="5"/>
      <c r="W13881" s="5"/>
    </row>
    <row r="13882" ht="15.75" customHeight="1">
      <c r="A13882" s="5"/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  <c r="Q13882" s="5"/>
      <c r="R13882" s="5"/>
      <c r="S13882" s="5"/>
      <c r="T13882" s="5"/>
      <c r="U13882" s="5"/>
      <c r="V13882" s="5"/>
      <c r="W13882" s="5"/>
    </row>
    <row r="13883" ht="15.75" customHeight="1">
      <c r="A13883" s="5"/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  <c r="Q13883" s="5"/>
      <c r="R13883" s="5"/>
      <c r="S13883" s="5"/>
      <c r="T13883" s="5"/>
      <c r="U13883" s="5"/>
      <c r="V13883" s="5"/>
      <c r="W13883" s="5"/>
    </row>
    <row r="13884" ht="15.75" customHeight="1">
      <c r="A13884" s="5"/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  <c r="Q13884" s="5"/>
      <c r="R13884" s="5"/>
      <c r="S13884" s="5"/>
      <c r="T13884" s="5"/>
      <c r="U13884" s="5"/>
      <c r="V13884" s="5"/>
      <c r="W13884" s="5"/>
    </row>
    <row r="13885" ht="15.75" customHeight="1">
      <c r="A13885" s="5"/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  <c r="Q13885" s="5"/>
      <c r="R13885" s="5"/>
      <c r="S13885" s="5"/>
      <c r="T13885" s="5"/>
      <c r="U13885" s="5"/>
      <c r="V13885" s="5"/>
      <c r="W13885" s="5"/>
    </row>
    <row r="13886" ht="15.75" customHeight="1">
      <c r="A13886" s="5"/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  <c r="Q13886" s="5"/>
      <c r="R13886" s="5"/>
      <c r="S13886" s="5"/>
      <c r="T13886" s="5"/>
      <c r="U13886" s="5"/>
      <c r="V13886" s="5"/>
      <c r="W13886" s="5"/>
    </row>
    <row r="13887" ht="15.75" customHeight="1">
      <c r="A13887" s="5"/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  <c r="Q13887" s="5"/>
      <c r="R13887" s="5"/>
      <c r="S13887" s="5"/>
      <c r="T13887" s="5"/>
      <c r="U13887" s="5"/>
      <c r="V13887" s="5"/>
      <c r="W13887" s="5"/>
    </row>
    <row r="13888" ht="15.75" customHeight="1">
      <c r="A13888" s="5"/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  <c r="Q13888" s="5"/>
      <c r="R13888" s="5"/>
      <c r="S13888" s="5"/>
      <c r="T13888" s="5"/>
      <c r="U13888" s="5"/>
      <c r="V13888" s="5"/>
      <c r="W13888" s="5"/>
    </row>
    <row r="13889" ht="15.75" customHeight="1">
      <c r="A13889" s="5"/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  <c r="R13889" s="5"/>
      <c r="S13889" s="5"/>
      <c r="T13889" s="5"/>
      <c r="U13889" s="5"/>
      <c r="V13889" s="5"/>
      <c r="W13889" s="5"/>
    </row>
    <row r="13890" ht="15.75" customHeight="1">
      <c r="A13890" s="5"/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  <c r="Q13890" s="5"/>
      <c r="R13890" s="5"/>
      <c r="S13890" s="5"/>
      <c r="T13890" s="5"/>
      <c r="U13890" s="5"/>
      <c r="V13890" s="5"/>
      <c r="W13890" s="5"/>
    </row>
    <row r="13891" ht="15.75" customHeight="1">
      <c r="A13891" s="5"/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  <c r="Q13891" s="5"/>
      <c r="R13891" s="5"/>
      <c r="S13891" s="5"/>
      <c r="T13891" s="5"/>
      <c r="U13891" s="5"/>
      <c r="V13891" s="5"/>
      <c r="W13891" s="5"/>
    </row>
    <row r="13892" ht="15.75" customHeight="1">
      <c r="A13892" s="5"/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  <c r="Q13892" s="5"/>
      <c r="R13892" s="5"/>
      <c r="S13892" s="5"/>
      <c r="T13892" s="5"/>
      <c r="U13892" s="5"/>
      <c r="V13892" s="5"/>
      <c r="W13892" s="5"/>
    </row>
    <row r="13893" ht="15.75" customHeight="1">
      <c r="A13893" s="5"/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  <c r="Q13893" s="5"/>
      <c r="R13893" s="5"/>
      <c r="S13893" s="5"/>
      <c r="T13893" s="5"/>
      <c r="U13893" s="5"/>
      <c r="V13893" s="5"/>
      <c r="W13893" s="5"/>
    </row>
    <row r="13894" ht="15.75" customHeight="1">
      <c r="A13894" s="5"/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  <c r="Q13894" s="5"/>
      <c r="R13894" s="5"/>
      <c r="S13894" s="5"/>
      <c r="T13894" s="5"/>
      <c r="U13894" s="5"/>
      <c r="V13894" s="5"/>
      <c r="W13894" s="5"/>
    </row>
    <row r="13895" ht="15.75" customHeight="1">
      <c r="A13895" s="5"/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  <c r="Q13895" s="5"/>
      <c r="R13895" s="5"/>
      <c r="S13895" s="5"/>
      <c r="T13895" s="5"/>
      <c r="U13895" s="5"/>
      <c r="V13895" s="5"/>
      <c r="W13895" s="5"/>
    </row>
    <row r="13896" ht="15.75" customHeight="1">
      <c r="A13896" s="5"/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  <c r="Q13896" s="5"/>
      <c r="R13896" s="5"/>
      <c r="S13896" s="5"/>
      <c r="T13896" s="5"/>
      <c r="U13896" s="5"/>
      <c r="V13896" s="5"/>
      <c r="W13896" s="5"/>
    </row>
    <row r="13897" ht="15.75" customHeight="1">
      <c r="A13897" s="5"/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  <c r="Q13897" s="5"/>
      <c r="R13897" s="5"/>
      <c r="S13897" s="5"/>
      <c r="T13897" s="5"/>
      <c r="U13897" s="5"/>
      <c r="V13897" s="5"/>
      <c r="W13897" s="5"/>
    </row>
    <row r="13898" ht="15.75" customHeight="1">
      <c r="A13898" s="5"/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  <c r="R13898" s="5"/>
      <c r="S13898" s="5"/>
      <c r="T13898" s="5"/>
      <c r="U13898" s="5"/>
      <c r="V13898" s="5"/>
      <c r="W13898" s="5"/>
    </row>
    <row r="13899" ht="15.75" customHeight="1">
      <c r="A13899" s="5"/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  <c r="Q13899" s="5"/>
      <c r="R13899" s="5"/>
      <c r="S13899" s="5"/>
      <c r="T13899" s="5"/>
      <c r="U13899" s="5"/>
      <c r="V13899" s="5"/>
      <c r="W13899" s="5"/>
    </row>
    <row r="13900" ht="15.75" customHeight="1">
      <c r="A13900" s="5"/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  <c r="Q13900" s="5"/>
      <c r="R13900" s="5"/>
      <c r="S13900" s="5"/>
      <c r="T13900" s="5"/>
      <c r="U13900" s="5"/>
      <c r="V13900" s="5"/>
      <c r="W13900" s="5"/>
    </row>
    <row r="13901" ht="15.75" customHeight="1">
      <c r="A13901" s="5"/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  <c r="Q13901" s="5"/>
      <c r="R13901" s="5"/>
      <c r="S13901" s="5"/>
      <c r="T13901" s="5"/>
      <c r="U13901" s="5"/>
      <c r="V13901" s="5"/>
      <c r="W13901" s="5"/>
    </row>
    <row r="13902" ht="15.75" customHeight="1">
      <c r="A13902" s="5"/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  <c r="Q13902" s="5"/>
      <c r="R13902" s="5"/>
      <c r="S13902" s="5"/>
      <c r="T13902" s="5"/>
      <c r="U13902" s="5"/>
      <c r="V13902" s="5"/>
      <c r="W13902" s="5"/>
    </row>
    <row r="13903" ht="15.75" customHeight="1">
      <c r="A13903" s="5"/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  <c r="Q13903" s="5"/>
      <c r="R13903" s="5"/>
      <c r="S13903" s="5"/>
      <c r="T13903" s="5"/>
      <c r="U13903" s="5"/>
      <c r="V13903" s="5"/>
      <c r="W13903" s="5"/>
    </row>
    <row r="13904" ht="15.75" customHeight="1">
      <c r="A13904" s="5"/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  <c r="Q13904" s="5"/>
      <c r="R13904" s="5"/>
      <c r="S13904" s="5"/>
      <c r="T13904" s="5"/>
      <c r="U13904" s="5"/>
      <c r="V13904" s="5"/>
      <c r="W13904" s="5"/>
    </row>
    <row r="13905" ht="15.75" customHeight="1">
      <c r="A13905" s="5"/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  <c r="Q13905" s="5"/>
      <c r="R13905" s="5"/>
      <c r="S13905" s="5"/>
      <c r="T13905" s="5"/>
      <c r="U13905" s="5"/>
      <c r="V13905" s="5"/>
      <c r="W13905" s="5"/>
    </row>
    <row r="13906" ht="15.75" customHeight="1">
      <c r="A13906" s="5"/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  <c r="Q13906" s="5"/>
      <c r="R13906" s="5"/>
      <c r="S13906" s="5"/>
      <c r="T13906" s="5"/>
      <c r="U13906" s="5"/>
      <c r="V13906" s="5"/>
      <c r="W13906" s="5"/>
    </row>
    <row r="13907" ht="15.75" customHeight="1">
      <c r="A13907" s="5"/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  <c r="R13907" s="5"/>
      <c r="S13907" s="5"/>
      <c r="T13907" s="5"/>
      <c r="U13907" s="5"/>
      <c r="V13907" s="5"/>
      <c r="W13907" s="5"/>
    </row>
    <row r="13908" ht="15.75" customHeight="1">
      <c r="A13908" s="5"/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  <c r="Q13908" s="5"/>
      <c r="R13908" s="5"/>
      <c r="S13908" s="5"/>
      <c r="T13908" s="5"/>
      <c r="U13908" s="5"/>
      <c r="V13908" s="5"/>
      <c r="W13908" s="5"/>
    </row>
    <row r="13909" ht="15.75" customHeight="1">
      <c r="A13909" s="5"/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  <c r="Q13909" s="5"/>
      <c r="R13909" s="5"/>
      <c r="S13909" s="5"/>
      <c r="T13909" s="5"/>
      <c r="U13909" s="5"/>
      <c r="V13909" s="5"/>
      <c r="W13909" s="5"/>
    </row>
    <row r="13910" ht="15.75" customHeight="1">
      <c r="A13910" s="5"/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  <c r="Q13910" s="5"/>
      <c r="R13910" s="5"/>
      <c r="S13910" s="5"/>
      <c r="T13910" s="5"/>
      <c r="U13910" s="5"/>
      <c r="V13910" s="5"/>
      <c r="W13910" s="5"/>
    </row>
    <row r="13911" ht="15.75" customHeight="1">
      <c r="A13911" s="5"/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  <c r="Q13911" s="5"/>
      <c r="R13911" s="5"/>
      <c r="S13911" s="5"/>
      <c r="T13911" s="5"/>
      <c r="U13911" s="5"/>
      <c r="V13911" s="5"/>
      <c r="W13911" s="5"/>
    </row>
    <row r="13912" ht="15.75" customHeight="1">
      <c r="A13912" s="5"/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  <c r="Q13912" s="5"/>
      <c r="R13912" s="5"/>
      <c r="S13912" s="5"/>
      <c r="T13912" s="5"/>
      <c r="U13912" s="5"/>
      <c r="V13912" s="5"/>
      <c r="W13912" s="5"/>
    </row>
    <row r="13913" ht="15.75" customHeight="1">
      <c r="A13913" s="5"/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  <c r="Q13913" s="5"/>
      <c r="R13913" s="5"/>
      <c r="S13913" s="5"/>
      <c r="T13913" s="5"/>
      <c r="U13913" s="5"/>
      <c r="V13913" s="5"/>
      <c r="W13913" s="5"/>
    </row>
    <row r="13914" ht="15.75" customHeight="1">
      <c r="A13914" s="5"/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  <c r="Q13914" s="5"/>
      <c r="R13914" s="5"/>
      <c r="S13914" s="5"/>
      <c r="T13914" s="5"/>
      <c r="U13914" s="5"/>
      <c r="V13914" s="5"/>
      <c r="W13914" s="5"/>
    </row>
    <row r="13915" ht="15.75" customHeight="1">
      <c r="A13915" s="5"/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  <c r="Q13915" s="5"/>
      <c r="R13915" s="5"/>
      <c r="S13915" s="5"/>
      <c r="T13915" s="5"/>
      <c r="U13915" s="5"/>
      <c r="V13915" s="5"/>
      <c r="W13915" s="5"/>
    </row>
    <row r="13916" ht="15.75" customHeight="1">
      <c r="A13916" s="5"/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  <c r="R13916" s="5"/>
      <c r="S13916" s="5"/>
      <c r="T13916" s="5"/>
      <c r="U13916" s="5"/>
      <c r="V13916" s="5"/>
      <c r="W13916" s="5"/>
    </row>
    <row r="13917" ht="15.75" customHeight="1">
      <c r="A13917" s="5"/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  <c r="Q13917" s="5"/>
      <c r="R13917" s="5"/>
      <c r="S13917" s="5"/>
      <c r="T13917" s="5"/>
      <c r="U13917" s="5"/>
      <c r="V13917" s="5"/>
      <c r="W13917" s="5"/>
    </row>
    <row r="13918" ht="15.75" customHeight="1">
      <c r="A13918" s="5"/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  <c r="Q13918" s="5"/>
      <c r="R13918" s="5"/>
      <c r="S13918" s="5"/>
      <c r="T13918" s="5"/>
      <c r="U13918" s="5"/>
      <c r="V13918" s="5"/>
      <c r="W13918" s="5"/>
    </row>
    <row r="13919" ht="15.75" customHeight="1">
      <c r="A13919" s="5"/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  <c r="Q13919" s="5"/>
      <c r="R13919" s="5"/>
      <c r="S13919" s="5"/>
      <c r="T13919" s="5"/>
      <c r="U13919" s="5"/>
      <c r="V13919" s="5"/>
      <c r="W13919" s="5"/>
    </row>
    <row r="13920" ht="15.75" customHeight="1">
      <c r="A13920" s="5"/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  <c r="Q13920" s="5"/>
      <c r="R13920" s="5"/>
      <c r="S13920" s="5"/>
      <c r="T13920" s="5"/>
      <c r="U13920" s="5"/>
      <c r="V13920" s="5"/>
      <c r="W13920" s="5"/>
    </row>
    <row r="13921" ht="15.75" customHeight="1">
      <c r="A13921" s="5"/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  <c r="Q13921" s="5"/>
      <c r="R13921" s="5"/>
      <c r="S13921" s="5"/>
      <c r="T13921" s="5"/>
      <c r="U13921" s="5"/>
      <c r="V13921" s="5"/>
      <c r="W13921" s="5"/>
    </row>
    <row r="13922" ht="15.75" customHeight="1">
      <c r="A13922" s="5"/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  <c r="Q13922" s="5"/>
      <c r="R13922" s="5"/>
      <c r="S13922" s="5"/>
      <c r="T13922" s="5"/>
      <c r="U13922" s="5"/>
      <c r="V13922" s="5"/>
      <c r="W13922" s="5"/>
    </row>
    <row r="13923" ht="15.75" customHeight="1">
      <c r="A13923" s="5"/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  <c r="Q13923" s="5"/>
      <c r="R13923" s="5"/>
      <c r="S13923" s="5"/>
      <c r="T13923" s="5"/>
      <c r="U13923" s="5"/>
      <c r="V13923" s="5"/>
      <c r="W13923" s="5"/>
    </row>
    <row r="13924" ht="15.75" customHeight="1">
      <c r="A13924" s="5"/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  <c r="Q13924" s="5"/>
      <c r="R13924" s="5"/>
      <c r="S13924" s="5"/>
      <c r="T13924" s="5"/>
      <c r="U13924" s="5"/>
      <c r="V13924" s="5"/>
      <c r="W13924" s="5"/>
    </row>
    <row r="13925" ht="15.75" customHeight="1">
      <c r="A13925" s="5"/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  <c r="R13925" s="5"/>
      <c r="S13925" s="5"/>
      <c r="T13925" s="5"/>
      <c r="U13925" s="5"/>
      <c r="V13925" s="5"/>
      <c r="W13925" s="5"/>
    </row>
    <row r="13926" ht="15.75" customHeight="1">
      <c r="A13926" s="5"/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  <c r="Q13926" s="5"/>
      <c r="R13926" s="5"/>
      <c r="S13926" s="5"/>
      <c r="T13926" s="5"/>
      <c r="U13926" s="5"/>
      <c r="V13926" s="5"/>
      <c r="W13926" s="5"/>
    </row>
    <row r="13927" ht="15.75" customHeight="1">
      <c r="A13927" s="5"/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  <c r="Q13927" s="5"/>
      <c r="R13927" s="5"/>
      <c r="S13927" s="5"/>
      <c r="T13927" s="5"/>
      <c r="U13927" s="5"/>
      <c r="V13927" s="5"/>
      <c r="W13927" s="5"/>
    </row>
    <row r="13928" ht="15.75" customHeight="1">
      <c r="A13928" s="5"/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  <c r="Q13928" s="5"/>
      <c r="R13928" s="5"/>
      <c r="S13928" s="5"/>
      <c r="T13928" s="5"/>
      <c r="U13928" s="5"/>
      <c r="V13928" s="5"/>
      <c r="W13928" s="5"/>
    </row>
    <row r="13929" ht="15.75" customHeight="1">
      <c r="A13929" s="5"/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  <c r="Q13929" s="5"/>
      <c r="R13929" s="5"/>
      <c r="S13929" s="5"/>
      <c r="T13929" s="5"/>
      <c r="U13929" s="5"/>
      <c r="V13929" s="5"/>
      <c r="W13929" s="5"/>
    </row>
    <row r="13930" ht="15.75" customHeight="1">
      <c r="A13930" s="5"/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  <c r="Q13930" s="5"/>
      <c r="R13930" s="5"/>
      <c r="S13930" s="5"/>
      <c r="T13930" s="5"/>
      <c r="U13930" s="5"/>
      <c r="V13930" s="5"/>
      <c r="W13930" s="5"/>
    </row>
    <row r="13931" ht="15.75" customHeight="1">
      <c r="A13931" s="5"/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  <c r="Q13931" s="5"/>
      <c r="R13931" s="5"/>
      <c r="S13931" s="5"/>
      <c r="T13931" s="5"/>
      <c r="U13931" s="5"/>
      <c r="V13931" s="5"/>
      <c r="W13931" s="5"/>
    </row>
    <row r="13932" ht="15.75" customHeight="1">
      <c r="A13932" s="5"/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  <c r="Q13932" s="5"/>
      <c r="R13932" s="5"/>
      <c r="S13932" s="5"/>
      <c r="T13932" s="5"/>
      <c r="U13932" s="5"/>
      <c r="V13932" s="5"/>
      <c r="W13932" s="5"/>
    </row>
    <row r="13933" ht="15.75" customHeight="1">
      <c r="A13933" s="5"/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  <c r="Q13933" s="5"/>
      <c r="R13933" s="5"/>
      <c r="S13933" s="5"/>
      <c r="T13933" s="5"/>
      <c r="U13933" s="5"/>
      <c r="V13933" s="5"/>
      <c r="W13933" s="5"/>
    </row>
    <row r="13934" ht="15.75" customHeight="1">
      <c r="A13934" s="5"/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  <c r="R13934" s="5"/>
      <c r="S13934" s="5"/>
      <c r="T13934" s="5"/>
      <c r="U13934" s="5"/>
      <c r="V13934" s="5"/>
      <c r="W13934" s="5"/>
    </row>
    <row r="13935" ht="15.75" customHeight="1">
      <c r="A13935" s="5"/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  <c r="Q13935" s="5"/>
      <c r="R13935" s="5"/>
      <c r="S13935" s="5"/>
      <c r="T13935" s="5"/>
      <c r="U13935" s="5"/>
      <c r="V13935" s="5"/>
      <c r="W13935" s="5"/>
    </row>
    <row r="13936" ht="15.75" customHeight="1">
      <c r="A13936" s="5"/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  <c r="Q13936" s="5"/>
      <c r="R13936" s="5"/>
      <c r="S13936" s="5"/>
      <c r="T13936" s="5"/>
      <c r="U13936" s="5"/>
      <c r="V13936" s="5"/>
      <c r="W13936" s="5"/>
    </row>
    <row r="13937" ht="15.75" customHeight="1">
      <c r="A13937" s="5"/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  <c r="Q13937" s="5"/>
      <c r="R13937" s="5"/>
      <c r="S13937" s="5"/>
      <c r="T13937" s="5"/>
      <c r="U13937" s="5"/>
      <c r="V13937" s="5"/>
      <c r="W13937" s="5"/>
    </row>
    <row r="13938" ht="15.75" customHeight="1">
      <c r="A13938" s="5"/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  <c r="Q13938" s="5"/>
      <c r="R13938" s="5"/>
      <c r="S13938" s="5"/>
      <c r="T13938" s="5"/>
      <c r="U13938" s="5"/>
      <c r="V13938" s="5"/>
      <c r="W13938" s="5"/>
    </row>
    <row r="13939" ht="15.75" customHeight="1">
      <c r="A13939" s="5"/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  <c r="Q13939" s="5"/>
      <c r="R13939" s="5"/>
      <c r="S13939" s="5"/>
      <c r="T13939" s="5"/>
      <c r="U13939" s="5"/>
      <c r="V13939" s="5"/>
      <c r="W13939" s="5"/>
    </row>
    <row r="13940" ht="15.75" customHeight="1">
      <c r="A13940" s="5"/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  <c r="Q13940" s="5"/>
      <c r="R13940" s="5"/>
      <c r="S13940" s="5"/>
      <c r="T13940" s="5"/>
      <c r="U13940" s="5"/>
      <c r="V13940" s="5"/>
      <c r="W13940" s="5"/>
    </row>
    <row r="13941" ht="15.75" customHeight="1">
      <c r="A13941" s="5"/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  <c r="Q13941" s="5"/>
      <c r="R13941" s="5"/>
      <c r="S13941" s="5"/>
      <c r="T13941" s="5"/>
      <c r="U13941" s="5"/>
      <c r="V13941" s="5"/>
      <c r="W13941" s="5"/>
    </row>
    <row r="13942" ht="15.75" customHeight="1">
      <c r="A13942" s="5"/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  <c r="Q13942" s="5"/>
      <c r="R13942" s="5"/>
      <c r="S13942" s="5"/>
      <c r="T13942" s="5"/>
      <c r="U13942" s="5"/>
      <c r="V13942" s="5"/>
      <c r="W13942" s="5"/>
    </row>
    <row r="13943" ht="15.75" customHeight="1">
      <c r="A13943" s="5"/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  <c r="R13943" s="5"/>
      <c r="S13943" s="5"/>
      <c r="T13943" s="5"/>
      <c r="U13943" s="5"/>
      <c r="V13943" s="5"/>
      <c r="W13943" s="5"/>
    </row>
    <row r="13944" ht="15.75" customHeight="1">
      <c r="A13944" s="5"/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  <c r="Q13944" s="5"/>
      <c r="R13944" s="5"/>
      <c r="S13944" s="5"/>
      <c r="T13944" s="5"/>
      <c r="U13944" s="5"/>
      <c r="V13944" s="5"/>
      <c r="W13944" s="5"/>
    </row>
    <row r="13945" ht="15.75" customHeight="1">
      <c r="A13945" s="5"/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  <c r="Q13945" s="5"/>
      <c r="R13945" s="5"/>
      <c r="S13945" s="5"/>
      <c r="T13945" s="5"/>
      <c r="U13945" s="5"/>
      <c r="V13945" s="5"/>
      <c r="W13945" s="5"/>
    </row>
    <row r="13946" ht="15.75" customHeight="1">
      <c r="A13946" s="5"/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  <c r="Q13946" s="5"/>
      <c r="R13946" s="5"/>
      <c r="S13946" s="5"/>
      <c r="T13946" s="5"/>
      <c r="U13946" s="5"/>
      <c r="V13946" s="5"/>
      <c r="W13946" s="5"/>
    </row>
    <row r="13947" ht="15.75" customHeight="1">
      <c r="A13947" s="5"/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  <c r="Q13947" s="5"/>
      <c r="R13947" s="5"/>
      <c r="S13947" s="5"/>
      <c r="T13947" s="5"/>
      <c r="U13947" s="5"/>
      <c r="V13947" s="5"/>
      <c r="W13947" s="5"/>
    </row>
    <row r="13948" ht="15.75" customHeight="1">
      <c r="A13948" s="5"/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  <c r="Q13948" s="5"/>
      <c r="R13948" s="5"/>
      <c r="S13948" s="5"/>
      <c r="T13948" s="5"/>
      <c r="U13948" s="5"/>
      <c r="V13948" s="5"/>
      <c r="W13948" s="5"/>
    </row>
    <row r="13949" ht="15.75" customHeight="1">
      <c r="A13949" s="5"/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  <c r="Q13949" s="5"/>
      <c r="R13949" s="5"/>
      <c r="S13949" s="5"/>
      <c r="T13949" s="5"/>
      <c r="U13949" s="5"/>
      <c r="V13949" s="5"/>
      <c r="W13949" s="5"/>
    </row>
    <row r="13950" ht="15.75" customHeight="1">
      <c r="A13950" s="5"/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  <c r="Q13950" s="5"/>
      <c r="R13950" s="5"/>
      <c r="S13950" s="5"/>
      <c r="T13950" s="5"/>
      <c r="U13950" s="5"/>
      <c r="V13950" s="5"/>
      <c r="W13950" s="5"/>
    </row>
    <row r="13951" ht="15.75" customHeight="1">
      <c r="A13951" s="5"/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  <c r="Q13951" s="5"/>
      <c r="R13951" s="5"/>
      <c r="S13951" s="5"/>
      <c r="T13951" s="5"/>
      <c r="U13951" s="5"/>
      <c r="V13951" s="5"/>
      <c r="W13951" s="5"/>
    </row>
    <row r="13952" ht="15.75" customHeight="1">
      <c r="A13952" s="5"/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  <c r="R13952" s="5"/>
      <c r="S13952" s="5"/>
      <c r="T13952" s="5"/>
      <c r="U13952" s="5"/>
      <c r="V13952" s="5"/>
      <c r="W13952" s="5"/>
    </row>
    <row r="13953" ht="15.75" customHeight="1">
      <c r="A13953" s="5"/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  <c r="Q13953" s="5"/>
      <c r="R13953" s="5"/>
      <c r="S13953" s="5"/>
      <c r="T13953" s="5"/>
      <c r="U13953" s="5"/>
      <c r="V13953" s="5"/>
      <c r="W13953" s="5"/>
    </row>
    <row r="13954" ht="15.75" customHeight="1">
      <c r="A13954" s="5"/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  <c r="Q13954" s="5"/>
      <c r="R13954" s="5"/>
      <c r="S13954" s="5"/>
      <c r="T13954" s="5"/>
      <c r="U13954" s="5"/>
      <c r="V13954" s="5"/>
      <c r="W13954" s="5"/>
    </row>
    <row r="13955" ht="15.75" customHeight="1">
      <c r="A13955" s="5"/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  <c r="Q13955" s="5"/>
      <c r="R13955" s="5"/>
      <c r="S13955" s="5"/>
      <c r="T13955" s="5"/>
      <c r="U13955" s="5"/>
      <c r="V13955" s="5"/>
      <c r="W13955" s="5"/>
    </row>
    <row r="13956" ht="15.75" customHeight="1">
      <c r="A13956" s="5"/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  <c r="Q13956" s="5"/>
      <c r="R13956" s="5"/>
      <c r="S13956" s="5"/>
      <c r="T13956" s="5"/>
      <c r="U13956" s="5"/>
      <c r="V13956" s="5"/>
      <c r="W13956" s="5"/>
    </row>
    <row r="13957" ht="15.75" customHeight="1">
      <c r="A13957" s="5"/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  <c r="Q13957" s="5"/>
      <c r="R13957" s="5"/>
      <c r="S13957" s="5"/>
      <c r="T13957" s="5"/>
      <c r="U13957" s="5"/>
      <c r="V13957" s="5"/>
      <c r="W13957" s="5"/>
    </row>
    <row r="13958" ht="15.75" customHeight="1">
      <c r="A13958" s="5"/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  <c r="Q13958" s="5"/>
      <c r="R13958" s="5"/>
      <c r="S13958" s="5"/>
      <c r="T13958" s="5"/>
      <c r="U13958" s="5"/>
      <c r="V13958" s="5"/>
      <c r="W13958" s="5"/>
    </row>
    <row r="13959" ht="15.75" customHeight="1">
      <c r="A13959" s="5"/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  <c r="Q13959" s="5"/>
      <c r="R13959" s="5"/>
      <c r="S13959" s="5"/>
      <c r="T13959" s="5"/>
      <c r="U13959" s="5"/>
      <c r="V13959" s="5"/>
      <c r="W13959" s="5"/>
    </row>
    <row r="13960" ht="15.75" customHeight="1">
      <c r="A13960" s="5"/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  <c r="Q13960" s="5"/>
      <c r="R13960" s="5"/>
      <c r="S13960" s="5"/>
      <c r="T13960" s="5"/>
      <c r="U13960" s="5"/>
      <c r="V13960" s="5"/>
      <c r="W13960" s="5"/>
    </row>
    <row r="13961" ht="15.75" customHeight="1">
      <c r="A13961" s="5"/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  <c r="R13961" s="5"/>
      <c r="S13961" s="5"/>
      <c r="T13961" s="5"/>
      <c r="U13961" s="5"/>
      <c r="V13961" s="5"/>
      <c r="W13961" s="5"/>
    </row>
    <row r="13962" ht="15.75" customHeight="1">
      <c r="A13962" s="5"/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  <c r="Q13962" s="5"/>
      <c r="R13962" s="5"/>
      <c r="S13962" s="5"/>
      <c r="T13962" s="5"/>
      <c r="U13962" s="5"/>
      <c r="V13962" s="5"/>
      <c r="W13962" s="5"/>
    </row>
    <row r="13963" ht="15.75" customHeight="1">
      <c r="A13963" s="5"/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  <c r="Q13963" s="5"/>
      <c r="R13963" s="5"/>
      <c r="S13963" s="5"/>
      <c r="T13963" s="5"/>
      <c r="U13963" s="5"/>
      <c r="V13963" s="5"/>
      <c r="W13963" s="5"/>
    </row>
    <row r="13964" ht="15.75" customHeight="1">
      <c r="A13964" s="5"/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  <c r="Q13964" s="5"/>
      <c r="R13964" s="5"/>
      <c r="S13964" s="5"/>
      <c r="T13964" s="5"/>
      <c r="U13964" s="5"/>
      <c r="V13964" s="5"/>
      <c r="W13964" s="5"/>
    </row>
    <row r="13965" ht="15.75" customHeight="1">
      <c r="A13965" s="5"/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  <c r="Q13965" s="5"/>
      <c r="R13965" s="5"/>
      <c r="S13965" s="5"/>
      <c r="T13965" s="5"/>
      <c r="U13965" s="5"/>
      <c r="V13965" s="5"/>
      <c r="W13965" s="5"/>
    </row>
    <row r="13966" ht="15.75" customHeight="1">
      <c r="A13966" s="5"/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  <c r="Q13966" s="5"/>
      <c r="R13966" s="5"/>
      <c r="S13966" s="5"/>
      <c r="T13966" s="5"/>
      <c r="U13966" s="5"/>
      <c r="V13966" s="5"/>
      <c r="W13966" s="5"/>
    </row>
    <row r="13967" ht="15.75" customHeight="1">
      <c r="A13967" s="5"/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  <c r="Q13967" s="5"/>
      <c r="R13967" s="5"/>
      <c r="S13967" s="5"/>
      <c r="T13967" s="5"/>
      <c r="U13967" s="5"/>
      <c r="V13967" s="5"/>
      <c r="W13967" s="5"/>
    </row>
    <row r="13968" ht="15.75" customHeight="1">
      <c r="A13968" s="5"/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  <c r="Q13968" s="5"/>
      <c r="R13968" s="5"/>
      <c r="S13968" s="5"/>
      <c r="T13968" s="5"/>
      <c r="U13968" s="5"/>
      <c r="V13968" s="5"/>
      <c r="W13968" s="5"/>
    </row>
    <row r="13969" ht="15.75" customHeight="1">
      <c r="A13969" s="5"/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  <c r="Q13969" s="5"/>
      <c r="R13969" s="5"/>
      <c r="S13969" s="5"/>
      <c r="T13969" s="5"/>
      <c r="U13969" s="5"/>
      <c r="V13969" s="5"/>
      <c r="W13969" s="5"/>
    </row>
    <row r="13970" ht="15.75" customHeight="1">
      <c r="A13970" s="5"/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  <c r="R13970" s="5"/>
      <c r="S13970" s="5"/>
      <c r="T13970" s="5"/>
      <c r="U13970" s="5"/>
      <c r="V13970" s="5"/>
      <c r="W13970" s="5"/>
    </row>
    <row r="13971" ht="15.75" customHeight="1">
      <c r="A13971" s="5"/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  <c r="Q13971" s="5"/>
      <c r="R13971" s="5"/>
      <c r="S13971" s="5"/>
      <c r="T13971" s="5"/>
      <c r="U13971" s="5"/>
      <c r="V13971" s="5"/>
      <c r="W13971" s="5"/>
    </row>
    <row r="13972" ht="15.75" customHeight="1">
      <c r="A13972" s="5"/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  <c r="Q13972" s="5"/>
      <c r="R13972" s="5"/>
      <c r="S13972" s="5"/>
      <c r="T13972" s="5"/>
      <c r="U13972" s="5"/>
      <c r="V13972" s="5"/>
      <c r="W13972" s="5"/>
    </row>
    <row r="13973" ht="15.75" customHeight="1">
      <c r="A13973" s="5"/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  <c r="Q13973" s="5"/>
      <c r="R13973" s="5"/>
      <c r="S13973" s="5"/>
      <c r="T13973" s="5"/>
      <c r="U13973" s="5"/>
      <c r="V13973" s="5"/>
      <c r="W13973" s="5"/>
    </row>
    <row r="13974" ht="15.75" customHeight="1">
      <c r="A13974" s="5"/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  <c r="Q13974" s="5"/>
      <c r="R13974" s="5"/>
      <c r="S13974" s="5"/>
      <c r="T13974" s="5"/>
      <c r="U13974" s="5"/>
      <c r="V13974" s="5"/>
      <c r="W13974" s="5"/>
    </row>
    <row r="13975" ht="15.75" customHeight="1">
      <c r="A13975" s="5"/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  <c r="Q13975" s="5"/>
      <c r="R13975" s="5"/>
      <c r="S13975" s="5"/>
      <c r="T13975" s="5"/>
      <c r="U13975" s="5"/>
      <c r="V13975" s="5"/>
      <c r="W13975" s="5"/>
    </row>
    <row r="13976" ht="15.75" customHeight="1">
      <c r="A13976" s="5"/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  <c r="Q13976" s="5"/>
      <c r="R13976" s="5"/>
      <c r="S13976" s="5"/>
      <c r="T13976" s="5"/>
      <c r="U13976" s="5"/>
      <c r="V13976" s="5"/>
      <c r="W13976" s="5"/>
    </row>
    <row r="13977" ht="15.75" customHeight="1">
      <c r="A13977" s="5"/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  <c r="Q13977" s="5"/>
      <c r="R13977" s="5"/>
      <c r="S13977" s="5"/>
      <c r="T13977" s="5"/>
      <c r="U13977" s="5"/>
      <c r="V13977" s="5"/>
      <c r="W13977" s="5"/>
    </row>
    <row r="13978" ht="15.75" customHeight="1">
      <c r="A13978" s="5"/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  <c r="Q13978" s="5"/>
      <c r="R13978" s="5"/>
      <c r="S13978" s="5"/>
      <c r="T13978" s="5"/>
      <c r="U13978" s="5"/>
      <c r="V13978" s="5"/>
      <c r="W13978" s="5"/>
    </row>
    <row r="13979" ht="15.75" customHeight="1">
      <c r="A13979" s="5"/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  <c r="R13979" s="5"/>
      <c r="S13979" s="5"/>
      <c r="T13979" s="5"/>
      <c r="U13979" s="5"/>
      <c r="V13979" s="5"/>
      <c r="W13979" s="5"/>
    </row>
    <row r="13980" ht="15.75" customHeight="1">
      <c r="A13980" s="5"/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  <c r="Q13980" s="5"/>
      <c r="R13980" s="5"/>
      <c r="S13980" s="5"/>
      <c r="T13980" s="5"/>
      <c r="U13980" s="5"/>
      <c r="V13980" s="5"/>
      <c r="W13980" s="5"/>
    </row>
    <row r="13981" ht="15.75" customHeight="1">
      <c r="A13981" s="5"/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  <c r="Q13981" s="5"/>
      <c r="R13981" s="5"/>
      <c r="S13981" s="5"/>
      <c r="T13981" s="5"/>
      <c r="U13981" s="5"/>
      <c r="V13981" s="5"/>
      <c r="W13981" s="5"/>
    </row>
    <row r="13982" ht="15.75" customHeight="1">
      <c r="A13982" s="5"/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  <c r="Q13982" s="5"/>
      <c r="R13982" s="5"/>
      <c r="S13982" s="5"/>
      <c r="T13982" s="5"/>
      <c r="U13982" s="5"/>
      <c r="V13982" s="5"/>
      <c r="W13982" s="5"/>
    </row>
    <row r="13983" ht="15.75" customHeight="1">
      <c r="A13983" s="5"/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  <c r="Q13983" s="5"/>
      <c r="R13983" s="5"/>
      <c r="S13983" s="5"/>
      <c r="T13983" s="5"/>
      <c r="U13983" s="5"/>
      <c r="V13983" s="5"/>
      <c r="W13983" s="5"/>
    </row>
    <row r="13984" ht="15.75" customHeight="1">
      <c r="A13984" s="5"/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  <c r="Q13984" s="5"/>
      <c r="R13984" s="5"/>
      <c r="S13984" s="5"/>
      <c r="T13984" s="5"/>
      <c r="U13984" s="5"/>
      <c r="V13984" s="5"/>
      <c r="W13984" s="5"/>
    </row>
    <row r="13985" ht="15.75" customHeight="1">
      <c r="A13985" s="5"/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  <c r="Q13985" s="5"/>
      <c r="R13985" s="5"/>
      <c r="S13985" s="5"/>
      <c r="T13985" s="5"/>
      <c r="U13985" s="5"/>
      <c r="V13985" s="5"/>
      <c r="W13985" s="5"/>
    </row>
    <row r="13986" ht="15.75" customHeight="1">
      <c r="A13986" s="5"/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  <c r="Q13986" s="5"/>
      <c r="R13986" s="5"/>
      <c r="S13986" s="5"/>
      <c r="T13986" s="5"/>
      <c r="U13986" s="5"/>
      <c r="V13986" s="5"/>
      <c r="W13986" s="5"/>
    </row>
    <row r="13987" ht="15.75" customHeight="1">
      <c r="A13987" s="5"/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  <c r="Q13987" s="5"/>
      <c r="R13987" s="5"/>
      <c r="S13987" s="5"/>
      <c r="T13987" s="5"/>
      <c r="U13987" s="5"/>
      <c r="V13987" s="5"/>
      <c r="W13987" s="5"/>
    </row>
    <row r="13988" ht="15.75" customHeight="1">
      <c r="A13988" s="5"/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  <c r="R13988" s="5"/>
      <c r="S13988" s="5"/>
      <c r="T13988" s="5"/>
      <c r="U13988" s="5"/>
      <c r="V13988" s="5"/>
      <c r="W13988" s="5"/>
    </row>
    <row r="13989" ht="15.75" customHeight="1">
      <c r="A13989" s="5"/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  <c r="Q13989" s="5"/>
      <c r="R13989" s="5"/>
      <c r="S13989" s="5"/>
      <c r="T13989" s="5"/>
      <c r="U13989" s="5"/>
      <c r="V13989" s="5"/>
      <c r="W13989" s="5"/>
    </row>
    <row r="13990" ht="15.75" customHeight="1">
      <c r="A13990" s="5"/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  <c r="Q13990" s="5"/>
      <c r="R13990" s="5"/>
      <c r="S13990" s="5"/>
      <c r="T13990" s="5"/>
      <c r="U13990" s="5"/>
      <c r="V13990" s="5"/>
      <c r="W13990" s="5"/>
    </row>
    <row r="13991" ht="15.75" customHeight="1">
      <c r="A13991" s="5"/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  <c r="Q13991" s="5"/>
      <c r="R13991" s="5"/>
      <c r="S13991" s="5"/>
      <c r="T13991" s="5"/>
      <c r="U13991" s="5"/>
      <c r="V13991" s="5"/>
      <c r="W13991" s="5"/>
    </row>
    <row r="13992" ht="15.75" customHeight="1">
      <c r="A13992" s="5"/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  <c r="Q13992" s="5"/>
      <c r="R13992" s="5"/>
      <c r="S13992" s="5"/>
      <c r="T13992" s="5"/>
      <c r="U13992" s="5"/>
      <c r="V13992" s="5"/>
      <c r="W13992" s="5"/>
    </row>
    <row r="13993" ht="15.75" customHeight="1">
      <c r="A13993" s="5"/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  <c r="Q13993" s="5"/>
      <c r="R13993" s="5"/>
      <c r="S13993" s="5"/>
      <c r="T13993" s="5"/>
      <c r="U13993" s="5"/>
      <c r="V13993" s="5"/>
      <c r="W13993" s="5"/>
    </row>
    <row r="13994" ht="15.75" customHeight="1">
      <c r="A13994" s="5"/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  <c r="Q13994" s="5"/>
      <c r="R13994" s="5"/>
      <c r="S13994" s="5"/>
      <c r="T13994" s="5"/>
      <c r="U13994" s="5"/>
      <c r="V13994" s="5"/>
      <c r="W13994" s="5"/>
    </row>
    <row r="13995" ht="15.75" customHeight="1">
      <c r="A13995" s="5"/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  <c r="Q13995" s="5"/>
      <c r="R13995" s="5"/>
      <c r="S13995" s="5"/>
      <c r="T13995" s="5"/>
      <c r="U13995" s="5"/>
      <c r="V13995" s="5"/>
      <c r="W13995" s="5"/>
    </row>
    <row r="13996" ht="15.75" customHeight="1">
      <c r="A13996" s="5"/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  <c r="Q13996" s="5"/>
      <c r="R13996" s="5"/>
      <c r="S13996" s="5"/>
      <c r="T13996" s="5"/>
      <c r="U13996" s="5"/>
      <c r="V13996" s="5"/>
      <c r="W13996" s="5"/>
    </row>
    <row r="13997" ht="15.75" customHeight="1">
      <c r="A13997" s="5"/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  <c r="R13997" s="5"/>
      <c r="S13997" s="5"/>
      <c r="T13997" s="5"/>
      <c r="U13997" s="5"/>
      <c r="V13997" s="5"/>
      <c r="W13997" s="5"/>
    </row>
    <row r="13998" ht="15.75" customHeight="1">
      <c r="A13998" s="5"/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  <c r="Q13998" s="5"/>
      <c r="R13998" s="5"/>
      <c r="S13998" s="5"/>
      <c r="T13998" s="5"/>
      <c r="U13998" s="5"/>
      <c r="V13998" s="5"/>
      <c r="W13998" s="5"/>
    </row>
    <row r="13999" ht="15.75" customHeight="1">
      <c r="A13999" s="5"/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  <c r="Q13999" s="5"/>
      <c r="R13999" s="5"/>
      <c r="S13999" s="5"/>
      <c r="T13999" s="5"/>
      <c r="U13999" s="5"/>
      <c r="V13999" s="5"/>
      <c r="W13999" s="5"/>
    </row>
    <row r="14000" ht="15.75" customHeight="1">
      <c r="A14000" s="5"/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  <c r="Q14000" s="5"/>
      <c r="R14000" s="5"/>
      <c r="S14000" s="5"/>
      <c r="T14000" s="5"/>
      <c r="U14000" s="5"/>
      <c r="V14000" s="5"/>
      <c r="W14000" s="5"/>
    </row>
    <row r="14001" ht="15.75" customHeight="1">
      <c r="A14001" s="5"/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  <c r="Q14001" s="5"/>
      <c r="R14001" s="5"/>
      <c r="S14001" s="5"/>
      <c r="T14001" s="5"/>
      <c r="U14001" s="5"/>
      <c r="V14001" s="5"/>
      <c r="W14001" s="5"/>
    </row>
    <row r="14002" ht="15.75" customHeight="1">
      <c r="A14002" s="5"/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  <c r="Q14002" s="5"/>
      <c r="R14002" s="5"/>
      <c r="S14002" s="5"/>
      <c r="T14002" s="5"/>
      <c r="U14002" s="5"/>
      <c r="V14002" s="5"/>
      <c r="W14002" s="5"/>
    </row>
    <row r="14003" ht="15.75" customHeight="1">
      <c r="A14003" s="5"/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  <c r="Q14003" s="5"/>
      <c r="R14003" s="5"/>
      <c r="S14003" s="5"/>
      <c r="T14003" s="5"/>
      <c r="U14003" s="5"/>
      <c r="V14003" s="5"/>
      <c r="W14003" s="5"/>
    </row>
    <row r="14004" ht="15.75" customHeight="1">
      <c r="A14004" s="5"/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  <c r="Q14004" s="5"/>
      <c r="R14004" s="5"/>
      <c r="S14004" s="5"/>
      <c r="T14004" s="5"/>
      <c r="U14004" s="5"/>
      <c r="V14004" s="5"/>
      <c r="W14004" s="5"/>
    </row>
    <row r="14005" ht="15.75" customHeight="1">
      <c r="A14005" s="5"/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  <c r="Q14005" s="5"/>
      <c r="R14005" s="5"/>
      <c r="S14005" s="5"/>
      <c r="T14005" s="5"/>
      <c r="U14005" s="5"/>
      <c r="V14005" s="5"/>
      <c r="W14005" s="5"/>
    </row>
    <row r="14006" ht="15.75" customHeight="1">
      <c r="A14006" s="5"/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  <c r="R14006" s="5"/>
      <c r="S14006" s="5"/>
      <c r="T14006" s="5"/>
      <c r="U14006" s="5"/>
      <c r="V14006" s="5"/>
      <c r="W14006" s="5"/>
    </row>
    <row r="14007" ht="15.75" customHeight="1">
      <c r="A14007" s="5"/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  <c r="Q14007" s="5"/>
      <c r="R14007" s="5"/>
      <c r="S14007" s="5"/>
      <c r="T14007" s="5"/>
      <c r="U14007" s="5"/>
      <c r="V14007" s="5"/>
      <c r="W14007" s="5"/>
    </row>
    <row r="14008" ht="15.75" customHeight="1">
      <c r="A14008" s="5"/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  <c r="Q14008" s="5"/>
      <c r="R14008" s="5"/>
      <c r="S14008" s="5"/>
      <c r="T14008" s="5"/>
      <c r="U14008" s="5"/>
      <c r="V14008" s="5"/>
      <c r="W14008" s="5"/>
    </row>
    <row r="14009" ht="15.75" customHeight="1">
      <c r="A14009" s="5"/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  <c r="Q14009" s="5"/>
      <c r="R14009" s="5"/>
      <c r="S14009" s="5"/>
      <c r="T14009" s="5"/>
      <c r="U14009" s="5"/>
      <c r="V14009" s="5"/>
      <c r="W14009" s="5"/>
    </row>
    <row r="14010" ht="15.75" customHeight="1">
      <c r="A14010" s="5"/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  <c r="Q14010" s="5"/>
      <c r="R14010" s="5"/>
      <c r="S14010" s="5"/>
      <c r="T14010" s="5"/>
      <c r="U14010" s="5"/>
      <c r="V14010" s="5"/>
      <c r="W14010" s="5"/>
    </row>
    <row r="14011" ht="15.75" customHeight="1">
      <c r="A14011" s="5"/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  <c r="Q14011" s="5"/>
      <c r="R14011" s="5"/>
      <c r="S14011" s="5"/>
      <c r="T14011" s="5"/>
      <c r="U14011" s="5"/>
      <c r="V14011" s="5"/>
      <c r="W14011" s="5"/>
    </row>
    <row r="14012" ht="15.75" customHeight="1">
      <c r="A14012" s="5"/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  <c r="Q14012" s="5"/>
      <c r="R14012" s="5"/>
      <c r="S14012" s="5"/>
      <c r="T14012" s="5"/>
      <c r="U14012" s="5"/>
      <c r="V14012" s="5"/>
      <c r="W14012" s="5"/>
    </row>
    <row r="14013" ht="15.75" customHeight="1">
      <c r="A14013" s="5"/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  <c r="Q14013" s="5"/>
      <c r="R14013" s="5"/>
      <c r="S14013" s="5"/>
      <c r="T14013" s="5"/>
      <c r="U14013" s="5"/>
      <c r="V14013" s="5"/>
      <c r="W14013" s="5"/>
    </row>
    <row r="14014" ht="15.75" customHeight="1">
      <c r="A14014" s="5"/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  <c r="Q14014" s="5"/>
      <c r="R14014" s="5"/>
      <c r="S14014" s="5"/>
      <c r="T14014" s="5"/>
      <c r="U14014" s="5"/>
      <c r="V14014" s="5"/>
      <c r="W14014" s="5"/>
    </row>
    <row r="14015" ht="15.75" customHeight="1">
      <c r="A14015" s="5"/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  <c r="R14015" s="5"/>
      <c r="S14015" s="5"/>
      <c r="T14015" s="5"/>
      <c r="U14015" s="5"/>
      <c r="V14015" s="5"/>
      <c r="W14015" s="5"/>
    </row>
    <row r="14016" ht="15.75" customHeight="1">
      <c r="A14016" s="5"/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  <c r="Q14016" s="5"/>
      <c r="R14016" s="5"/>
      <c r="S14016" s="5"/>
      <c r="T14016" s="5"/>
      <c r="U14016" s="5"/>
      <c r="V14016" s="5"/>
      <c r="W14016" s="5"/>
    </row>
    <row r="14017" ht="15.75" customHeight="1">
      <c r="A14017" s="5"/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  <c r="Q14017" s="5"/>
      <c r="R14017" s="5"/>
      <c r="S14017" s="5"/>
      <c r="T14017" s="5"/>
      <c r="U14017" s="5"/>
      <c r="V14017" s="5"/>
      <c r="W14017" s="5"/>
    </row>
    <row r="14018" ht="15.75" customHeight="1">
      <c r="A14018" s="5"/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  <c r="Q14018" s="5"/>
      <c r="R14018" s="5"/>
      <c r="S14018" s="5"/>
      <c r="T14018" s="5"/>
      <c r="U14018" s="5"/>
      <c r="V14018" s="5"/>
      <c r="W14018" s="5"/>
    </row>
    <row r="14019" ht="15.75" customHeight="1">
      <c r="A14019" s="5"/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  <c r="Q14019" s="5"/>
      <c r="R14019" s="5"/>
      <c r="S14019" s="5"/>
      <c r="T14019" s="5"/>
      <c r="U14019" s="5"/>
      <c r="V14019" s="5"/>
      <c r="W14019" s="5"/>
    </row>
    <row r="14020" ht="15.75" customHeight="1">
      <c r="A14020" s="5"/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  <c r="Q14020" s="5"/>
      <c r="R14020" s="5"/>
      <c r="S14020" s="5"/>
      <c r="T14020" s="5"/>
      <c r="U14020" s="5"/>
      <c r="V14020" s="5"/>
      <c r="W14020" s="5"/>
    </row>
    <row r="14021" ht="15.75" customHeight="1">
      <c r="A14021" s="5"/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  <c r="Q14021" s="5"/>
      <c r="R14021" s="5"/>
      <c r="S14021" s="5"/>
      <c r="T14021" s="5"/>
      <c r="U14021" s="5"/>
      <c r="V14021" s="5"/>
      <c r="W14021" s="5"/>
    </row>
    <row r="14022" ht="15.75" customHeight="1">
      <c r="A14022" s="5"/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  <c r="Q14022" s="5"/>
      <c r="R14022" s="5"/>
      <c r="S14022" s="5"/>
      <c r="T14022" s="5"/>
      <c r="U14022" s="5"/>
      <c r="V14022" s="5"/>
      <c r="W14022" s="5"/>
    </row>
    <row r="14023" ht="15.75" customHeight="1">
      <c r="A14023" s="5"/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  <c r="Q14023" s="5"/>
      <c r="R14023" s="5"/>
      <c r="S14023" s="5"/>
      <c r="T14023" s="5"/>
      <c r="U14023" s="5"/>
      <c r="V14023" s="5"/>
      <c r="W14023" s="5"/>
    </row>
    <row r="14024" ht="15.75" customHeight="1">
      <c r="A14024" s="5"/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  <c r="R14024" s="5"/>
      <c r="S14024" s="5"/>
      <c r="T14024" s="5"/>
      <c r="U14024" s="5"/>
      <c r="V14024" s="5"/>
      <c r="W14024" s="5"/>
    </row>
    <row r="14025" ht="15.75" customHeight="1">
      <c r="A14025" s="5"/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  <c r="Q14025" s="5"/>
      <c r="R14025" s="5"/>
      <c r="S14025" s="5"/>
      <c r="T14025" s="5"/>
      <c r="U14025" s="5"/>
      <c r="V14025" s="5"/>
      <c r="W14025" s="5"/>
    </row>
    <row r="14026" ht="15.75" customHeight="1">
      <c r="A14026" s="5"/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  <c r="Q14026" s="5"/>
      <c r="R14026" s="5"/>
      <c r="S14026" s="5"/>
      <c r="T14026" s="5"/>
      <c r="U14026" s="5"/>
      <c r="V14026" s="5"/>
      <c r="W14026" s="5"/>
    </row>
    <row r="14027" ht="15.75" customHeight="1">
      <c r="A14027" s="5"/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  <c r="Q14027" s="5"/>
      <c r="R14027" s="5"/>
      <c r="S14027" s="5"/>
      <c r="T14027" s="5"/>
      <c r="U14027" s="5"/>
      <c r="V14027" s="5"/>
      <c r="W14027" s="5"/>
    </row>
    <row r="14028" ht="15.75" customHeight="1">
      <c r="A14028" s="5"/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  <c r="Q14028" s="5"/>
      <c r="R14028" s="5"/>
      <c r="S14028" s="5"/>
      <c r="T14028" s="5"/>
      <c r="U14028" s="5"/>
      <c r="V14028" s="5"/>
      <c r="W14028" s="5"/>
    </row>
    <row r="14029" ht="15.75" customHeight="1">
      <c r="A14029" s="5"/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  <c r="Q14029" s="5"/>
      <c r="R14029" s="5"/>
      <c r="S14029" s="5"/>
      <c r="T14029" s="5"/>
      <c r="U14029" s="5"/>
      <c r="V14029" s="5"/>
      <c r="W14029" s="5"/>
    </row>
    <row r="14030" ht="15.75" customHeight="1">
      <c r="A14030" s="5"/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  <c r="Q14030" s="5"/>
      <c r="R14030" s="5"/>
      <c r="S14030" s="5"/>
      <c r="T14030" s="5"/>
      <c r="U14030" s="5"/>
      <c r="V14030" s="5"/>
      <c r="W14030" s="5"/>
    </row>
    <row r="14031" ht="15.75" customHeight="1">
      <c r="A14031" s="5"/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  <c r="Q14031" s="5"/>
      <c r="R14031" s="5"/>
      <c r="S14031" s="5"/>
      <c r="T14031" s="5"/>
      <c r="U14031" s="5"/>
      <c r="V14031" s="5"/>
      <c r="W14031" s="5"/>
    </row>
    <row r="14032" ht="15.75" customHeight="1">
      <c r="A14032" s="5"/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  <c r="Q14032" s="5"/>
      <c r="R14032" s="5"/>
      <c r="S14032" s="5"/>
      <c r="T14032" s="5"/>
      <c r="U14032" s="5"/>
      <c r="V14032" s="5"/>
      <c r="W14032" s="5"/>
    </row>
    <row r="14033" ht="15.75" customHeight="1">
      <c r="A14033" s="5"/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  <c r="R14033" s="5"/>
      <c r="S14033" s="5"/>
      <c r="T14033" s="5"/>
      <c r="U14033" s="5"/>
      <c r="V14033" s="5"/>
      <c r="W14033" s="5"/>
    </row>
    <row r="14034" ht="15.75" customHeight="1">
      <c r="A14034" s="5"/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  <c r="Q14034" s="5"/>
      <c r="R14034" s="5"/>
      <c r="S14034" s="5"/>
      <c r="T14034" s="5"/>
      <c r="U14034" s="5"/>
      <c r="V14034" s="5"/>
      <c r="W14034" s="5"/>
    </row>
    <row r="14035" ht="15.75" customHeight="1">
      <c r="A14035" s="5"/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  <c r="Q14035" s="5"/>
      <c r="R14035" s="5"/>
      <c r="S14035" s="5"/>
      <c r="T14035" s="5"/>
      <c r="U14035" s="5"/>
      <c r="V14035" s="5"/>
      <c r="W14035" s="5"/>
    </row>
    <row r="14036" ht="15.75" customHeight="1">
      <c r="A14036" s="5"/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  <c r="Q14036" s="5"/>
      <c r="R14036" s="5"/>
      <c r="S14036" s="5"/>
      <c r="T14036" s="5"/>
      <c r="U14036" s="5"/>
      <c r="V14036" s="5"/>
      <c r="W14036" s="5"/>
    </row>
    <row r="14037" ht="15.75" customHeight="1">
      <c r="A14037" s="5"/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  <c r="Q14037" s="5"/>
      <c r="R14037" s="5"/>
      <c r="S14037" s="5"/>
      <c r="T14037" s="5"/>
      <c r="U14037" s="5"/>
      <c r="V14037" s="5"/>
      <c r="W14037" s="5"/>
    </row>
    <row r="14038" ht="15.75" customHeight="1">
      <c r="A14038" s="5"/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  <c r="Q14038" s="5"/>
      <c r="R14038" s="5"/>
      <c r="S14038" s="5"/>
      <c r="T14038" s="5"/>
      <c r="U14038" s="5"/>
      <c r="V14038" s="5"/>
      <c r="W14038" s="5"/>
    </row>
    <row r="14039" ht="15.75" customHeight="1">
      <c r="A14039" s="5"/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  <c r="Q14039" s="5"/>
      <c r="R14039" s="5"/>
      <c r="S14039" s="5"/>
      <c r="T14039" s="5"/>
      <c r="U14039" s="5"/>
      <c r="V14039" s="5"/>
      <c r="W14039" s="5"/>
    </row>
    <row r="14040" ht="15.75" customHeight="1">
      <c r="A14040" s="5"/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  <c r="Q14040" s="5"/>
      <c r="R14040" s="5"/>
      <c r="S14040" s="5"/>
      <c r="T14040" s="5"/>
      <c r="U14040" s="5"/>
      <c r="V14040" s="5"/>
      <c r="W14040" s="5"/>
    </row>
    <row r="14041" ht="15.75" customHeight="1">
      <c r="A14041" s="5"/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  <c r="Q14041" s="5"/>
      <c r="R14041" s="5"/>
      <c r="S14041" s="5"/>
      <c r="T14041" s="5"/>
      <c r="U14041" s="5"/>
      <c r="V14041" s="5"/>
      <c r="W14041" s="5"/>
    </row>
    <row r="14042" ht="15.75" customHeight="1">
      <c r="A14042" s="5"/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  <c r="R14042" s="5"/>
      <c r="S14042" s="5"/>
      <c r="T14042" s="5"/>
      <c r="U14042" s="5"/>
      <c r="V14042" s="5"/>
      <c r="W14042" s="5"/>
    </row>
    <row r="14043" ht="15.75" customHeight="1">
      <c r="A14043" s="5"/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  <c r="Q14043" s="5"/>
      <c r="R14043" s="5"/>
      <c r="S14043" s="5"/>
      <c r="T14043" s="5"/>
      <c r="U14043" s="5"/>
      <c r="V14043" s="5"/>
      <c r="W14043" s="5"/>
    </row>
    <row r="14044" ht="15.75" customHeight="1">
      <c r="A14044" s="5"/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  <c r="Q14044" s="5"/>
      <c r="R14044" s="5"/>
      <c r="S14044" s="5"/>
      <c r="T14044" s="5"/>
      <c r="U14044" s="5"/>
      <c r="V14044" s="5"/>
      <c r="W14044" s="5"/>
    </row>
    <row r="14045" ht="15.75" customHeight="1">
      <c r="A14045" s="5"/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  <c r="Q14045" s="5"/>
      <c r="R14045" s="5"/>
      <c r="S14045" s="5"/>
      <c r="T14045" s="5"/>
      <c r="U14045" s="5"/>
      <c r="V14045" s="5"/>
      <c r="W14045" s="5"/>
    </row>
    <row r="14046" ht="15.75" customHeight="1">
      <c r="A14046" s="5"/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  <c r="Q14046" s="5"/>
      <c r="R14046" s="5"/>
      <c r="S14046" s="5"/>
      <c r="T14046" s="5"/>
      <c r="U14046" s="5"/>
      <c r="V14046" s="5"/>
      <c r="W14046" s="5"/>
    </row>
    <row r="14047" ht="15.75" customHeight="1">
      <c r="A14047" s="5"/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  <c r="Q14047" s="5"/>
      <c r="R14047" s="5"/>
      <c r="S14047" s="5"/>
      <c r="T14047" s="5"/>
      <c r="U14047" s="5"/>
      <c r="V14047" s="5"/>
      <c r="W14047" s="5"/>
    </row>
    <row r="14048" ht="15.75" customHeight="1">
      <c r="A14048" s="5"/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  <c r="Q14048" s="5"/>
      <c r="R14048" s="5"/>
      <c r="S14048" s="5"/>
      <c r="T14048" s="5"/>
      <c r="U14048" s="5"/>
      <c r="V14048" s="5"/>
      <c r="W14048" s="5"/>
    </row>
    <row r="14049" ht="15.75" customHeight="1">
      <c r="A14049" s="5"/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  <c r="Q14049" s="5"/>
      <c r="R14049" s="5"/>
      <c r="S14049" s="5"/>
      <c r="T14049" s="5"/>
      <c r="U14049" s="5"/>
      <c r="V14049" s="5"/>
      <c r="W14049" s="5"/>
    </row>
    <row r="14050" ht="15.75" customHeight="1">
      <c r="A14050" s="5"/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  <c r="Q14050" s="5"/>
      <c r="R14050" s="5"/>
      <c r="S14050" s="5"/>
      <c r="T14050" s="5"/>
      <c r="U14050" s="5"/>
      <c r="V14050" s="5"/>
      <c r="W14050" s="5"/>
    </row>
    <row r="14051" ht="15.75" customHeight="1">
      <c r="A14051" s="5"/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  <c r="R14051" s="5"/>
      <c r="S14051" s="5"/>
      <c r="T14051" s="5"/>
      <c r="U14051" s="5"/>
      <c r="V14051" s="5"/>
      <c r="W14051" s="5"/>
    </row>
    <row r="14052" ht="15.75" customHeight="1">
      <c r="A14052" s="5"/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  <c r="Q14052" s="5"/>
      <c r="R14052" s="5"/>
      <c r="S14052" s="5"/>
      <c r="T14052" s="5"/>
      <c r="U14052" s="5"/>
      <c r="V14052" s="5"/>
      <c r="W14052" s="5"/>
    </row>
    <row r="14053" ht="15.75" customHeight="1">
      <c r="A14053" s="5"/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  <c r="Q14053" s="5"/>
      <c r="R14053" s="5"/>
      <c r="S14053" s="5"/>
      <c r="T14053" s="5"/>
      <c r="U14053" s="5"/>
      <c r="V14053" s="5"/>
      <c r="W14053" s="5"/>
    </row>
    <row r="14054" ht="15.75" customHeight="1">
      <c r="A14054" s="5"/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  <c r="Q14054" s="5"/>
      <c r="R14054" s="5"/>
      <c r="S14054" s="5"/>
      <c r="T14054" s="5"/>
      <c r="U14054" s="5"/>
      <c r="V14054" s="5"/>
      <c r="W14054" s="5"/>
    </row>
    <row r="14055" ht="15.75" customHeight="1">
      <c r="A14055" s="5"/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  <c r="Q14055" s="5"/>
      <c r="R14055" s="5"/>
      <c r="S14055" s="5"/>
      <c r="T14055" s="5"/>
      <c r="U14055" s="5"/>
      <c r="V14055" s="5"/>
      <c r="W14055" s="5"/>
    </row>
    <row r="14056" ht="15.75" customHeight="1">
      <c r="A14056" s="5"/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  <c r="Q14056" s="5"/>
      <c r="R14056" s="5"/>
      <c r="S14056" s="5"/>
      <c r="T14056" s="5"/>
      <c r="U14056" s="5"/>
      <c r="V14056" s="5"/>
      <c r="W14056" s="5"/>
    </row>
    <row r="14057" ht="15.75" customHeight="1">
      <c r="A14057" s="5"/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  <c r="Q14057" s="5"/>
      <c r="R14057" s="5"/>
      <c r="S14057" s="5"/>
      <c r="T14057" s="5"/>
      <c r="U14057" s="5"/>
      <c r="V14057" s="5"/>
      <c r="W14057" s="5"/>
    </row>
    <row r="14058" ht="15.75" customHeight="1">
      <c r="A14058" s="5"/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  <c r="Q14058" s="5"/>
      <c r="R14058" s="5"/>
      <c r="S14058" s="5"/>
      <c r="T14058" s="5"/>
      <c r="U14058" s="5"/>
      <c r="V14058" s="5"/>
      <c r="W14058" s="5"/>
    </row>
    <row r="14059" ht="15.75" customHeight="1">
      <c r="A14059" s="5"/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  <c r="Q14059" s="5"/>
      <c r="R14059" s="5"/>
      <c r="S14059" s="5"/>
      <c r="T14059" s="5"/>
      <c r="U14059" s="5"/>
      <c r="V14059" s="5"/>
      <c r="W14059" s="5"/>
    </row>
    <row r="14060" ht="15.75" customHeight="1">
      <c r="A14060" s="5"/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  <c r="R14060" s="5"/>
      <c r="S14060" s="5"/>
      <c r="T14060" s="5"/>
      <c r="U14060" s="5"/>
      <c r="V14060" s="5"/>
      <c r="W14060" s="5"/>
    </row>
    <row r="14061" ht="15.75" customHeight="1">
      <c r="A14061" s="5"/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  <c r="Q14061" s="5"/>
      <c r="R14061" s="5"/>
      <c r="S14061" s="5"/>
      <c r="T14061" s="5"/>
      <c r="U14061" s="5"/>
      <c r="V14061" s="5"/>
      <c r="W14061" s="5"/>
    </row>
    <row r="14062" ht="15.75" customHeight="1">
      <c r="A14062" s="5"/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  <c r="Q14062" s="5"/>
      <c r="R14062" s="5"/>
      <c r="S14062" s="5"/>
      <c r="T14062" s="5"/>
      <c r="U14062" s="5"/>
      <c r="V14062" s="5"/>
      <c r="W14062" s="5"/>
    </row>
    <row r="14063" ht="15.75" customHeight="1">
      <c r="A14063" s="5"/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  <c r="Q14063" s="5"/>
      <c r="R14063" s="5"/>
      <c r="S14063" s="5"/>
      <c r="T14063" s="5"/>
      <c r="U14063" s="5"/>
      <c r="V14063" s="5"/>
      <c r="W14063" s="5"/>
    </row>
    <row r="14064" ht="15.75" customHeight="1">
      <c r="A14064" s="5"/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  <c r="Q14064" s="5"/>
      <c r="R14064" s="5"/>
      <c r="S14064" s="5"/>
      <c r="T14064" s="5"/>
      <c r="U14064" s="5"/>
      <c r="V14064" s="5"/>
      <c r="W14064" s="5"/>
    </row>
    <row r="14065" ht="15.75" customHeight="1">
      <c r="A14065" s="5"/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  <c r="Q14065" s="5"/>
      <c r="R14065" s="5"/>
      <c r="S14065" s="5"/>
      <c r="T14065" s="5"/>
      <c r="U14065" s="5"/>
      <c r="V14065" s="5"/>
      <c r="W14065" s="5"/>
    </row>
    <row r="14066" ht="15.75" customHeight="1">
      <c r="A14066" s="5"/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  <c r="Q14066" s="5"/>
      <c r="R14066" s="5"/>
      <c r="S14066" s="5"/>
      <c r="T14066" s="5"/>
      <c r="U14066" s="5"/>
      <c r="V14066" s="5"/>
      <c r="W14066" s="5"/>
    </row>
    <row r="14067" ht="15.75" customHeight="1">
      <c r="A14067" s="5"/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  <c r="Q14067" s="5"/>
      <c r="R14067" s="5"/>
      <c r="S14067" s="5"/>
      <c r="T14067" s="5"/>
      <c r="U14067" s="5"/>
      <c r="V14067" s="5"/>
      <c r="W14067" s="5"/>
    </row>
    <row r="14068" ht="15.75" customHeight="1">
      <c r="A14068" s="5"/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  <c r="Q14068" s="5"/>
      <c r="R14068" s="5"/>
      <c r="S14068" s="5"/>
      <c r="T14068" s="5"/>
      <c r="U14068" s="5"/>
      <c r="V14068" s="5"/>
      <c r="W14068" s="5"/>
    </row>
    <row r="14069" ht="15.75" customHeight="1">
      <c r="A14069" s="5"/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  <c r="R14069" s="5"/>
      <c r="S14069" s="5"/>
      <c r="T14069" s="5"/>
      <c r="U14069" s="5"/>
      <c r="V14069" s="5"/>
      <c r="W14069" s="5"/>
    </row>
    <row r="14070" ht="15.75" customHeight="1">
      <c r="A14070" s="5"/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  <c r="Q14070" s="5"/>
      <c r="R14070" s="5"/>
      <c r="S14070" s="5"/>
      <c r="T14070" s="5"/>
      <c r="U14070" s="5"/>
      <c r="V14070" s="5"/>
      <c r="W14070" s="5"/>
    </row>
    <row r="14071" ht="15.75" customHeight="1">
      <c r="A14071" s="5"/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  <c r="Q14071" s="5"/>
      <c r="R14071" s="5"/>
      <c r="S14071" s="5"/>
      <c r="T14071" s="5"/>
      <c r="U14071" s="5"/>
      <c r="V14071" s="5"/>
      <c r="W14071" s="5"/>
    </row>
    <row r="14072" ht="15.75" customHeight="1">
      <c r="A14072" s="5"/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  <c r="Q14072" s="5"/>
      <c r="R14072" s="5"/>
      <c r="S14072" s="5"/>
      <c r="T14072" s="5"/>
      <c r="U14072" s="5"/>
      <c r="V14072" s="5"/>
      <c r="W14072" s="5"/>
    </row>
    <row r="14073" ht="15.75" customHeight="1">
      <c r="A14073" s="5"/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  <c r="Q14073" s="5"/>
      <c r="R14073" s="5"/>
      <c r="S14073" s="5"/>
      <c r="T14073" s="5"/>
      <c r="U14073" s="5"/>
      <c r="V14073" s="5"/>
      <c r="W14073" s="5"/>
    </row>
    <row r="14074" ht="15.75" customHeight="1">
      <c r="A14074" s="5"/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  <c r="Q14074" s="5"/>
      <c r="R14074" s="5"/>
      <c r="S14074" s="5"/>
      <c r="T14074" s="5"/>
      <c r="U14074" s="5"/>
      <c r="V14074" s="5"/>
      <c r="W14074" s="5"/>
    </row>
    <row r="14075" ht="15.75" customHeight="1">
      <c r="A14075" s="5"/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  <c r="Q14075" s="5"/>
      <c r="R14075" s="5"/>
      <c r="S14075" s="5"/>
      <c r="T14075" s="5"/>
      <c r="U14075" s="5"/>
      <c r="V14075" s="5"/>
      <c r="W14075" s="5"/>
    </row>
    <row r="14076" ht="15.75" customHeight="1">
      <c r="A14076" s="5"/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  <c r="Q14076" s="5"/>
      <c r="R14076" s="5"/>
      <c r="S14076" s="5"/>
      <c r="T14076" s="5"/>
      <c r="U14076" s="5"/>
      <c r="V14076" s="5"/>
      <c r="W14076" s="5"/>
    </row>
    <row r="14077" ht="15.75" customHeight="1">
      <c r="A14077" s="5"/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  <c r="Q14077" s="5"/>
      <c r="R14077" s="5"/>
      <c r="S14077" s="5"/>
      <c r="T14077" s="5"/>
      <c r="U14077" s="5"/>
      <c r="V14077" s="5"/>
      <c r="W14077" s="5"/>
    </row>
    <row r="14078" ht="15.75" customHeight="1">
      <c r="A14078" s="5"/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  <c r="R14078" s="5"/>
      <c r="S14078" s="5"/>
      <c r="T14078" s="5"/>
      <c r="U14078" s="5"/>
      <c r="V14078" s="5"/>
      <c r="W14078" s="5"/>
    </row>
    <row r="14079" ht="15.75" customHeight="1">
      <c r="A14079" s="5"/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  <c r="Q14079" s="5"/>
      <c r="R14079" s="5"/>
      <c r="S14079" s="5"/>
      <c r="T14079" s="5"/>
      <c r="U14079" s="5"/>
      <c r="V14079" s="5"/>
      <c r="W14079" s="5"/>
    </row>
    <row r="14080" ht="15.75" customHeight="1">
      <c r="A14080" s="5"/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  <c r="Q14080" s="5"/>
      <c r="R14080" s="5"/>
      <c r="S14080" s="5"/>
      <c r="T14080" s="5"/>
      <c r="U14080" s="5"/>
      <c r="V14080" s="5"/>
      <c r="W14080" s="5"/>
    </row>
    <row r="14081" ht="15.75" customHeight="1">
      <c r="A14081" s="5"/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  <c r="Q14081" s="5"/>
      <c r="R14081" s="5"/>
      <c r="S14081" s="5"/>
      <c r="T14081" s="5"/>
      <c r="U14081" s="5"/>
      <c r="V14081" s="5"/>
      <c r="W14081" s="5"/>
    </row>
    <row r="14082" ht="15.75" customHeight="1">
      <c r="A14082" s="5"/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  <c r="Q14082" s="5"/>
      <c r="R14082" s="5"/>
      <c r="S14082" s="5"/>
      <c r="T14082" s="5"/>
      <c r="U14082" s="5"/>
      <c r="V14082" s="5"/>
      <c r="W14082" s="5"/>
    </row>
    <row r="14083" ht="15.75" customHeight="1">
      <c r="A14083" s="5"/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  <c r="Q14083" s="5"/>
      <c r="R14083" s="5"/>
      <c r="S14083" s="5"/>
      <c r="T14083" s="5"/>
      <c r="U14083" s="5"/>
      <c r="V14083" s="5"/>
      <c r="W14083" s="5"/>
    </row>
    <row r="14084" ht="15.75" customHeight="1">
      <c r="A14084" s="5"/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  <c r="Q14084" s="5"/>
      <c r="R14084" s="5"/>
      <c r="S14084" s="5"/>
      <c r="T14084" s="5"/>
      <c r="U14084" s="5"/>
      <c r="V14084" s="5"/>
      <c r="W14084" s="5"/>
    </row>
    <row r="14085" ht="15.75" customHeight="1">
      <c r="A14085" s="5"/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  <c r="Q14085" s="5"/>
      <c r="R14085" s="5"/>
      <c r="S14085" s="5"/>
      <c r="T14085" s="5"/>
      <c r="U14085" s="5"/>
      <c r="V14085" s="5"/>
      <c r="W14085" s="5"/>
    </row>
    <row r="14086" ht="15.75" customHeight="1">
      <c r="A14086" s="5"/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  <c r="Q14086" s="5"/>
      <c r="R14086" s="5"/>
      <c r="S14086" s="5"/>
      <c r="T14086" s="5"/>
      <c r="U14086" s="5"/>
      <c r="V14086" s="5"/>
      <c r="W14086" s="5"/>
    </row>
    <row r="14087" ht="15.75" customHeight="1">
      <c r="A14087" s="5"/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  <c r="R14087" s="5"/>
      <c r="S14087" s="5"/>
      <c r="T14087" s="5"/>
      <c r="U14087" s="5"/>
      <c r="V14087" s="5"/>
      <c r="W14087" s="5"/>
    </row>
    <row r="14088" ht="15.75" customHeight="1">
      <c r="A14088" s="5"/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  <c r="Q14088" s="5"/>
      <c r="R14088" s="5"/>
      <c r="S14088" s="5"/>
      <c r="T14088" s="5"/>
      <c r="U14088" s="5"/>
      <c r="V14088" s="5"/>
      <c r="W14088" s="5"/>
    </row>
    <row r="14089" ht="15.75" customHeight="1">
      <c r="A14089" s="5"/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  <c r="Q14089" s="5"/>
      <c r="R14089" s="5"/>
      <c r="S14089" s="5"/>
      <c r="T14089" s="5"/>
      <c r="U14089" s="5"/>
      <c r="V14089" s="5"/>
      <c r="W14089" s="5"/>
    </row>
    <row r="14090" ht="15.75" customHeight="1">
      <c r="A14090" s="5"/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  <c r="Q14090" s="5"/>
      <c r="R14090" s="5"/>
      <c r="S14090" s="5"/>
      <c r="T14090" s="5"/>
      <c r="U14090" s="5"/>
      <c r="V14090" s="5"/>
      <c r="W14090" s="5"/>
    </row>
    <row r="14091" ht="15.75" customHeight="1">
      <c r="A14091" s="5"/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  <c r="Q14091" s="5"/>
      <c r="R14091" s="5"/>
      <c r="S14091" s="5"/>
      <c r="T14091" s="5"/>
      <c r="U14091" s="5"/>
      <c r="V14091" s="5"/>
      <c r="W14091" s="5"/>
    </row>
    <row r="14092" ht="15.75" customHeight="1">
      <c r="A14092" s="5"/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  <c r="Q14092" s="5"/>
      <c r="R14092" s="5"/>
      <c r="S14092" s="5"/>
      <c r="T14092" s="5"/>
      <c r="U14092" s="5"/>
      <c r="V14092" s="5"/>
      <c r="W14092" s="5"/>
    </row>
    <row r="14093" ht="15.75" customHeight="1">
      <c r="A14093" s="5"/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  <c r="Q14093" s="5"/>
      <c r="R14093" s="5"/>
      <c r="S14093" s="5"/>
      <c r="T14093" s="5"/>
      <c r="U14093" s="5"/>
      <c r="V14093" s="5"/>
      <c r="W14093" s="5"/>
    </row>
    <row r="14094" ht="15.75" customHeight="1">
      <c r="A14094" s="5"/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  <c r="Q14094" s="5"/>
      <c r="R14094" s="5"/>
      <c r="S14094" s="5"/>
      <c r="T14094" s="5"/>
      <c r="U14094" s="5"/>
      <c r="V14094" s="5"/>
      <c r="W14094" s="5"/>
    </row>
    <row r="14095" ht="15.75" customHeight="1">
      <c r="A14095" s="5"/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  <c r="Q14095" s="5"/>
      <c r="R14095" s="5"/>
      <c r="S14095" s="5"/>
      <c r="T14095" s="5"/>
      <c r="U14095" s="5"/>
      <c r="V14095" s="5"/>
      <c r="W14095" s="5"/>
    </row>
    <row r="14096" ht="15.75" customHeight="1">
      <c r="A14096" s="5"/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  <c r="R14096" s="5"/>
      <c r="S14096" s="5"/>
      <c r="T14096" s="5"/>
      <c r="U14096" s="5"/>
      <c r="V14096" s="5"/>
      <c r="W14096" s="5"/>
    </row>
    <row r="14097" ht="15.75" customHeight="1">
      <c r="A14097" s="5"/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  <c r="Q14097" s="5"/>
      <c r="R14097" s="5"/>
      <c r="S14097" s="5"/>
      <c r="T14097" s="5"/>
      <c r="U14097" s="5"/>
      <c r="V14097" s="5"/>
      <c r="W14097" s="5"/>
    </row>
    <row r="14098" ht="15.75" customHeight="1">
      <c r="A14098" s="5"/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  <c r="Q14098" s="5"/>
      <c r="R14098" s="5"/>
      <c r="S14098" s="5"/>
      <c r="T14098" s="5"/>
      <c r="U14098" s="5"/>
      <c r="V14098" s="5"/>
      <c r="W14098" s="5"/>
    </row>
    <row r="14099" ht="15.75" customHeight="1">
      <c r="A14099" s="5"/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  <c r="Q14099" s="5"/>
      <c r="R14099" s="5"/>
      <c r="S14099" s="5"/>
      <c r="T14099" s="5"/>
      <c r="U14099" s="5"/>
      <c r="V14099" s="5"/>
      <c r="W14099" s="5"/>
    </row>
    <row r="14100" ht="15.75" customHeight="1">
      <c r="A14100" s="5"/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  <c r="Q14100" s="5"/>
      <c r="R14100" s="5"/>
      <c r="S14100" s="5"/>
      <c r="T14100" s="5"/>
      <c r="U14100" s="5"/>
      <c r="V14100" s="5"/>
      <c r="W14100" s="5"/>
    </row>
    <row r="14101" ht="15.75" customHeight="1">
      <c r="A14101" s="5"/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  <c r="Q14101" s="5"/>
      <c r="R14101" s="5"/>
      <c r="S14101" s="5"/>
      <c r="T14101" s="5"/>
      <c r="U14101" s="5"/>
      <c r="V14101" s="5"/>
      <c r="W14101" s="5"/>
    </row>
    <row r="14102" ht="15.75" customHeight="1">
      <c r="A14102" s="5"/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  <c r="Q14102" s="5"/>
      <c r="R14102" s="5"/>
      <c r="S14102" s="5"/>
      <c r="T14102" s="5"/>
      <c r="U14102" s="5"/>
      <c r="V14102" s="5"/>
      <c r="W14102" s="5"/>
    </row>
    <row r="14103" ht="15.75" customHeight="1">
      <c r="A14103" s="5"/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  <c r="Q14103" s="5"/>
      <c r="R14103" s="5"/>
      <c r="S14103" s="5"/>
      <c r="T14103" s="5"/>
      <c r="U14103" s="5"/>
      <c r="V14103" s="5"/>
      <c r="W14103" s="5"/>
    </row>
    <row r="14104" ht="15.75" customHeight="1">
      <c r="A14104" s="5"/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  <c r="Q14104" s="5"/>
      <c r="R14104" s="5"/>
      <c r="S14104" s="5"/>
      <c r="T14104" s="5"/>
      <c r="U14104" s="5"/>
      <c r="V14104" s="5"/>
      <c r="W14104" s="5"/>
    </row>
    <row r="14105" ht="15.75" customHeight="1">
      <c r="A14105" s="5"/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  <c r="R14105" s="5"/>
      <c r="S14105" s="5"/>
      <c r="T14105" s="5"/>
      <c r="U14105" s="5"/>
      <c r="V14105" s="5"/>
      <c r="W14105" s="5"/>
    </row>
    <row r="14106" ht="15.75" customHeight="1">
      <c r="A14106" s="5"/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  <c r="Q14106" s="5"/>
      <c r="R14106" s="5"/>
      <c r="S14106" s="5"/>
      <c r="T14106" s="5"/>
      <c r="U14106" s="5"/>
      <c r="V14106" s="5"/>
      <c r="W14106" s="5"/>
    </row>
    <row r="14107" ht="15.75" customHeight="1">
      <c r="A14107" s="5"/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  <c r="Q14107" s="5"/>
      <c r="R14107" s="5"/>
      <c r="S14107" s="5"/>
      <c r="T14107" s="5"/>
      <c r="U14107" s="5"/>
      <c r="V14107" s="5"/>
      <c r="W14107" s="5"/>
    </row>
    <row r="14108" ht="15.75" customHeight="1">
      <c r="A14108" s="5"/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  <c r="Q14108" s="5"/>
      <c r="R14108" s="5"/>
      <c r="S14108" s="5"/>
      <c r="T14108" s="5"/>
      <c r="U14108" s="5"/>
      <c r="V14108" s="5"/>
      <c r="W14108" s="5"/>
    </row>
    <row r="14109" ht="15.75" customHeight="1">
      <c r="A14109" s="5"/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  <c r="Q14109" s="5"/>
      <c r="R14109" s="5"/>
      <c r="S14109" s="5"/>
      <c r="T14109" s="5"/>
      <c r="U14109" s="5"/>
      <c r="V14109" s="5"/>
      <c r="W14109" s="5"/>
    </row>
    <row r="14110" ht="15.75" customHeight="1">
      <c r="A14110" s="5"/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  <c r="Q14110" s="5"/>
      <c r="R14110" s="5"/>
      <c r="S14110" s="5"/>
      <c r="T14110" s="5"/>
      <c r="U14110" s="5"/>
      <c r="V14110" s="5"/>
      <c r="W14110" s="5"/>
    </row>
    <row r="14111" ht="15.75" customHeight="1">
      <c r="A14111" s="5"/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  <c r="Q14111" s="5"/>
      <c r="R14111" s="5"/>
      <c r="S14111" s="5"/>
      <c r="T14111" s="5"/>
      <c r="U14111" s="5"/>
      <c r="V14111" s="5"/>
      <c r="W14111" s="5"/>
    </row>
    <row r="14112" ht="15.75" customHeight="1">
      <c r="A14112" s="5"/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  <c r="Q14112" s="5"/>
      <c r="R14112" s="5"/>
      <c r="S14112" s="5"/>
      <c r="T14112" s="5"/>
      <c r="U14112" s="5"/>
      <c r="V14112" s="5"/>
      <c r="W14112" s="5"/>
    </row>
    <row r="14113" ht="15.75" customHeight="1">
      <c r="A14113" s="5"/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  <c r="Q14113" s="5"/>
      <c r="R14113" s="5"/>
      <c r="S14113" s="5"/>
      <c r="T14113" s="5"/>
      <c r="U14113" s="5"/>
      <c r="V14113" s="5"/>
      <c r="W14113" s="5"/>
    </row>
    <row r="14114" ht="15.75" customHeight="1">
      <c r="A14114" s="5"/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  <c r="R14114" s="5"/>
      <c r="S14114" s="5"/>
      <c r="T14114" s="5"/>
      <c r="U14114" s="5"/>
      <c r="V14114" s="5"/>
      <c r="W14114" s="5"/>
    </row>
    <row r="14115" ht="15.75" customHeight="1">
      <c r="A14115" s="5"/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  <c r="Q14115" s="5"/>
      <c r="R14115" s="5"/>
      <c r="S14115" s="5"/>
      <c r="T14115" s="5"/>
      <c r="U14115" s="5"/>
      <c r="V14115" s="5"/>
      <c r="W14115" s="5"/>
    </row>
    <row r="14116" ht="15.75" customHeight="1">
      <c r="A14116" s="5"/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  <c r="Q14116" s="5"/>
      <c r="R14116" s="5"/>
      <c r="S14116" s="5"/>
      <c r="T14116" s="5"/>
      <c r="U14116" s="5"/>
      <c r="V14116" s="5"/>
      <c r="W14116" s="5"/>
    </row>
    <row r="14117" ht="15.75" customHeight="1">
      <c r="A14117" s="5"/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  <c r="Q14117" s="5"/>
      <c r="R14117" s="5"/>
      <c r="S14117" s="5"/>
      <c r="T14117" s="5"/>
      <c r="U14117" s="5"/>
      <c r="V14117" s="5"/>
      <c r="W14117" s="5"/>
    </row>
    <row r="14118" ht="15.75" customHeight="1">
      <c r="A14118" s="5"/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  <c r="Q14118" s="5"/>
      <c r="R14118" s="5"/>
      <c r="S14118" s="5"/>
      <c r="T14118" s="5"/>
      <c r="U14118" s="5"/>
      <c r="V14118" s="5"/>
      <c r="W14118" s="5"/>
    </row>
    <row r="14119" ht="15.75" customHeight="1">
      <c r="A14119" s="5"/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  <c r="Q14119" s="5"/>
      <c r="R14119" s="5"/>
      <c r="S14119" s="5"/>
      <c r="T14119" s="5"/>
      <c r="U14119" s="5"/>
      <c r="V14119" s="5"/>
      <c r="W14119" s="5"/>
    </row>
    <row r="14120" ht="15.75" customHeight="1">
      <c r="A14120" s="5"/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  <c r="Q14120" s="5"/>
      <c r="R14120" s="5"/>
      <c r="S14120" s="5"/>
      <c r="T14120" s="5"/>
      <c r="U14120" s="5"/>
      <c r="V14120" s="5"/>
      <c r="W14120" s="5"/>
    </row>
    <row r="14121" ht="15.75" customHeight="1">
      <c r="A14121" s="5"/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  <c r="Q14121" s="5"/>
      <c r="R14121" s="5"/>
      <c r="S14121" s="5"/>
      <c r="T14121" s="5"/>
      <c r="U14121" s="5"/>
      <c r="V14121" s="5"/>
      <c r="W14121" s="5"/>
    </row>
    <row r="14122" ht="15.75" customHeight="1">
      <c r="A14122" s="5"/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  <c r="Q14122" s="5"/>
      <c r="R14122" s="5"/>
      <c r="S14122" s="5"/>
      <c r="T14122" s="5"/>
      <c r="U14122" s="5"/>
      <c r="V14122" s="5"/>
      <c r="W14122" s="5"/>
    </row>
    <row r="14123" ht="15.75" customHeight="1">
      <c r="A14123" s="5"/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  <c r="R14123" s="5"/>
      <c r="S14123" s="5"/>
      <c r="T14123" s="5"/>
      <c r="U14123" s="5"/>
      <c r="V14123" s="5"/>
      <c r="W14123" s="5"/>
    </row>
    <row r="14124" ht="15.75" customHeight="1">
      <c r="A14124" s="5"/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  <c r="Q14124" s="5"/>
      <c r="R14124" s="5"/>
      <c r="S14124" s="5"/>
      <c r="T14124" s="5"/>
      <c r="U14124" s="5"/>
      <c r="V14124" s="5"/>
      <c r="W14124" s="5"/>
    </row>
    <row r="14125" ht="15.75" customHeight="1">
      <c r="A14125" s="5"/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  <c r="Q14125" s="5"/>
      <c r="R14125" s="5"/>
      <c r="S14125" s="5"/>
      <c r="T14125" s="5"/>
      <c r="U14125" s="5"/>
      <c r="V14125" s="5"/>
      <c r="W14125" s="5"/>
    </row>
    <row r="14126" ht="15.75" customHeight="1">
      <c r="A14126" s="5"/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  <c r="Q14126" s="5"/>
      <c r="R14126" s="5"/>
      <c r="S14126" s="5"/>
      <c r="T14126" s="5"/>
      <c r="U14126" s="5"/>
      <c r="V14126" s="5"/>
      <c r="W14126" s="5"/>
    </row>
    <row r="14127" ht="15.75" customHeight="1">
      <c r="A14127" s="5"/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  <c r="Q14127" s="5"/>
      <c r="R14127" s="5"/>
      <c r="S14127" s="5"/>
      <c r="T14127" s="5"/>
      <c r="U14127" s="5"/>
      <c r="V14127" s="5"/>
      <c r="W14127" s="5"/>
    </row>
    <row r="14128" ht="15.75" customHeight="1">
      <c r="A14128" s="5"/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  <c r="Q14128" s="5"/>
      <c r="R14128" s="5"/>
      <c r="S14128" s="5"/>
      <c r="T14128" s="5"/>
      <c r="U14128" s="5"/>
      <c r="V14128" s="5"/>
      <c r="W14128" s="5"/>
    </row>
    <row r="14129" ht="15.75" customHeight="1">
      <c r="A14129" s="5"/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  <c r="Q14129" s="5"/>
      <c r="R14129" s="5"/>
      <c r="S14129" s="5"/>
      <c r="T14129" s="5"/>
      <c r="U14129" s="5"/>
      <c r="V14129" s="5"/>
      <c r="W14129" s="5"/>
    </row>
    <row r="14130" ht="15.75" customHeight="1">
      <c r="A14130" s="5"/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  <c r="Q14130" s="5"/>
      <c r="R14130" s="5"/>
      <c r="S14130" s="5"/>
      <c r="T14130" s="5"/>
      <c r="U14130" s="5"/>
      <c r="V14130" s="5"/>
      <c r="W14130" s="5"/>
    </row>
    <row r="14131" ht="15.75" customHeight="1">
      <c r="A14131" s="5"/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  <c r="Q14131" s="5"/>
      <c r="R14131" s="5"/>
      <c r="S14131" s="5"/>
      <c r="T14131" s="5"/>
      <c r="U14131" s="5"/>
      <c r="V14131" s="5"/>
      <c r="W14131" s="5"/>
    </row>
    <row r="14132" ht="15.75" customHeight="1">
      <c r="A14132" s="5"/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  <c r="R14132" s="5"/>
      <c r="S14132" s="5"/>
      <c r="T14132" s="5"/>
      <c r="U14132" s="5"/>
      <c r="V14132" s="5"/>
      <c r="W14132" s="5"/>
    </row>
    <row r="14133" ht="15.75" customHeight="1">
      <c r="A14133" s="5"/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  <c r="Q14133" s="5"/>
      <c r="R14133" s="5"/>
      <c r="S14133" s="5"/>
      <c r="T14133" s="5"/>
      <c r="U14133" s="5"/>
      <c r="V14133" s="5"/>
      <c r="W14133" s="5"/>
    </row>
    <row r="14134" ht="15.75" customHeight="1">
      <c r="A14134" s="5"/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  <c r="Q14134" s="5"/>
      <c r="R14134" s="5"/>
      <c r="S14134" s="5"/>
      <c r="T14134" s="5"/>
      <c r="U14134" s="5"/>
      <c r="V14134" s="5"/>
      <c r="W14134" s="5"/>
    </row>
    <row r="14135" ht="15.75" customHeight="1">
      <c r="A14135" s="5"/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  <c r="Q14135" s="5"/>
      <c r="R14135" s="5"/>
      <c r="S14135" s="5"/>
      <c r="T14135" s="5"/>
      <c r="U14135" s="5"/>
      <c r="V14135" s="5"/>
      <c r="W14135" s="5"/>
    </row>
    <row r="14136" ht="15.75" customHeight="1">
      <c r="A14136" s="5"/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  <c r="Q14136" s="5"/>
      <c r="R14136" s="5"/>
      <c r="S14136" s="5"/>
      <c r="T14136" s="5"/>
      <c r="U14136" s="5"/>
      <c r="V14136" s="5"/>
      <c r="W14136" s="5"/>
    </row>
    <row r="14137" ht="15.75" customHeight="1">
      <c r="A14137" s="5"/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  <c r="Q14137" s="5"/>
      <c r="R14137" s="5"/>
      <c r="S14137" s="5"/>
      <c r="T14137" s="5"/>
      <c r="U14137" s="5"/>
      <c r="V14137" s="5"/>
      <c r="W14137" s="5"/>
    </row>
    <row r="14138" ht="15.75" customHeight="1">
      <c r="A14138" s="5"/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  <c r="Q14138" s="5"/>
      <c r="R14138" s="5"/>
      <c r="S14138" s="5"/>
      <c r="T14138" s="5"/>
      <c r="U14138" s="5"/>
      <c r="V14138" s="5"/>
      <c r="W14138" s="5"/>
    </row>
    <row r="14139" ht="15.75" customHeight="1">
      <c r="A14139" s="5"/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  <c r="Q14139" s="5"/>
      <c r="R14139" s="5"/>
      <c r="S14139" s="5"/>
      <c r="T14139" s="5"/>
      <c r="U14139" s="5"/>
      <c r="V14139" s="5"/>
      <c r="W14139" s="5"/>
    </row>
    <row r="14140" ht="15.75" customHeight="1">
      <c r="A14140" s="5"/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  <c r="Q14140" s="5"/>
      <c r="R14140" s="5"/>
      <c r="S14140" s="5"/>
      <c r="T14140" s="5"/>
      <c r="U14140" s="5"/>
      <c r="V14140" s="5"/>
      <c r="W14140" s="5"/>
    </row>
    <row r="14141" ht="15.75" customHeight="1">
      <c r="A14141" s="5"/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  <c r="R14141" s="5"/>
      <c r="S14141" s="5"/>
      <c r="T14141" s="5"/>
      <c r="U14141" s="5"/>
      <c r="V14141" s="5"/>
      <c r="W14141" s="5"/>
    </row>
    <row r="14142" ht="15.75" customHeight="1">
      <c r="A14142" s="5"/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  <c r="Q14142" s="5"/>
      <c r="R14142" s="5"/>
      <c r="S14142" s="5"/>
      <c r="T14142" s="5"/>
      <c r="U14142" s="5"/>
      <c r="V14142" s="5"/>
      <c r="W14142" s="5"/>
    </row>
    <row r="14143" ht="15.75" customHeight="1">
      <c r="A14143" s="5"/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  <c r="Q14143" s="5"/>
      <c r="R14143" s="5"/>
      <c r="S14143" s="5"/>
      <c r="T14143" s="5"/>
      <c r="U14143" s="5"/>
      <c r="V14143" s="5"/>
      <c r="W14143" s="5"/>
    </row>
    <row r="14144" ht="15.75" customHeight="1">
      <c r="A14144" s="5"/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  <c r="Q14144" s="5"/>
      <c r="R14144" s="5"/>
      <c r="S14144" s="5"/>
      <c r="T14144" s="5"/>
      <c r="U14144" s="5"/>
      <c r="V14144" s="5"/>
      <c r="W14144" s="5"/>
    </row>
    <row r="14145" ht="15.75" customHeight="1">
      <c r="A14145" s="5"/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  <c r="Q14145" s="5"/>
      <c r="R14145" s="5"/>
      <c r="S14145" s="5"/>
      <c r="T14145" s="5"/>
      <c r="U14145" s="5"/>
      <c r="V14145" s="5"/>
      <c r="W14145" s="5"/>
    </row>
    <row r="14146" ht="15.75" customHeight="1">
      <c r="A14146" s="5"/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  <c r="Q14146" s="5"/>
      <c r="R14146" s="5"/>
      <c r="S14146" s="5"/>
      <c r="T14146" s="5"/>
      <c r="U14146" s="5"/>
      <c r="V14146" s="5"/>
      <c r="W14146" s="5"/>
    </row>
    <row r="14147" ht="15.75" customHeight="1">
      <c r="A14147" s="5"/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  <c r="Q14147" s="5"/>
      <c r="R14147" s="5"/>
      <c r="S14147" s="5"/>
      <c r="T14147" s="5"/>
      <c r="U14147" s="5"/>
      <c r="V14147" s="5"/>
      <c r="W14147" s="5"/>
    </row>
    <row r="14148" ht="15.75" customHeight="1">
      <c r="A14148" s="5"/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  <c r="Q14148" s="5"/>
      <c r="R14148" s="5"/>
      <c r="S14148" s="5"/>
      <c r="T14148" s="5"/>
      <c r="U14148" s="5"/>
      <c r="V14148" s="5"/>
      <c r="W14148" s="5"/>
    </row>
    <row r="14149" ht="15.75" customHeight="1">
      <c r="A14149" s="5"/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  <c r="Q14149" s="5"/>
      <c r="R14149" s="5"/>
      <c r="S14149" s="5"/>
      <c r="T14149" s="5"/>
      <c r="U14149" s="5"/>
      <c r="V14149" s="5"/>
      <c r="W14149" s="5"/>
    </row>
    <row r="14150" ht="15.75" customHeight="1">
      <c r="A14150" s="5"/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  <c r="R14150" s="5"/>
      <c r="S14150" s="5"/>
      <c r="T14150" s="5"/>
      <c r="U14150" s="5"/>
      <c r="V14150" s="5"/>
      <c r="W14150" s="5"/>
    </row>
    <row r="14151" ht="15.75" customHeight="1">
      <c r="A14151" s="5"/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  <c r="Q14151" s="5"/>
      <c r="R14151" s="5"/>
      <c r="S14151" s="5"/>
      <c r="T14151" s="5"/>
      <c r="U14151" s="5"/>
      <c r="V14151" s="5"/>
      <c r="W14151" s="5"/>
    </row>
    <row r="14152" ht="15.75" customHeight="1">
      <c r="A14152" s="5"/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  <c r="Q14152" s="5"/>
      <c r="R14152" s="5"/>
      <c r="S14152" s="5"/>
      <c r="T14152" s="5"/>
      <c r="U14152" s="5"/>
      <c r="V14152" s="5"/>
      <c r="W14152" s="5"/>
    </row>
    <row r="14153" ht="15.75" customHeight="1">
      <c r="A14153" s="5"/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  <c r="Q14153" s="5"/>
      <c r="R14153" s="5"/>
      <c r="S14153" s="5"/>
      <c r="T14153" s="5"/>
      <c r="U14153" s="5"/>
      <c r="V14153" s="5"/>
      <c r="W14153" s="5"/>
    </row>
    <row r="14154" ht="15.75" customHeight="1">
      <c r="A14154" s="5"/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  <c r="Q14154" s="5"/>
      <c r="R14154" s="5"/>
      <c r="S14154" s="5"/>
      <c r="T14154" s="5"/>
      <c r="U14154" s="5"/>
      <c r="V14154" s="5"/>
      <c r="W14154" s="5"/>
    </row>
    <row r="14155" ht="15.75" customHeight="1">
      <c r="A14155" s="5"/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  <c r="Q14155" s="5"/>
      <c r="R14155" s="5"/>
      <c r="S14155" s="5"/>
      <c r="T14155" s="5"/>
      <c r="U14155" s="5"/>
      <c r="V14155" s="5"/>
      <c r="W14155" s="5"/>
    </row>
    <row r="14156" ht="15.75" customHeight="1">
      <c r="A14156" s="5"/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  <c r="Q14156" s="5"/>
      <c r="R14156" s="5"/>
      <c r="S14156" s="5"/>
      <c r="T14156" s="5"/>
      <c r="U14156" s="5"/>
      <c r="V14156" s="5"/>
      <c r="W14156" s="5"/>
    </row>
    <row r="14157" ht="15.75" customHeight="1">
      <c r="A14157" s="5"/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  <c r="Q14157" s="5"/>
      <c r="R14157" s="5"/>
      <c r="S14157" s="5"/>
      <c r="T14157" s="5"/>
      <c r="U14157" s="5"/>
      <c r="V14157" s="5"/>
      <c r="W14157" s="5"/>
    </row>
    <row r="14158" ht="15.75" customHeight="1">
      <c r="A14158" s="5"/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  <c r="Q14158" s="5"/>
      <c r="R14158" s="5"/>
      <c r="S14158" s="5"/>
      <c r="T14158" s="5"/>
      <c r="U14158" s="5"/>
      <c r="V14158" s="5"/>
      <c r="W14158" s="5"/>
    </row>
    <row r="14159" ht="15.75" customHeight="1">
      <c r="A14159" s="5"/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  <c r="R14159" s="5"/>
      <c r="S14159" s="5"/>
      <c r="T14159" s="5"/>
      <c r="U14159" s="5"/>
      <c r="V14159" s="5"/>
      <c r="W14159" s="5"/>
    </row>
    <row r="14160" ht="15.75" customHeight="1">
      <c r="A14160" s="5"/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  <c r="Q14160" s="5"/>
      <c r="R14160" s="5"/>
      <c r="S14160" s="5"/>
      <c r="T14160" s="5"/>
      <c r="U14160" s="5"/>
      <c r="V14160" s="5"/>
      <c r="W14160" s="5"/>
    </row>
    <row r="14161" ht="15.75" customHeight="1">
      <c r="A14161" s="5"/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  <c r="Q14161" s="5"/>
      <c r="R14161" s="5"/>
      <c r="S14161" s="5"/>
      <c r="T14161" s="5"/>
      <c r="U14161" s="5"/>
      <c r="V14161" s="5"/>
      <c r="W14161" s="5"/>
    </row>
    <row r="14162" ht="15.75" customHeight="1">
      <c r="A14162" s="5"/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  <c r="Q14162" s="5"/>
      <c r="R14162" s="5"/>
      <c r="S14162" s="5"/>
      <c r="T14162" s="5"/>
      <c r="U14162" s="5"/>
      <c r="V14162" s="5"/>
      <c r="W14162" s="5"/>
    </row>
    <row r="14163" ht="15.75" customHeight="1">
      <c r="A14163" s="5"/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  <c r="Q14163" s="5"/>
      <c r="R14163" s="5"/>
      <c r="S14163" s="5"/>
      <c r="T14163" s="5"/>
      <c r="U14163" s="5"/>
      <c r="V14163" s="5"/>
      <c r="W14163" s="5"/>
    </row>
    <row r="14164" ht="15.75" customHeight="1">
      <c r="A14164" s="5"/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  <c r="Q14164" s="5"/>
      <c r="R14164" s="5"/>
      <c r="S14164" s="5"/>
      <c r="T14164" s="5"/>
      <c r="U14164" s="5"/>
      <c r="V14164" s="5"/>
      <c r="W14164" s="5"/>
    </row>
    <row r="14165" ht="15.75" customHeight="1">
      <c r="A14165" s="5"/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  <c r="Q14165" s="5"/>
      <c r="R14165" s="5"/>
      <c r="S14165" s="5"/>
      <c r="T14165" s="5"/>
      <c r="U14165" s="5"/>
      <c r="V14165" s="5"/>
      <c r="W14165" s="5"/>
    </row>
    <row r="14166" ht="15.75" customHeight="1">
      <c r="A14166" s="5"/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  <c r="Q14166" s="5"/>
      <c r="R14166" s="5"/>
      <c r="S14166" s="5"/>
      <c r="T14166" s="5"/>
      <c r="U14166" s="5"/>
      <c r="V14166" s="5"/>
      <c r="W14166" s="5"/>
    </row>
    <row r="14167" ht="15.75" customHeight="1">
      <c r="A14167" s="5"/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  <c r="Q14167" s="5"/>
      <c r="R14167" s="5"/>
      <c r="S14167" s="5"/>
      <c r="T14167" s="5"/>
      <c r="U14167" s="5"/>
      <c r="V14167" s="5"/>
      <c r="W14167" s="5"/>
    </row>
    <row r="14168" ht="15.75" customHeight="1">
      <c r="A14168" s="5"/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  <c r="R14168" s="5"/>
      <c r="S14168" s="5"/>
      <c r="T14168" s="5"/>
      <c r="U14168" s="5"/>
      <c r="V14168" s="5"/>
      <c r="W14168" s="5"/>
    </row>
    <row r="14169" ht="15.75" customHeight="1">
      <c r="A14169" s="5"/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  <c r="Q14169" s="5"/>
      <c r="R14169" s="5"/>
      <c r="S14169" s="5"/>
      <c r="T14169" s="5"/>
      <c r="U14169" s="5"/>
      <c r="V14169" s="5"/>
      <c r="W14169" s="5"/>
    </row>
    <row r="14170" ht="15.75" customHeight="1">
      <c r="A14170" s="5"/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  <c r="Q14170" s="5"/>
      <c r="R14170" s="5"/>
      <c r="S14170" s="5"/>
      <c r="T14170" s="5"/>
      <c r="U14170" s="5"/>
      <c r="V14170" s="5"/>
      <c r="W14170" s="5"/>
    </row>
    <row r="14171" ht="15.75" customHeight="1">
      <c r="A14171" s="5"/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  <c r="Q14171" s="5"/>
      <c r="R14171" s="5"/>
      <c r="S14171" s="5"/>
      <c r="T14171" s="5"/>
      <c r="U14171" s="5"/>
      <c r="V14171" s="5"/>
      <c r="W14171" s="5"/>
    </row>
    <row r="14172" ht="15.75" customHeight="1">
      <c r="A14172" s="5"/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  <c r="Q14172" s="5"/>
      <c r="R14172" s="5"/>
      <c r="S14172" s="5"/>
      <c r="T14172" s="5"/>
      <c r="U14172" s="5"/>
      <c r="V14172" s="5"/>
      <c r="W14172" s="5"/>
    </row>
    <row r="14173" ht="15.75" customHeight="1">
      <c r="A14173" s="5"/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  <c r="Q14173" s="5"/>
      <c r="R14173" s="5"/>
      <c r="S14173" s="5"/>
      <c r="T14173" s="5"/>
      <c r="U14173" s="5"/>
      <c r="V14173" s="5"/>
      <c r="W14173" s="5"/>
    </row>
    <row r="14174" ht="15.75" customHeight="1">
      <c r="A14174" s="5"/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  <c r="Q14174" s="5"/>
      <c r="R14174" s="5"/>
      <c r="S14174" s="5"/>
      <c r="T14174" s="5"/>
      <c r="U14174" s="5"/>
      <c r="V14174" s="5"/>
      <c r="W14174" s="5"/>
    </row>
    <row r="14175" ht="15.75" customHeight="1">
      <c r="A14175" s="5"/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  <c r="Q14175" s="5"/>
      <c r="R14175" s="5"/>
      <c r="S14175" s="5"/>
      <c r="T14175" s="5"/>
      <c r="U14175" s="5"/>
      <c r="V14175" s="5"/>
      <c r="W14175" s="5"/>
    </row>
    <row r="14176" ht="15.75" customHeight="1">
      <c r="A14176" s="5"/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  <c r="Q14176" s="5"/>
      <c r="R14176" s="5"/>
      <c r="S14176" s="5"/>
      <c r="T14176" s="5"/>
      <c r="U14176" s="5"/>
      <c r="V14176" s="5"/>
      <c r="W14176" s="5"/>
    </row>
    <row r="14177" ht="15.75" customHeight="1">
      <c r="A14177" s="5"/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  <c r="R14177" s="5"/>
      <c r="S14177" s="5"/>
      <c r="T14177" s="5"/>
      <c r="U14177" s="5"/>
      <c r="V14177" s="5"/>
      <c r="W14177" s="5"/>
    </row>
    <row r="14178" ht="15.75" customHeight="1">
      <c r="A14178" s="5"/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  <c r="Q14178" s="5"/>
      <c r="R14178" s="5"/>
      <c r="S14178" s="5"/>
      <c r="T14178" s="5"/>
      <c r="U14178" s="5"/>
      <c r="V14178" s="5"/>
      <c r="W14178" s="5"/>
    </row>
    <row r="14179" ht="15.75" customHeight="1">
      <c r="A14179" s="5"/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  <c r="Q14179" s="5"/>
      <c r="R14179" s="5"/>
      <c r="S14179" s="5"/>
      <c r="T14179" s="5"/>
      <c r="U14179" s="5"/>
      <c r="V14179" s="5"/>
      <c r="W14179" s="5"/>
    </row>
    <row r="14180" ht="15.75" customHeight="1">
      <c r="A14180" s="5"/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  <c r="Q14180" s="5"/>
      <c r="R14180" s="5"/>
      <c r="S14180" s="5"/>
      <c r="T14180" s="5"/>
      <c r="U14180" s="5"/>
      <c r="V14180" s="5"/>
      <c r="W14180" s="5"/>
    </row>
    <row r="14181" ht="15.75" customHeight="1">
      <c r="A14181" s="5"/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  <c r="Q14181" s="5"/>
      <c r="R14181" s="5"/>
      <c r="S14181" s="5"/>
      <c r="T14181" s="5"/>
      <c r="U14181" s="5"/>
      <c r="V14181" s="5"/>
      <c r="W14181" s="5"/>
    </row>
    <row r="14182" ht="15.75" customHeight="1">
      <c r="A14182" s="5"/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  <c r="Q14182" s="5"/>
      <c r="R14182" s="5"/>
      <c r="S14182" s="5"/>
      <c r="T14182" s="5"/>
      <c r="U14182" s="5"/>
      <c r="V14182" s="5"/>
      <c r="W14182" s="5"/>
    </row>
    <row r="14183" ht="15.75" customHeight="1">
      <c r="A14183" s="5"/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  <c r="Q14183" s="5"/>
      <c r="R14183" s="5"/>
      <c r="S14183" s="5"/>
      <c r="T14183" s="5"/>
      <c r="U14183" s="5"/>
      <c r="V14183" s="5"/>
      <c r="W14183" s="5"/>
    </row>
    <row r="14184" ht="15.75" customHeight="1">
      <c r="A14184" s="5"/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  <c r="Q14184" s="5"/>
      <c r="R14184" s="5"/>
      <c r="S14184" s="5"/>
      <c r="T14184" s="5"/>
      <c r="U14184" s="5"/>
      <c r="V14184" s="5"/>
      <c r="W14184" s="5"/>
    </row>
    <row r="14185" ht="15.75" customHeight="1">
      <c r="A14185" s="5"/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  <c r="Q14185" s="5"/>
      <c r="R14185" s="5"/>
      <c r="S14185" s="5"/>
      <c r="T14185" s="5"/>
      <c r="U14185" s="5"/>
      <c r="V14185" s="5"/>
      <c r="W14185" s="5"/>
    </row>
    <row r="14186" ht="15.75" customHeight="1">
      <c r="A14186" s="5"/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  <c r="R14186" s="5"/>
      <c r="S14186" s="5"/>
      <c r="T14186" s="5"/>
      <c r="U14186" s="5"/>
      <c r="V14186" s="5"/>
      <c r="W14186" s="5"/>
    </row>
    <row r="14187" ht="15.75" customHeight="1">
      <c r="A14187" s="5"/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  <c r="Q14187" s="5"/>
      <c r="R14187" s="5"/>
      <c r="S14187" s="5"/>
      <c r="T14187" s="5"/>
      <c r="U14187" s="5"/>
      <c r="V14187" s="5"/>
      <c r="W14187" s="5"/>
    </row>
    <row r="14188" ht="15.75" customHeight="1">
      <c r="A14188" s="5"/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  <c r="Q14188" s="5"/>
      <c r="R14188" s="5"/>
      <c r="S14188" s="5"/>
      <c r="T14188" s="5"/>
      <c r="U14188" s="5"/>
      <c r="V14188" s="5"/>
      <c r="W14188" s="5"/>
    </row>
    <row r="14189" ht="15.75" customHeight="1">
      <c r="A14189" s="5"/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  <c r="Q14189" s="5"/>
      <c r="R14189" s="5"/>
      <c r="S14189" s="5"/>
      <c r="T14189" s="5"/>
      <c r="U14189" s="5"/>
      <c r="V14189" s="5"/>
      <c r="W14189" s="5"/>
    </row>
    <row r="14190" ht="15.75" customHeight="1">
      <c r="A14190" s="5"/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  <c r="Q14190" s="5"/>
      <c r="R14190" s="5"/>
      <c r="S14190" s="5"/>
      <c r="T14190" s="5"/>
      <c r="U14190" s="5"/>
      <c r="V14190" s="5"/>
      <c r="W14190" s="5"/>
    </row>
    <row r="14191" ht="15.75" customHeight="1">
      <c r="A14191" s="5"/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  <c r="Q14191" s="5"/>
      <c r="R14191" s="5"/>
      <c r="S14191" s="5"/>
      <c r="T14191" s="5"/>
      <c r="U14191" s="5"/>
      <c r="V14191" s="5"/>
      <c r="W14191" s="5"/>
    </row>
    <row r="14192" ht="15.75" customHeight="1">
      <c r="A14192" s="5"/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  <c r="Q14192" s="5"/>
      <c r="R14192" s="5"/>
      <c r="S14192" s="5"/>
      <c r="T14192" s="5"/>
      <c r="U14192" s="5"/>
      <c r="V14192" s="5"/>
      <c r="W14192" s="5"/>
    </row>
    <row r="14193" ht="15.75" customHeight="1">
      <c r="A14193" s="5"/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  <c r="Q14193" s="5"/>
      <c r="R14193" s="5"/>
      <c r="S14193" s="5"/>
      <c r="T14193" s="5"/>
      <c r="U14193" s="5"/>
      <c r="V14193" s="5"/>
      <c r="W14193" s="5"/>
    </row>
    <row r="14194" ht="15.75" customHeight="1">
      <c r="A14194" s="5"/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  <c r="Q14194" s="5"/>
      <c r="R14194" s="5"/>
      <c r="S14194" s="5"/>
      <c r="T14194" s="5"/>
      <c r="U14194" s="5"/>
      <c r="V14194" s="5"/>
      <c r="W14194" s="5"/>
    </row>
    <row r="14195" ht="15.75" customHeight="1">
      <c r="A14195" s="5"/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  <c r="R14195" s="5"/>
      <c r="S14195" s="5"/>
      <c r="T14195" s="5"/>
      <c r="U14195" s="5"/>
      <c r="V14195" s="5"/>
      <c r="W14195" s="5"/>
    </row>
    <row r="14196" ht="15.75" customHeight="1">
      <c r="A14196" s="5"/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  <c r="Q14196" s="5"/>
      <c r="R14196" s="5"/>
      <c r="S14196" s="5"/>
      <c r="T14196" s="5"/>
      <c r="U14196" s="5"/>
      <c r="V14196" s="5"/>
      <c r="W14196" s="5"/>
    </row>
    <row r="14197" ht="15.75" customHeight="1">
      <c r="A14197" s="5"/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  <c r="Q14197" s="5"/>
      <c r="R14197" s="5"/>
      <c r="S14197" s="5"/>
      <c r="T14197" s="5"/>
      <c r="U14197" s="5"/>
      <c r="V14197" s="5"/>
      <c r="W14197" s="5"/>
    </row>
    <row r="14198" ht="15.75" customHeight="1">
      <c r="A14198" s="5"/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  <c r="Q14198" s="5"/>
      <c r="R14198" s="5"/>
      <c r="S14198" s="5"/>
      <c r="T14198" s="5"/>
      <c r="U14198" s="5"/>
      <c r="V14198" s="5"/>
      <c r="W14198" s="5"/>
    </row>
    <row r="14199" ht="15.75" customHeight="1">
      <c r="A14199" s="5"/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  <c r="Q14199" s="5"/>
      <c r="R14199" s="5"/>
      <c r="S14199" s="5"/>
      <c r="T14199" s="5"/>
      <c r="U14199" s="5"/>
      <c r="V14199" s="5"/>
      <c r="W14199" s="5"/>
    </row>
    <row r="14200" ht="15.75" customHeight="1">
      <c r="A14200" s="5"/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  <c r="Q14200" s="5"/>
      <c r="R14200" s="5"/>
      <c r="S14200" s="5"/>
      <c r="T14200" s="5"/>
      <c r="U14200" s="5"/>
      <c r="V14200" s="5"/>
      <c r="W14200" s="5"/>
    </row>
    <row r="14201" ht="15.75" customHeight="1">
      <c r="A14201" s="5"/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  <c r="Q14201" s="5"/>
      <c r="R14201" s="5"/>
      <c r="S14201" s="5"/>
      <c r="T14201" s="5"/>
      <c r="U14201" s="5"/>
      <c r="V14201" s="5"/>
      <c r="W14201" s="5"/>
    </row>
    <row r="14202" ht="15.75" customHeight="1">
      <c r="A14202" s="5"/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  <c r="Q14202" s="5"/>
      <c r="R14202" s="5"/>
      <c r="S14202" s="5"/>
      <c r="T14202" s="5"/>
      <c r="U14202" s="5"/>
      <c r="V14202" s="5"/>
      <c r="W14202" s="5"/>
    </row>
    <row r="14203" ht="15.75" customHeight="1">
      <c r="A14203" s="5"/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  <c r="Q14203" s="5"/>
      <c r="R14203" s="5"/>
      <c r="S14203" s="5"/>
      <c r="T14203" s="5"/>
      <c r="U14203" s="5"/>
      <c r="V14203" s="5"/>
      <c r="W14203" s="5"/>
    </row>
    <row r="14204" ht="15.75" customHeight="1">
      <c r="A14204" s="5"/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  <c r="R14204" s="5"/>
      <c r="S14204" s="5"/>
      <c r="T14204" s="5"/>
      <c r="U14204" s="5"/>
      <c r="V14204" s="5"/>
      <c r="W14204" s="5"/>
    </row>
    <row r="14205" ht="15.75" customHeight="1">
      <c r="A14205" s="5"/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  <c r="Q14205" s="5"/>
      <c r="R14205" s="5"/>
      <c r="S14205" s="5"/>
      <c r="T14205" s="5"/>
      <c r="U14205" s="5"/>
      <c r="V14205" s="5"/>
      <c r="W14205" s="5"/>
    </row>
    <row r="14206" ht="15.75" customHeight="1">
      <c r="A14206" s="5"/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  <c r="Q14206" s="5"/>
      <c r="R14206" s="5"/>
      <c r="S14206" s="5"/>
      <c r="T14206" s="5"/>
      <c r="U14206" s="5"/>
      <c r="V14206" s="5"/>
      <c r="W14206" s="5"/>
    </row>
    <row r="14207" ht="15.75" customHeight="1">
      <c r="A14207" s="5"/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  <c r="Q14207" s="5"/>
      <c r="R14207" s="5"/>
      <c r="S14207" s="5"/>
      <c r="T14207" s="5"/>
      <c r="U14207" s="5"/>
      <c r="V14207" s="5"/>
      <c r="W14207" s="5"/>
    </row>
    <row r="14208" ht="15.75" customHeight="1">
      <c r="A14208" s="5"/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  <c r="Q14208" s="5"/>
      <c r="R14208" s="5"/>
      <c r="S14208" s="5"/>
      <c r="T14208" s="5"/>
      <c r="U14208" s="5"/>
      <c r="V14208" s="5"/>
      <c r="W14208" s="5"/>
    </row>
    <row r="14209" ht="15.75" customHeight="1">
      <c r="A14209" s="5"/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  <c r="Q14209" s="5"/>
      <c r="R14209" s="5"/>
      <c r="S14209" s="5"/>
      <c r="T14209" s="5"/>
      <c r="U14209" s="5"/>
      <c r="V14209" s="5"/>
      <c r="W14209" s="5"/>
    </row>
    <row r="14210" ht="15.75" customHeight="1">
      <c r="A14210" s="5"/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  <c r="Q14210" s="5"/>
      <c r="R14210" s="5"/>
      <c r="S14210" s="5"/>
      <c r="T14210" s="5"/>
      <c r="U14210" s="5"/>
      <c r="V14210" s="5"/>
      <c r="W14210" s="5"/>
    </row>
    <row r="14211" ht="15.75" customHeight="1">
      <c r="A14211" s="5"/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  <c r="Q14211" s="5"/>
      <c r="R14211" s="5"/>
      <c r="S14211" s="5"/>
      <c r="T14211" s="5"/>
      <c r="U14211" s="5"/>
      <c r="V14211" s="5"/>
      <c r="W14211" s="5"/>
    </row>
    <row r="14212" ht="15.75" customHeight="1">
      <c r="A14212" s="5"/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  <c r="Q14212" s="5"/>
      <c r="R14212" s="5"/>
      <c r="S14212" s="5"/>
      <c r="T14212" s="5"/>
      <c r="U14212" s="5"/>
      <c r="V14212" s="5"/>
      <c r="W14212" s="5"/>
    </row>
    <row r="14213" ht="15.75" customHeight="1">
      <c r="A14213" s="5"/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  <c r="R14213" s="5"/>
      <c r="S14213" s="5"/>
      <c r="T14213" s="5"/>
      <c r="U14213" s="5"/>
      <c r="V14213" s="5"/>
      <c r="W14213" s="5"/>
    </row>
    <row r="14214" ht="15.75" customHeight="1">
      <c r="A14214" s="5"/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  <c r="Q14214" s="5"/>
      <c r="R14214" s="5"/>
      <c r="S14214" s="5"/>
      <c r="T14214" s="5"/>
      <c r="U14214" s="5"/>
      <c r="V14214" s="5"/>
      <c r="W14214" s="5"/>
    </row>
    <row r="14215" ht="15.75" customHeight="1">
      <c r="A14215" s="5"/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  <c r="Q14215" s="5"/>
      <c r="R14215" s="5"/>
      <c r="S14215" s="5"/>
      <c r="T14215" s="5"/>
      <c r="U14215" s="5"/>
      <c r="V14215" s="5"/>
      <c r="W14215" s="5"/>
    </row>
    <row r="14216" ht="15.75" customHeight="1">
      <c r="A14216" s="5"/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  <c r="Q14216" s="5"/>
      <c r="R14216" s="5"/>
      <c r="S14216" s="5"/>
      <c r="T14216" s="5"/>
      <c r="U14216" s="5"/>
      <c r="V14216" s="5"/>
      <c r="W14216" s="5"/>
    </row>
    <row r="14217" ht="15.75" customHeight="1">
      <c r="A14217" s="5"/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  <c r="Q14217" s="5"/>
      <c r="R14217" s="5"/>
      <c r="S14217" s="5"/>
      <c r="T14217" s="5"/>
      <c r="U14217" s="5"/>
      <c r="V14217" s="5"/>
      <c r="W14217" s="5"/>
    </row>
    <row r="14218" ht="15.75" customHeight="1">
      <c r="A14218" s="5"/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  <c r="Q14218" s="5"/>
      <c r="R14218" s="5"/>
      <c r="S14218" s="5"/>
      <c r="T14218" s="5"/>
      <c r="U14218" s="5"/>
      <c r="V14218" s="5"/>
      <c r="W14218" s="5"/>
    </row>
    <row r="14219" ht="15.75" customHeight="1">
      <c r="A14219" s="5"/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  <c r="Q14219" s="5"/>
      <c r="R14219" s="5"/>
      <c r="S14219" s="5"/>
      <c r="T14219" s="5"/>
      <c r="U14219" s="5"/>
      <c r="V14219" s="5"/>
      <c r="W14219" s="5"/>
    </row>
    <row r="14220" ht="15.75" customHeight="1">
      <c r="A14220" s="5"/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  <c r="Q14220" s="5"/>
      <c r="R14220" s="5"/>
      <c r="S14220" s="5"/>
      <c r="T14220" s="5"/>
      <c r="U14220" s="5"/>
      <c r="V14220" s="5"/>
      <c r="W14220" s="5"/>
    </row>
    <row r="14221" ht="15.75" customHeight="1">
      <c r="A14221" s="5"/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  <c r="Q14221" s="5"/>
      <c r="R14221" s="5"/>
      <c r="S14221" s="5"/>
      <c r="T14221" s="5"/>
      <c r="U14221" s="5"/>
      <c r="V14221" s="5"/>
      <c r="W14221" s="5"/>
    </row>
    <row r="14222" ht="15.75" customHeight="1">
      <c r="A14222" s="5"/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  <c r="R14222" s="5"/>
      <c r="S14222" s="5"/>
      <c r="T14222" s="5"/>
      <c r="U14222" s="5"/>
      <c r="V14222" s="5"/>
      <c r="W14222" s="5"/>
    </row>
    <row r="14223" ht="15.75" customHeight="1">
      <c r="A14223" s="5"/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  <c r="Q14223" s="5"/>
      <c r="R14223" s="5"/>
      <c r="S14223" s="5"/>
      <c r="T14223" s="5"/>
      <c r="U14223" s="5"/>
      <c r="V14223" s="5"/>
      <c r="W14223" s="5"/>
    </row>
    <row r="14224" ht="15.75" customHeight="1">
      <c r="A14224" s="5"/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  <c r="Q14224" s="5"/>
      <c r="R14224" s="5"/>
      <c r="S14224" s="5"/>
      <c r="T14224" s="5"/>
      <c r="U14224" s="5"/>
      <c r="V14224" s="5"/>
      <c r="W14224" s="5"/>
    </row>
    <row r="14225" ht="15.75" customHeight="1">
      <c r="A14225" s="5"/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  <c r="Q14225" s="5"/>
      <c r="R14225" s="5"/>
      <c r="S14225" s="5"/>
      <c r="T14225" s="5"/>
      <c r="U14225" s="5"/>
      <c r="V14225" s="5"/>
      <c r="W14225" s="5"/>
    </row>
    <row r="14226" ht="15.75" customHeight="1">
      <c r="A14226" s="5"/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  <c r="Q14226" s="5"/>
      <c r="R14226" s="5"/>
      <c r="S14226" s="5"/>
      <c r="T14226" s="5"/>
      <c r="U14226" s="5"/>
      <c r="V14226" s="5"/>
      <c r="W14226" s="5"/>
    </row>
    <row r="14227" ht="15.75" customHeight="1">
      <c r="A14227" s="5"/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  <c r="Q14227" s="5"/>
      <c r="R14227" s="5"/>
      <c r="S14227" s="5"/>
      <c r="T14227" s="5"/>
      <c r="U14227" s="5"/>
      <c r="V14227" s="5"/>
      <c r="W14227" s="5"/>
    </row>
    <row r="14228" ht="15.75" customHeight="1">
      <c r="A14228" s="5"/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  <c r="Q14228" s="5"/>
      <c r="R14228" s="5"/>
      <c r="S14228" s="5"/>
      <c r="T14228" s="5"/>
      <c r="U14228" s="5"/>
      <c r="V14228" s="5"/>
      <c r="W14228" s="5"/>
    </row>
    <row r="14229" ht="15.75" customHeight="1">
      <c r="A14229" s="5"/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  <c r="Q14229" s="5"/>
      <c r="R14229" s="5"/>
      <c r="S14229" s="5"/>
      <c r="T14229" s="5"/>
      <c r="U14229" s="5"/>
      <c r="V14229" s="5"/>
      <c r="W14229" s="5"/>
    </row>
    <row r="14230" ht="15.75" customHeight="1">
      <c r="A14230" s="5"/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  <c r="Q14230" s="5"/>
      <c r="R14230" s="5"/>
      <c r="S14230" s="5"/>
      <c r="T14230" s="5"/>
      <c r="U14230" s="5"/>
      <c r="V14230" s="5"/>
      <c r="W14230" s="5"/>
    </row>
    <row r="14231" ht="15.75" customHeight="1">
      <c r="A14231" s="5"/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  <c r="R14231" s="5"/>
      <c r="S14231" s="5"/>
      <c r="T14231" s="5"/>
      <c r="U14231" s="5"/>
      <c r="V14231" s="5"/>
      <c r="W14231" s="5"/>
    </row>
    <row r="14232" ht="15.75" customHeight="1">
      <c r="A14232" s="5"/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  <c r="Q14232" s="5"/>
      <c r="R14232" s="5"/>
      <c r="S14232" s="5"/>
      <c r="T14232" s="5"/>
      <c r="U14232" s="5"/>
      <c r="V14232" s="5"/>
      <c r="W14232" s="5"/>
    </row>
    <row r="14233" ht="15.75" customHeight="1">
      <c r="A14233" s="5"/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  <c r="Q14233" s="5"/>
      <c r="R14233" s="5"/>
      <c r="S14233" s="5"/>
      <c r="T14233" s="5"/>
      <c r="U14233" s="5"/>
      <c r="V14233" s="5"/>
      <c r="W14233" s="5"/>
    </row>
    <row r="14234" ht="15.75" customHeight="1">
      <c r="A14234" s="5"/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  <c r="Q14234" s="5"/>
      <c r="R14234" s="5"/>
      <c r="S14234" s="5"/>
      <c r="T14234" s="5"/>
      <c r="U14234" s="5"/>
      <c r="V14234" s="5"/>
      <c r="W14234" s="5"/>
    </row>
    <row r="14235" ht="15.75" customHeight="1">
      <c r="A14235" s="5"/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  <c r="Q14235" s="5"/>
      <c r="R14235" s="5"/>
      <c r="S14235" s="5"/>
      <c r="T14235" s="5"/>
      <c r="U14235" s="5"/>
      <c r="V14235" s="5"/>
      <c r="W14235" s="5"/>
    </row>
    <row r="14236" ht="15.75" customHeight="1">
      <c r="A14236" s="5"/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  <c r="Q14236" s="5"/>
      <c r="R14236" s="5"/>
      <c r="S14236" s="5"/>
      <c r="T14236" s="5"/>
      <c r="U14236" s="5"/>
      <c r="V14236" s="5"/>
      <c r="W14236" s="5"/>
    </row>
    <row r="14237" ht="15.75" customHeight="1">
      <c r="A14237" s="5"/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  <c r="Q14237" s="5"/>
      <c r="R14237" s="5"/>
      <c r="S14237" s="5"/>
      <c r="T14237" s="5"/>
      <c r="U14237" s="5"/>
      <c r="V14237" s="5"/>
      <c r="W14237" s="5"/>
    </row>
    <row r="14238" ht="15.75" customHeight="1">
      <c r="A14238" s="5"/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  <c r="Q14238" s="5"/>
      <c r="R14238" s="5"/>
      <c r="S14238" s="5"/>
      <c r="T14238" s="5"/>
      <c r="U14238" s="5"/>
      <c r="V14238" s="5"/>
      <c r="W14238" s="5"/>
    </row>
    <row r="14239" ht="15.75" customHeight="1">
      <c r="A14239" s="5"/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  <c r="Q14239" s="5"/>
      <c r="R14239" s="5"/>
      <c r="S14239" s="5"/>
      <c r="T14239" s="5"/>
      <c r="U14239" s="5"/>
      <c r="V14239" s="5"/>
      <c r="W14239" s="5"/>
    </row>
    <row r="14240" ht="15.75" customHeight="1">
      <c r="A14240" s="5"/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  <c r="R14240" s="5"/>
      <c r="S14240" s="5"/>
      <c r="T14240" s="5"/>
      <c r="U14240" s="5"/>
      <c r="V14240" s="5"/>
      <c r="W14240" s="5"/>
    </row>
    <row r="14241" ht="15.75" customHeight="1">
      <c r="A14241" s="5"/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  <c r="Q14241" s="5"/>
      <c r="R14241" s="5"/>
      <c r="S14241" s="5"/>
      <c r="T14241" s="5"/>
      <c r="U14241" s="5"/>
      <c r="V14241" s="5"/>
      <c r="W14241" s="5"/>
    </row>
    <row r="14242" ht="15.75" customHeight="1">
      <c r="A14242" s="5"/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  <c r="Q14242" s="5"/>
      <c r="R14242" s="5"/>
      <c r="S14242" s="5"/>
      <c r="T14242" s="5"/>
      <c r="U14242" s="5"/>
      <c r="V14242" s="5"/>
      <c r="W14242" s="5"/>
    </row>
    <row r="14243" ht="15.75" customHeight="1">
      <c r="A14243" s="5"/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  <c r="Q14243" s="5"/>
      <c r="R14243" s="5"/>
      <c r="S14243" s="5"/>
      <c r="T14243" s="5"/>
      <c r="U14243" s="5"/>
      <c r="V14243" s="5"/>
      <c r="W14243" s="5"/>
    </row>
    <row r="14244" ht="15.75" customHeight="1">
      <c r="A14244" s="5"/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  <c r="Q14244" s="5"/>
      <c r="R14244" s="5"/>
      <c r="S14244" s="5"/>
      <c r="T14244" s="5"/>
      <c r="U14244" s="5"/>
      <c r="V14244" s="5"/>
      <c r="W14244" s="5"/>
    </row>
    <row r="14245" ht="15.75" customHeight="1">
      <c r="A14245" s="5"/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  <c r="Q14245" s="5"/>
      <c r="R14245" s="5"/>
      <c r="S14245" s="5"/>
      <c r="T14245" s="5"/>
      <c r="U14245" s="5"/>
      <c r="V14245" s="5"/>
      <c r="W14245" s="5"/>
    </row>
    <row r="14246" ht="15.75" customHeight="1">
      <c r="A14246" s="5"/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  <c r="Q14246" s="5"/>
      <c r="R14246" s="5"/>
      <c r="S14246" s="5"/>
      <c r="T14246" s="5"/>
      <c r="U14246" s="5"/>
      <c r="V14246" s="5"/>
      <c r="W14246" s="5"/>
    </row>
    <row r="14247" ht="15.75" customHeight="1">
      <c r="A14247" s="5"/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  <c r="Q14247" s="5"/>
      <c r="R14247" s="5"/>
      <c r="S14247" s="5"/>
      <c r="T14247" s="5"/>
      <c r="U14247" s="5"/>
      <c r="V14247" s="5"/>
      <c r="W14247" s="5"/>
    </row>
    <row r="14248" ht="15.75" customHeight="1">
      <c r="A14248" s="5"/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  <c r="Q14248" s="5"/>
      <c r="R14248" s="5"/>
      <c r="S14248" s="5"/>
      <c r="T14248" s="5"/>
      <c r="U14248" s="5"/>
      <c r="V14248" s="5"/>
      <c r="W14248" s="5"/>
    </row>
    <row r="14249" ht="15.75" customHeight="1">
      <c r="A14249" s="5"/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  <c r="R14249" s="5"/>
      <c r="S14249" s="5"/>
      <c r="T14249" s="5"/>
      <c r="U14249" s="5"/>
      <c r="V14249" s="5"/>
      <c r="W14249" s="5"/>
    </row>
    <row r="14250" ht="15.75" customHeight="1">
      <c r="A14250" s="5"/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  <c r="Q14250" s="5"/>
      <c r="R14250" s="5"/>
      <c r="S14250" s="5"/>
      <c r="T14250" s="5"/>
      <c r="U14250" s="5"/>
      <c r="V14250" s="5"/>
      <c r="W14250" s="5"/>
    </row>
    <row r="14251" ht="15.75" customHeight="1">
      <c r="A14251" s="5"/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  <c r="Q14251" s="5"/>
      <c r="R14251" s="5"/>
      <c r="S14251" s="5"/>
      <c r="T14251" s="5"/>
      <c r="U14251" s="5"/>
      <c r="V14251" s="5"/>
      <c r="W14251" s="5"/>
    </row>
    <row r="14252" ht="15.75" customHeight="1">
      <c r="A14252" s="5"/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  <c r="Q14252" s="5"/>
      <c r="R14252" s="5"/>
      <c r="S14252" s="5"/>
      <c r="T14252" s="5"/>
      <c r="U14252" s="5"/>
      <c r="V14252" s="5"/>
      <c r="W14252" s="5"/>
    </row>
    <row r="14253" ht="15.75" customHeight="1">
      <c r="A14253" s="5"/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  <c r="Q14253" s="5"/>
      <c r="R14253" s="5"/>
      <c r="S14253" s="5"/>
      <c r="T14253" s="5"/>
      <c r="U14253" s="5"/>
      <c r="V14253" s="5"/>
      <c r="W14253" s="5"/>
    </row>
    <row r="14254" ht="15.75" customHeight="1">
      <c r="A14254" s="5"/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  <c r="Q14254" s="5"/>
      <c r="R14254" s="5"/>
      <c r="S14254" s="5"/>
      <c r="T14254" s="5"/>
      <c r="U14254" s="5"/>
      <c r="V14254" s="5"/>
      <c r="W14254" s="5"/>
    </row>
    <row r="14255" ht="15.75" customHeight="1">
      <c r="A14255" s="5"/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  <c r="Q14255" s="5"/>
      <c r="R14255" s="5"/>
      <c r="S14255" s="5"/>
      <c r="T14255" s="5"/>
      <c r="U14255" s="5"/>
      <c r="V14255" s="5"/>
      <c r="W14255" s="5"/>
    </row>
    <row r="14256" ht="15.75" customHeight="1">
      <c r="A14256" s="5"/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  <c r="Q14256" s="5"/>
      <c r="R14256" s="5"/>
      <c r="S14256" s="5"/>
      <c r="T14256" s="5"/>
      <c r="U14256" s="5"/>
      <c r="V14256" s="5"/>
      <c r="W14256" s="5"/>
    </row>
    <row r="14257" ht="15.75" customHeight="1">
      <c r="A14257" s="5"/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  <c r="Q14257" s="5"/>
      <c r="R14257" s="5"/>
      <c r="S14257" s="5"/>
      <c r="T14257" s="5"/>
      <c r="U14257" s="5"/>
      <c r="V14257" s="5"/>
      <c r="W14257" s="5"/>
    </row>
    <row r="14258" ht="15.75" customHeight="1">
      <c r="A14258" s="5"/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  <c r="R14258" s="5"/>
      <c r="S14258" s="5"/>
      <c r="T14258" s="5"/>
      <c r="U14258" s="5"/>
      <c r="V14258" s="5"/>
      <c r="W14258" s="5"/>
    </row>
    <row r="14259" ht="15.75" customHeight="1">
      <c r="A14259" s="5"/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  <c r="Q14259" s="5"/>
      <c r="R14259" s="5"/>
      <c r="S14259" s="5"/>
      <c r="T14259" s="5"/>
      <c r="U14259" s="5"/>
      <c r="V14259" s="5"/>
      <c r="W14259" s="5"/>
    </row>
    <row r="14260" ht="15.75" customHeight="1">
      <c r="A14260" s="5"/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  <c r="Q14260" s="5"/>
      <c r="R14260" s="5"/>
      <c r="S14260" s="5"/>
      <c r="T14260" s="5"/>
      <c r="U14260" s="5"/>
      <c r="V14260" s="5"/>
      <c r="W14260" s="5"/>
    </row>
    <row r="14261" ht="15.75" customHeight="1">
      <c r="A14261" s="5"/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  <c r="Q14261" s="5"/>
      <c r="R14261" s="5"/>
      <c r="S14261" s="5"/>
      <c r="T14261" s="5"/>
      <c r="U14261" s="5"/>
      <c r="V14261" s="5"/>
      <c r="W14261" s="5"/>
    </row>
    <row r="14262" ht="15.75" customHeight="1">
      <c r="A14262" s="5"/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  <c r="Q14262" s="5"/>
      <c r="R14262" s="5"/>
      <c r="S14262" s="5"/>
      <c r="T14262" s="5"/>
      <c r="U14262" s="5"/>
      <c r="V14262" s="5"/>
      <c r="W14262" s="5"/>
    </row>
    <row r="14263" ht="15.75" customHeight="1">
      <c r="A14263" s="5"/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  <c r="Q14263" s="5"/>
      <c r="R14263" s="5"/>
      <c r="S14263" s="5"/>
      <c r="T14263" s="5"/>
      <c r="U14263" s="5"/>
      <c r="V14263" s="5"/>
      <c r="W14263" s="5"/>
    </row>
    <row r="14264" ht="15.75" customHeight="1">
      <c r="A14264" s="5"/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  <c r="Q14264" s="5"/>
      <c r="R14264" s="5"/>
      <c r="S14264" s="5"/>
      <c r="T14264" s="5"/>
      <c r="U14264" s="5"/>
      <c r="V14264" s="5"/>
      <c r="W14264" s="5"/>
    </row>
    <row r="14265" ht="15.75" customHeight="1">
      <c r="A14265" s="5"/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  <c r="Q14265" s="5"/>
      <c r="R14265" s="5"/>
      <c r="S14265" s="5"/>
      <c r="T14265" s="5"/>
      <c r="U14265" s="5"/>
      <c r="V14265" s="5"/>
      <c r="W14265" s="5"/>
    </row>
    <row r="14266" ht="15.75" customHeight="1">
      <c r="A14266" s="5"/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  <c r="Q14266" s="5"/>
      <c r="R14266" s="5"/>
      <c r="S14266" s="5"/>
      <c r="T14266" s="5"/>
      <c r="U14266" s="5"/>
      <c r="V14266" s="5"/>
      <c r="W14266" s="5"/>
    </row>
    <row r="14267" ht="15.75" customHeight="1">
      <c r="A14267" s="5"/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  <c r="R14267" s="5"/>
      <c r="S14267" s="5"/>
      <c r="T14267" s="5"/>
      <c r="U14267" s="5"/>
      <c r="V14267" s="5"/>
      <c r="W14267" s="5"/>
    </row>
    <row r="14268" ht="15.75" customHeight="1">
      <c r="A14268" s="5"/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  <c r="Q14268" s="5"/>
      <c r="R14268" s="5"/>
      <c r="S14268" s="5"/>
      <c r="T14268" s="5"/>
      <c r="U14268" s="5"/>
      <c r="V14268" s="5"/>
      <c r="W14268" s="5"/>
    </row>
    <row r="14269" ht="15.75" customHeight="1">
      <c r="A14269" s="5"/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  <c r="Q14269" s="5"/>
      <c r="R14269" s="5"/>
      <c r="S14269" s="5"/>
      <c r="T14269" s="5"/>
      <c r="U14269" s="5"/>
      <c r="V14269" s="5"/>
      <c r="W14269" s="5"/>
    </row>
    <row r="14270" ht="15.75" customHeight="1">
      <c r="A14270" s="5"/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  <c r="Q14270" s="5"/>
      <c r="R14270" s="5"/>
      <c r="S14270" s="5"/>
      <c r="T14270" s="5"/>
      <c r="U14270" s="5"/>
      <c r="V14270" s="5"/>
      <c r="W14270" s="5"/>
    </row>
    <row r="14271" ht="15.75" customHeight="1">
      <c r="A14271" s="5"/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  <c r="Q14271" s="5"/>
      <c r="R14271" s="5"/>
      <c r="S14271" s="5"/>
      <c r="T14271" s="5"/>
      <c r="U14271" s="5"/>
      <c r="V14271" s="5"/>
      <c r="W14271" s="5"/>
    </row>
    <row r="14272" ht="15.75" customHeight="1">
      <c r="A14272" s="5"/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  <c r="Q14272" s="5"/>
      <c r="R14272" s="5"/>
      <c r="S14272" s="5"/>
      <c r="T14272" s="5"/>
      <c r="U14272" s="5"/>
      <c r="V14272" s="5"/>
      <c r="W14272" s="5"/>
    </row>
    <row r="14273" ht="15.75" customHeight="1">
      <c r="A14273" s="5"/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  <c r="Q14273" s="5"/>
      <c r="R14273" s="5"/>
      <c r="S14273" s="5"/>
      <c r="T14273" s="5"/>
      <c r="U14273" s="5"/>
      <c r="V14273" s="5"/>
      <c r="W14273" s="5"/>
    </row>
    <row r="14274" ht="15.75" customHeight="1">
      <c r="A14274" s="5"/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  <c r="Q14274" s="5"/>
      <c r="R14274" s="5"/>
      <c r="S14274" s="5"/>
      <c r="T14274" s="5"/>
      <c r="U14274" s="5"/>
      <c r="V14274" s="5"/>
      <c r="W14274" s="5"/>
    </row>
    <row r="14275" ht="15.75" customHeight="1">
      <c r="A14275" s="5"/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  <c r="Q14275" s="5"/>
      <c r="R14275" s="5"/>
      <c r="S14275" s="5"/>
      <c r="T14275" s="5"/>
      <c r="U14275" s="5"/>
      <c r="V14275" s="5"/>
      <c r="W14275" s="5"/>
    </row>
    <row r="14276" ht="15.75" customHeight="1">
      <c r="A14276" s="5"/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  <c r="R14276" s="5"/>
      <c r="S14276" s="5"/>
      <c r="T14276" s="5"/>
      <c r="U14276" s="5"/>
      <c r="V14276" s="5"/>
      <c r="W14276" s="5"/>
    </row>
    <row r="14277" ht="15.75" customHeight="1">
      <c r="A14277" s="5"/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  <c r="Q14277" s="5"/>
      <c r="R14277" s="5"/>
      <c r="S14277" s="5"/>
      <c r="T14277" s="5"/>
      <c r="U14277" s="5"/>
      <c r="V14277" s="5"/>
      <c r="W14277" s="5"/>
    </row>
    <row r="14278" ht="15.75" customHeight="1">
      <c r="A14278" s="5"/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  <c r="Q14278" s="5"/>
      <c r="R14278" s="5"/>
      <c r="S14278" s="5"/>
      <c r="T14278" s="5"/>
      <c r="U14278" s="5"/>
      <c r="V14278" s="5"/>
      <c r="W14278" s="5"/>
    </row>
    <row r="14279" ht="15.75" customHeight="1">
      <c r="A14279" s="5"/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  <c r="Q14279" s="5"/>
      <c r="R14279" s="5"/>
      <c r="S14279" s="5"/>
      <c r="T14279" s="5"/>
      <c r="U14279" s="5"/>
      <c r="V14279" s="5"/>
      <c r="W14279" s="5"/>
    </row>
    <row r="14280" ht="15.75" customHeight="1">
      <c r="A14280" s="5"/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  <c r="Q14280" s="5"/>
      <c r="R14280" s="5"/>
      <c r="S14280" s="5"/>
      <c r="T14280" s="5"/>
      <c r="U14280" s="5"/>
      <c r="V14280" s="5"/>
      <c r="W14280" s="5"/>
    </row>
    <row r="14281" ht="15.75" customHeight="1">
      <c r="A14281" s="5"/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  <c r="Q14281" s="5"/>
      <c r="R14281" s="5"/>
      <c r="S14281" s="5"/>
      <c r="T14281" s="5"/>
      <c r="U14281" s="5"/>
      <c r="V14281" s="5"/>
      <c r="W14281" s="5"/>
    </row>
    <row r="14282" ht="15.75" customHeight="1">
      <c r="A14282" s="5"/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  <c r="Q14282" s="5"/>
      <c r="R14282" s="5"/>
      <c r="S14282" s="5"/>
      <c r="T14282" s="5"/>
      <c r="U14282" s="5"/>
      <c r="V14282" s="5"/>
      <c r="W14282" s="5"/>
    </row>
    <row r="14283" ht="15.75" customHeight="1">
      <c r="A14283" s="5"/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  <c r="Q14283" s="5"/>
      <c r="R14283" s="5"/>
      <c r="S14283" s="5"/>
      <c r="T14283" s="5"/>
      <c r="U14283" s="5"/>
      <c r="V14283" s="5"/>
      <c r="W14283" s="5"/>
    </row>
    <row r="14284" ht="15.75" customHeight="1">
      <c r="A14284" s="5"/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  <c r="Q14284" s="5"/>
      <c r="R14284" s="5"/>
      <c r="S14284" s="5"/>
      <c r="T14284" s="5"/>
      <c r="U14284" s="5"/>
      <c r="V14284" s="5"/>
      <c r="W14284" s="5"/>
    </row>
    <row r="14285" ht="15.75" customHeight="1">
      <c r="A14285" s="5"/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  <c r="R14285" s="5"/>
      <c r="S14285" s="5"/>
      <c r="T14285" s="5"/>
      <c r="U14285" s="5"/>
      <c r="V14285" s="5"/>
      <c r="W14285" s="5"/>
    </row>
    <row r="14286" ht="15.75" customHeight="1">
      <c r="A14286" s="5"/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  <c r="Q14286" s="5"/>
      <c r="R14286" s="5"/>
      <c r="S14286" s="5"/>
      <c r="T14286" s="5"/>
      <c r="U14286" s="5"/>
      <c r="V14286" s="5"/>
      <c r="W14286" s="5"/>
    </row>
    <row r="14287" ht="15.75" customHeight="1">
      <c r="A14287" s="5"/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  <c r="Q14287" s="5"/>
      <c r="R14287" s="5"/>
      <c r="S14287" s="5"/>
      <c r="T14287" s="5"/>
      <c r="U14287" s="5"/>
      <c r="V14287" s="5"/>
      <c r="W14287" s="5"/>
    </row>
    <row r="14288" ht="15.75" customHeight="1">
      <c r="A14288" s="5"/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  <c r="Q14288" s="5"/>
      <c r="R14288" s="5"/>
      <c r="S14288" s="5"/>
      <c r="T14288" s="5"/>
      <c r="U14288" s="5"/>
      <c r="V14288" s="5"/>
      <c r="W14288" s="5"/>
    </row>
    <row r="14289" ht="15.75" customHeight="1">
      <c r="A14289" s="5"/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  <c r="Q14289" s="5"/>
      <c r="R14289" s="5"/>
      <c r="S14289" s="5"/>
      <c r="T14289" s="5"/>
      <c r="U14289" s="5"/>
      <c r="V14289" s="5"/>
      <c r="W14289" s="5"/>
    </row>
    <row r="14290" ht="15.75" customHeight="1">
      <c r="A14290" s="5"/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  <c r="Q14290" s="5"/>
      <c r="R14290" s="5"/>
      <c r="S14290" s="5"/>
      <c r="T14290" s="5"/>
      <c r="U14290" s="5"/>
      <c r="V14290" s="5"/>
      <c r="W14290" s="5"/>
    </row>
    <row r="14291" ht="15.75" customHeight="1">
      <c r="A14291" s="5"/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  <c r="Q14291" s="5"/>
      <c r="R14291" s="5"/>
      <c r="S14291" s="5"/>
      <c r="T14291" s="5"/>
      <c r="U14291" s="5"/>
      <c r="V14291" s="5"/>
      <c r="W14291" s="5"/>
    </row>
    <row r="14292" ht="15.75" customHeight="1">
      <c r="A14292" s="5"/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  <c r="Q14292" s="5"/>
      <c r="R14292" s="5"/>
      <c r="S14292" s="5"/>
      <c r="T14292" s="5"/>
      <c r="U14292" s="5"/>
      <c r="V14292" s="5"/>
      <c r="W14292" s="5"/>
    </row>
    <row r="14293" ht="15.75" customHeight="1">
      <c r="A14293" s="5"/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  <c r="Q14293" s="5"/>
      <c r="R14293" s="5"/>
      <c r="S14293" s="5"/>
      <c r="T14293" s="5"/>
      <c r="U14293" s="5"/>
      <c r="V14293" s="5"/>
      <c r="W14293" s="5"/>
    </row>
    <row r="14294" ht="15.75" customHeight="1">
      <c r="A14294" s="5"/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  <c r="R14294" s="5"/>
      <c r="S14294" s="5"/>
      <c r="T14294" s="5"/>
      <c r="U14294" s="5"/>
      <c r="V14294" s="5"/>
      <c r="W14294" s="5"/>
    </row>
    <row r="14295" ht="15.75" customHeight="1">
      <c r="A14295" s="5"/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  <c r="Q14295" s="5"/>
      <c r="R14295" s="5"/>
      <c r="S14295" s="5"/>
      <c r="T14295" s="5"/>
      <c r="U14295" s="5"/>
      <c r="V14295" s="5"/>
      <c r="W14295" s="5"/>
    </row>
    <row r="14296" ht="15.75" customHeight="1">
      <c r="A14296" s="5"/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  <c r="Q14296" s="5"/>
      <c r="R14296" s="5"/>
      <c r="S14296" s="5"/>
      <c r="T14296" s="5"/>
      <c r="U14296" s="5"/>
      <c r="V14296" s="5"/>
      <c r="W14296" s="5"/>
    </row>
    <row r="14297" ht="15.75" customHeight="1">
      <c r="A14297" s="5"/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  <c r="Q14297" s="5"/>
      <c r="R14297" s="5"/>
      <c r="S14297" s="5"/>
      <c r="T14297" s="5"/>
      <c r="U14297" s="5"/>
      <c r="V14297" s="5"/>
      <c r="W14297" s="5"/>
    </row>
    <row r="14298" ht="15.75" customHeight="1">
      <c r="A14298" s="5"/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  <c r="Q14298" s="5"/>
      <c r="R14298" s="5"/>
      <c r="S14298" s="5"/>
      <c r="T14298" s="5"/>
      <c r="U14298" s="5"/>
      <c r="V14298" s="5"/>
      <c r="W14298" s="5"/>
    </row>
    <row r="14299" ht="15.75" customHeight="1">
      <c r="A14299" s="5"/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  <c r="Q14299" s="5"/>
      <c r="R14299" s="5"/>
      <c r="S14299" s="5"/>
      <c r="T14299" s="5"/>
      <c r="U14299" s="5"/>
      <c r="V14299" s="5"/>
      <c r="W14299" s="5"/>
    </row>
    <row r="14300" ht="15.75" customHeight="1">
      <c r="A14300" s="5"/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  <c r="Q14300" s="5"/>
      <c r="R14300" s="5"/>
      <c r="S14300" s="5"/>
      <c r="T14300" s="5"/>
      <c r="U14300" s="5"/>
      <c r="V14300" s="5"/>
      <c r="W14300" s="5"/>
    </row>
    <row r="14301" ht="15.75" customHeight="1">
      <c r="A14301" s="5"/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  <c r="Q14301" s="5"/>
      <c r="R14301" s="5"/>
      <c r="S14301" s="5"/>
      <c r="T14301" s="5"/>
      <c r="U14301" s="5"/>
      <c r="V14301" s="5"/>
      <c r="W14301" s="5"/>
    </row>
    <row r="14302" ht="15.75" customHeight="1">
      <c r="A14302" s="5"/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  <c r="Q14302" s="5"/>
      <c r="R14302" s="5"/>
      <c r="S14302" s="5"/>
      <c r="T14302" s="5"/>
      <c r="U14302" s="5"/>
      <c r="V14302" s="5"/>
      <c r="W14302" s="5"/>
    </row>
    <row r="14303" ht="15.75" customHeight="1">
      <c r="A14303" s="5"/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  <c r="R14303" s="5"/>
      <c r="S14303" s="5"/>
      <c r="T14303" s="5"/>
      <c r="U14303" s="5"/>
      <c r="V14303" s="5"/>
      <c r="W14303" s="5"/>
    </row>
    <row r="14304" ht="15.75" customHeight="1">
      <c r="A14304" s="5"/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  <c r="Q14304" s="5"/>
      <c r="R14304" s="5"/>
      <c r="S14304" s="5"/>
      <c r="T14304" s="5"/>
      <c r="U14304" s="5"/>
      <c r="V14304" s="5"/>
      <c r="W14304" s="5"/>
    </row>
    <row r="14305" ht="15.75" customHeight="1">
      <c r="A14305" s="5"/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  <c r="Q14305" s="5"/>
      <c r="R14305" s="5"/>
      <c r="S14305" s="5"/>
      <c r="T14305" s="5"/>
      <c r="U14305" s="5"/>
      <c r="V14305" s="5"/>
      <c r="W14305" s="5"/>
    </row>
    <row r="14306" ht="15.75" customHeight="1">
      <c r="A14306" s="5"/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  <c r="Q14306" s="5"/>
      <c r="R14306" s="5"/>
      <c r="S14306" s="5"/>
      <c r="T14306" s="5"/>
      <c r="U14306" s="5"/>
      <c r="V14306" s="5"/>
      <c r="W14306" s="5"/>
    </row>
    <row r="14307" ht="15.75" customHeight="1">
      <c r="A14307" s="5"/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  <c r="Q14307" s="5"/>
      <c r="R14307" s="5"/>
      <c r="S14307" s="5"/>
      <c r="T14307" s="5"/>
      <c r="U14307" s="5"/>
      <c r="V14307" s="5"/>
      <c r="W14307" s="5"/>
    </row>
    <row r="14308" ht="15.75" customHeight="1">
      <c r="A14308" s="5"/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  <c r="Q14308" s="5"/>
      <c r="R14308" s="5"/>
      <c r="S14308" s="5"/>
      <c r="T14308" s="5"/>
      <c r="U14308" s="5"/>
      <c r="V14308" s="5"/>
      <c r="W14308" s="5"/>
    </row>
    <row r="14309" ht="15.75" customHeight="1">
      <c r="A14309" s="5"/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  <c r="Q14309" s="5"/>
      <c r="R14309" s="5"/>
      <c r="S14309" s="5"/>
      <c r="T14309" s="5"/>
      <c r="U14309" s="5"/>
      <c r="V14309" s="5"/>
      <c r="W14309" s="5"/>
    </row>
    <row r="14310" ht="15.75" customHeight="1">
      <c r="A14310" s="5"/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  <c r="Q14310" s="5"/>
      <c r="R14310" s="5"/>
      <c r="S14310" s="5"/>
      <c r="T14310" s="5"/>
      <c r="U14310" s="5"/>
      <c r="V14310" s="5"/>
      <c r="W14310" s="5"/>
    </row>
    <row r="14311" ht="15.75" customHeight="1">
      <c r="A14311" s="5"/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  <c r="Q14311" s="5"/>
      <c r="R14311" s="5"/>
      <c r="S14311" s="5"/>
      <c r="T14311" s="5"/>
      <c r="U14311" s="5"/>
      <c r="V14311" s="5"/>
      <c r="W14311" s="5"/>
    </row>
    <row r="14312" ht="15.75" customHeight="1">
      <c r="A14312" s="5"/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  <c r="R14312" s="5"/>
      <c r="S14312" s="5"/>
      <c r="T14312" s="5"/>
      <c r="U14312" s="5"/>
      <c r="V14312" s="5"/>
      <c r="W14312" s="5"/>
    </row>
    <row r="14313" ht="15.75" customHeight="1">
      <c r="A14313" s="5"/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  <c r="Q14313" s="5"/>
      <c r="R14313" s="5"/>
      <c r="S14313" s="5"/>
      <c r="T14313" s="5"/>
      <c r="U14313" s="5"/>
      <c r="V14313" s="5"/>
      <c r="W14313" s="5"/>
    </row>
    <row r="14314" ht="15.75" customHeight="1">
      <c r="A14314" s="5"/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  <c r="Q14314" s="5"/>
      <c r="R14314" s="5"/>
      <c r="S14314" s="5"/>
      <c r="T14314" s="5"/>
      <c r="U14314" s="5"/>
      <c r="V14314" s="5"/>
      <c r="W14314" s="5"/>
    </row>
    <row r="14315" ht="15.75" customHeight="1">
      <c r="A14315" s="5"/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  <c r="Q14315" s="5"/>
      <c r="R14315" s="5"/>
      <c r="S14315" s="5"/>
      <c r="T14315" s="5"/>
      <c r="U14315" s="5"/>
      <c r="V14315" s="5"/>
      <c r="W14315" s="5"/>
    </row>
    <row r="14316" ht="15.75" customHeight="1">
      <c r="A14316" s="5"/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  <c r="Q14316" s="5"/>
      <c r="R14316" s="5"/>
      <c r="S14316" s="5"/>
      <c r="T14316" s="5"/>
      <c r="U14316" s="5"/>
      <c r="V14316" s="5"/>
      <c r="W14316" s="5"/>
    </row>
    <row r="14317" ht="15.75" customHeight="1">
      <c r="A14317" s="5"/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  <c r="Q14317" s="5"/>
      <c r="R14317" s="5"/>
      <c r="S14317" s="5"/>
      <c r="T14317" s="5"/>
      <c r="U14317" s="5"/>
      <c r="V14317" s="5"/>
      <c r="W14317" s="5"/>
    </row>
    <row r="14318" ht="15.75" customHeight="1">
      <c r="A14318" s="5"/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  <c r="Q14318" s="5"/>
      <c r="R14318" s="5"/>
      <c r="S14318" s="5"/>
      <c r="T14318" s="5"/>
      <c r="U14318" s="5"/>
      <c r="V14318" s="5"/>
      <c r="W14318" s="5"/>
    </row>
    <row r="14319" ht="15.75" customHeight="1">
      <c r="A14319" s="5"/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  <c r="Q14319" s="5"/>
      <c r="R14319" s="5"/>
      <c r="S14319" s="5"/>
      <c r="T14319" s="5"/>
      <c r="U14319" s="5"/>
      <c r="V14319" s="5"/>
      <c r="W14319" s="5"/>
    </row>
    <row r="14320" ht="15.75" customHeight="1">
      <c r="A14320" s="5"/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  <c r="Q14320" s="5"/>
      <c r="R14320" s="5"/>
      <c r="S14320" s="5"/>
      <c r="T14320" s="5"/>
      <c r="U14320" s="5"/>
      <c r="V14320" s="5"/>
      <c r="W14320" s="5"/>
    </row>
    <row r="14321" ht="15.75" customHeight="1">
      <c r="A14321" s="5"/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  <c r="R14321" s="5"/>
      <c r="S14321" s="5"/>
      <c r="T14321" s="5"/>
      <c r="U14321" s="5"/>
      <c r="V14321" s="5"/>
      <c r="W14321" s="5"/>
    </row>
    <row r="14322" ht="15.75" customHeight="1">
      <c r="A14322" s="5"/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  <c r="Q14322" s="5"/>
      <c r="R14322" s="5"/>
      <c r="S14322" s="5"/>
      <c r="T14322" s="5"/>
      <c r="U14322" s="5"/>
      <c r="V14322" s="5"/>
      <c r="W14322" s="5"/>
    </row>
    <row r="14323" ht="15.75" customHeight="1">
      <c r="A14323" s="5"/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  <c r="Q14323" s="5"/>
      <c r="R14323" s="5"/>
      <c r="S14323" s="5"/>
      <c r="T14323" s="5"/>
      <c r="U14323" s="5"/>
      <c r="V14323" s="5"/>
      <c r="W14323" s="5"/>
    </row>
    <row r="14324" ht="15.75" customHeight="1">
      <c r="A14324" s="5"/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  <c r="Q14324" s="5"/>
      <c r="R14324" s="5"/>
      <c r="S14324" s="5"/>
      <c r="T14324" s="5"/>
      <c r="U14324" s="5"/>
      <c r="V14324" s="5"/>
      <c r="W14324" s="5"/>
    </row>
    <row r="14325" ht="15.75" customHeight="1">
      <c r="A14325" s="5"/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  <c r="Q14325" s="5"/>
      <c r="R14325" s="5"/>
      <c r="S14325" s="5"/>
      <c r="T14325" s="5"/>
      <c r="U14325" s="5"/>
      <c r="V14325" s="5"/>
      <c r="W14325" s="5"/>
    </row>
    <row r="14326" ht="15.75" customHeight="1">
      <c r="A14326" s="5"/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  <c r="Q14326" s="5"/>
      <c r="R14326" s="5"/>
      <c r="S14326" s="5"/>
      <c r="T14326" s="5"/>
      <c r="U14326" s="5"/>
      <c r="V14326" s="5"/>
      <c r="W14326" s="5"/>
    </row>
    <row r="14327" ht="15.75" customHeight="1">
      <c r="A14327" s="5"/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  <c r="Q14327" s="5"/>
      <c r="R14327" s="5"/>
      <c r="S14327" s="5"/>
      <c r="T14327" s="5"/>
      <c r="U14327" s="5"/>
      <c r="V14327" s="5"/>
      <c r="W14327" s="5"/>
    </row>
    <row r="14328" ht="15.75" customHeight="1">
      <c r="A14328" s="5"/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  <c r="Q14328" s="5"/>
      <c r="R14328" s="5"/>
      <c r="S14328" s="5"/>
      <c r="T14328" s="5"/>
      <c r="U14328" s="5"/>
      <c r="V14328" s="5"/>
      <c r="W14328" s="5"/>
    </row>
    <row r="14329" ht="15.75" customHeight="1">
      <c r="A14329" s="5"/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  <c r="Q14329" s="5"/>
      <c r="R14329" s="5"/>
      <c r="S14329" s="5"/>
      <c r="T14329" s="5"/>
      <c r="U14329" s="5"/>
      <c r="V14329" s="5"/>
      <c r="W14329" s="5"/>
    </row>
    <row r="14330" ht="15.75" customHeight="1">
      <c r="A14330" s="5"/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  <c r="R14330" s="5"/>
      <c r="S14330" s="5"/>
      <c r="T14330" s="5"/>
      <c r="U14330" s="5"/>
      <c r="V14330" s="5"/>
      <c r="W14330" s="5"/>
    </row>
    <row r="14331" ht="15.75" customHeight="1">
      <c r="A14331" s="5"/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  <c r="Q14331" s="5"/>
      <c r="R14331" s="5"/>
      <c r="S14331" s="5"/>
      <c r="T14331" s="5"/>
      <c r="U14331" s="5"/>
      <c r="V14331" s="5"/>
      <c r="W14331" s="5"/>
    </row>
    <row r="14332" ht="15.75" customHeight="1">
      <c r="A14332" s="5"/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  <c r="Q14332" s="5"/>
      <c r="R14332" s="5"/>
      <c r="S14332" s="5"/>
      <c r="T14332" s="5"/>
      <c r="U14332" s="5"/>
      <c r="V14332" s="5"/>
      <c r="W14332" s="5"/>
    </row>
    <row r="14333" ht="15.75" customHeight="1">
      <c r="A14333" s="5"/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  <c r="Q14333" s="5"/>
      <c r="R14333" s="5"/>
      <c r="S14333" s="5"/>
      <c r="T14333" s="5"/>
      <c r="U14333" s="5"/>
      <c r="V14333" s="5"/>
      <c r="W14333" s="5"/>
    </row>
    <row r="14334" ht="15.75" customHeight="1">
      <c r="A14334" s="5"/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  <c r="Q14334" s="5"/>
      <c r="R14334" s="5"/>
      <c r="S14334" s="5"/>
      <c r="T14334" s="5"/>
      <c r="U14334" s="5"/>
      <c r="V14334" s="5"/>
      <c r="W14334" s="5"/>
    </row>
    <row r="14335" ht="15.75" customHeight="1">
      <c r="A14335" s="5"/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  <c r="Q14335" s="5"/>
      <c r="R14335" s="5"/>
      <c r="S14335" s="5"/>
      <c r="T14335" s="5"/>
      <c r="U14335" s="5"/>
      <c r="V14335" s="5"/>
      <c r="W14335" s="5"/>
    </row>
    <row r="14336" ht="15.75" customHeight="1">
      <c r="A14336" s="5"/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  <c r="Q14336" s="5"/>
      <c r="R14336" s="5"/>
      <c r="S14336" s="5"/>
      <c r="T14336" s="5"/>
      <c r="U14336" s="5"/>
      <c r="V14336" s="5"/>
      <c r="W14336" s="5"/>
    </row>
    <row r="14337" ht="15.75" customHeight="1">
      <c r="A14337" s="5"/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  <c r="Q14337" s="5"/>
      <c r="R14337" s="5"/>
      <c r="S14337" s="5"/>
      <c r="T14337" s="5"/>
      <c r="U14337" s="5"/>
      <c r="V14337" s="5"/>
      <c r="W14337" s="5"/>
    </row>
    <row r="14338" ht="15.75" customHeight="1">
      <c r="A14338" s="5"/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  <c r="Q14338" s="5"/>
      <c r="R14338" s="5"/>
      <c r="S14338" s="5"/>
      <c r="T14338" s="5"/>
      <c r="U14338" s="5"/>
      <c r="V14338" s="5"/>
      <c r="W14338" s="5"/>
    </row>
    <row r="14339" ht="15.75" customHeight="1">
      <c r="A14339" s="5"/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  <c r="R14339" s="5"/>
      <c r="S14339" s="5"/>
      <c r="T14339" s="5"/>
      <c r="U14339" s="5"/>
      <c r="V14339" s="5"/>
      <c r="W14339" s="5"/>
    </row>
    <row r="14340" ht="15.75" customHeight="1">
      <c r="A14340" s="5"/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  <c r="Q14340" s="5"/>
      <c r="R14340" s="5"/>
      <c r="S14340" s="5"/>
      <c r="T14340" s="5"/>
      <c r="U14340" s="5"/>
      <c r="V14340" s="5"/>
      <c r="W14340" s="5"/>
    </row>
    <row r="14341" ht="15.75" customHeight="1">
      <c r="A14341" s="5"/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  <c r="Q14341" s="5"/>
      <c r="R14341" s="5"/>
      <c r="S14341" s="5"/>
      <c r="T14341" s="5"/>
      <c r="U14341" s="5"/>
      <c r="V14341" s="5"/>
      <c r="W14341" s="5"/>
    </row>
    <row r="14342" ht="15.75" customHeight="1">
      <c r="A14342" s="5"/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  <c r="Q14342" s="5"/>
      <c r="R14342" s="5"/>
      <c r="S14342" s="5"/>
      <c r="T14342" s="5"/>
      <c r="U14342" s="5"/>
      <c r="V14342" s="5"/>
      <c r="W14342" s="5"/>
    </row>
    <row r="14343" ht="15.75" customHeight="1">
      <c r="A14343" s="5"/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  <c r="Q14343" s="5"/>
      <c r="R14343" s="5"/>
      <c r="S14343" s="5"/>
      <c r="T14343" s="5"/>
      <c r="U14343" s="5"/>
      <c r="V14343" s="5"/>
      <c r="W14343" s="5"/>
    </row>
    <row r="14344" ht="15.75" customHeight="1">
      <c r="A14344" s="5"/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  <c r="Q14344" s="5"/>
      <c r="R14344" s="5"/>
      <c r="S14344" s="5"/>
      <c r="T14344" s="5"/>
      <c r="U14344" s="5"/>
      <c r="V14344" s="5"/>
      <c r="W14344" s="5"/>
    </row>
    <row r="14345" ht="15.75" customHeight="1">
      <c r="A14345" s="5"/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  <c r="Q14345" s="5"/>
      <c r="R14345" s="5"/>
      <c r="S14345" s="5"/>
      <c r="T14345" s="5"/>
      <c r="U14345" s="5"/>
      <c r="V14345" s="5"/>
      <c r="W14345" s="5"/>
    </row>
    <row r="14346" ht="15.75" customHeight="1">
      <c r="A14346" s="5"/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  <c r="Q14346" s="5"/>
      <c r="R14346" s="5"/>
      <c r="S14346" s="5"/>
      <c r="T14346" s="5"/>
      <c r="U14346" s="5"/>
      <c r="V14346" s="5"/>
      <c r="W14346" s="5"/>
    </row>
    <row r="14347" ht="15.75" customHeight="1">
      <c r="A14347" s="5"/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  <c r="Q14347" s="5"/>
      <c r="R14347" s="5"/>
      <c r="S14347" s="5"/>
      <c r="T14347" s="5"/>
      <c r="U14347" s="5"/>
      <c r="V14347" s="5"/>
      <c r="W14347" s="5"/>
    </row>
    <row r="14348" ht="15.75" customHeight="1">
      <c r="A14348" s="5"/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  <c r="R14348" s="5"/>
      <c r="S14348" s="5"/>
      <c r="T14348" s="5"/>
      <c r="U14348" s="5"/>
      <c r="V14348" s="5"/>
      <c r="W14348" s="5"/>
    </row>
    <row r="14349" ht="15.75" customHeight="1">
      <c r="A14349" s="5"/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  <c r="Q14349" s="5"/>
      <c r="R14349" s="5"/>
      <c r="S14349" s="5"/>
      <c r="T14349" s="5"/>
      <c r="U14349" s="5"/>
      <c r="V14349" s="5"/>
      <c r="W14349" s="5"/>
    </row>
    <row r="14350" ht="15.75" customHeight="1">
      <c r="A14350" s="5"/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  <c r="Q14350" s="5"/>
      <c r="R14350" s="5"/>
      <c r="S14350" s="5"/>
      <c r="T14350" s="5"/>
      <c r="U14350" s="5"/>
      <c r="V14350" s="5"/>
      <c r="W14350" s="5"/>
    </row>
    <row r="14351" ht="15.75" customHeight="1">
      <c r="A14351" s="5"/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  <c r="Q14351" s="5"/>
      <c r="R14351" s="5"/>
      <c r="S14351" s="5"/>
      <c r="T14351" s="5"/>
      <c r="U14351" s="5"/>
      <c r="V14351" s="5"/>
      <c r="W14351" s="5"/>
    </row>
    <row r="14352" ht="15.75" customHeight="1">
      <c r="A14352" s="5"/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  <c r="Q14352" s="5"/>
      <c r="R14352" s="5"/>
      <c r="S14352" s="5"/>
      <c r="T14352" s="5"/>
      <c r="U14352" s="5"/>
      <c r="V14352" s="5"/>
      <c r="W14352" s="5"/>
    </row>
    <row r="14353" ht="15.75" customHeight="1">
      <c r="A14353" s="5"/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  <c r="Q14353" s="5"/>
      <c r="R14353" s="5"/>
      <c r="S14353" s="5"/>
      <c r="T14353" s="5"/>
      <c r="U14353" s="5"/>
      <c r="V14353" s="5"/>
      <c r="W14353" s="5"/>
    </row>
    <row r="14354" ht="15.75" customHeight="1">
      <c r="A14354" s="5"/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  <c r="Q14354" s="5"/>
      <c r="R14354" s="5"/>
      <c r="S14354" s="5"/>
      <c r="T14354" s="5"/>
      <c r="U14354" s="5"/>
      <c r="V14354" s="5"/>
      <c r="W14354" s="5"/>
    </row>
    <row r="14355" ht="15.75" customHeight="1">
      <c r="A14355" s="5"/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  <c r="Q14355" s="5"/>
      <c r="R14355" s="5"/>
      <c r="S14355" s="5"/>
      <c r="T14355" s="5"/>
      <c r="U14355" s="5"/>
      <c r="V14355" s="5"/>
      <c r="W14355" s="5"/>
    </row>
    <row r="14356" ht="15.75" customHeight="1">
      <c r="A14356" s="5"/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  <c r="Q14356" s="5"/>
      <c r="R14356" s="5"/>
      <c r="S14356" s="5"/>
      <c r="T14356" s="5"/>
      <c r="U14356" s="5"/>
      <c r="V14356" s="5"/>
      <c r="W14356" s="5"/>
    </row>
    <row r="14357" ht="15.75" customHeight="1">
      <c r="A14357" s="5"/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  <c r="R14357" s="5"/>
      <c r="S14357" s="5"/>
      <c r="T14357" s="5"/>
      <c r="U14357" s="5"/>
      <c r="V14357" s="5"/>
      <c r="W14357" s="5"/>
    </row>
    <row r="14358" ht="15.75" customHeight="1">
      <c r="A14358" s="5"/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  <c r="Q14358" s="5"/>
      <c r="R14358" s="5"/>
      <c r="S14358" s="5"/>
      <c r="T14358" s="5"/>
      <c r="U14358" s="5"/>
      <c r="V14358" s="5"/>
      <c r="W14358" s="5"/>
    </row>
    <row r="14359" ht="15.75" customHeight="1">
      <c r="A14359" s="5"/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  <c r="Q14359" s="5"/>
      <c r="R14359" s="5"/>
      <c r="S14359" s="5"/>
      <c r="T14359" s="5"/>
      <c r="U14359" s="5"/>
      <c r="V14359" s="5"/>
      <c r="W14359" s="5"/>
    </row>
    <row r="14360" ht="15.75" customHeight="1">
      <c r="A14360" s="5"/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  <c r="Q14360" s="5"/>
      <c r="R14360" s="5"/>
      <c r="S14360" s="5"/>
      <c r="T14360" s="5"/>
      <c r="U14360" s="5"/>
      <c r="V14360" s="5"/>
      <c r="W14360" s="5"/>
    </row>
    <row r="14361" ht="15.75" customHeight="1">
      <c r="A14361" s="5"/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  <c r="Q14361" s="5"/>
      <c r="R14361" s="5"/>
      <c r="S14361" s="5"/>
      <c r="T14361" s="5"/>
      <c r="U14361" s="5"/>
      <c r="V14361" s="5"/>
      <c r="W14361" s="5"/>
    </row>
    <row r="14362" ht="15.75" customHeight="1">
      <c r="A14362" s="5"/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  <c r="Q14362" s="5"/>
      <c r="R14362" s="5"/>
      <c r="S14362" s="5"/>
      <c r="T14362" s="5"/>
      <c r="U14362" s="5"/>
      <c r="V14362" s="5"/>
      <c r="W14362" s="5"/>
    </row>
    <row r="14363" ht="15.75" customHeight="1">
      <c r="A14363" s="5"/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  <c r="Q14363" s="5"/>
      <c r="R14363" s="5"/>
      <c r="S14363" s="5"/>
      <c r="T14363" s="5"/>
      <c r="U14363" s="5"/>
      <c r="V14363" s="5"/>
      <c r="W14363" s="5"/>
    </row>
    <row r="14364" ht="15.75" customHeight="1">
      <c r="A14364" s="5"/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  <c r="Q14364" s="5"/>
      <c r="R14364" s="5"/>
      <c r="S14364" s="5"/>
      <c r="T14364" s="5"/>
      <c r="U14364" s="5"/>
      <c r="V14364" s="5"/>
      <c r="W14364" s="5"/>
    </row>
    <row r="14365" ht="15.75" customHeight="1">
      <c r="A14365" s="5"/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  <c r="Q14365" s="5"/>
      <c r="R14365" s="5"/>
      <c r="S14365" s="5"/>
      <c r="T14365" s="5"/>
      <c r="U14365" s="5"/>
      <c r="V14365" s="5"/>
      <c r="W14365" s="5"/>
    </row>
    <row r="14366" ht="15.75" customHeight="1">
      <c r="A14366" s="5"/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  <c r="R14366" s="5"/>
      <c r="S14366" s="5"/>
      <c r="T14366" s="5"/>
      <c r="U14366" s="5"/>
      <c r="V14366" s="5"/>
      <c r="W14366" s="5"/>
    </row>
    <row r="14367" ht="15.75" customHeight="1">
      <c r="A14367" s="5"/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  <c r="Q14367" s="5"/>
      <c r="R14367" s="5"/>
      <c r="S14367" s="5"/>
      <c r="T14367" s="5"/>
      <c r="U14367" s="5"/>
      <c r="V14367" s="5"/>
      <c r="W14367" s="5"/>
    </row>
    <row r="14368" ht="15.75" customHeight="1">
      <c r="A14368" s="5"/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  <c r="Q14368" s="5"/>
      <c r="R14368" s="5"/>
      <c r="S14368" s="5"/>
      <c r="T14368" s="5"/>
      <c r="U14368" s="5"/>
      <c r="V14368" s="5"/>
      <c r="W14368" s="5"/>
    </row>
    <row r="14369" ht="15.75" customHeight="1">
      <c r="A14369" s="5"/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  <c r="Q14369" s="5"/>
      <c r="R14369" s="5"/>
      <c r="S14369" s="5"/>
      <c r="T14369" s="5"/>
      <c r="U14369" s="5"/>
      <c r="V14369" s="5"/>
      <c r="W14369" s="5"/>
    </row>
    <row r="14370" ht="15.75" customHeight="1">
      <c r="A14370" s="5"/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  <c r="Q14370" s="5"/>
      <c r="R14370" s="5"/>
      <c r="S14370" s="5"/>
      <c r="T14370" s="5"/>
      <c r="U14370" s="5"/>
      <c r="V14370" s="5"/>
      <c r="W14370" s="5"/>
    </row>
    <row r="14371" ht="15.75" customHeight="1">
      <c r="A14371" s="5"/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  <c r="Q14371" s="5"/>
      <c r="R14371" s="5"/>
      <c r="S14371" s="5"/>
      <c r="T14371" s="5"/>
      <c r="U14371" s="5"/>
      <c r="V14371" s="5"/>
      <c r="W14371" s="5"/>
    </row>
    <row r="14372" ht="15.75" customHeight="1">
      <c r="A14372" s="5"/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  <c r="Q14372" s="5"/>
      <c r="R14372" s="5"/>
      <c r="S14372" s="5"/>
      <c r="T14372" s="5"/>
      <c r="U14372" s="5"/>
      <c r="V14372" s="5"/>
      <c r="W14372" s="5"/>
    </row>
    <row r="14373" ht="15.75" customHeight="1">
      <c r="A14373" s="5"/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  <c r="Q14373" s="5"/>
      <c r="R14373" s="5"/>
      <c r="S14373" s="5"/>
      <c r="T14373" s="5"/>
      <c r="U14373" s="5"/>
      <c r="V14373" s="5"/>
      <c r="W14373" s="5"/>
    </row>
    <row r="14374" ht="15.75" customHeight="1">
      <c r="A14374" s="5"/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  <c r="Q14374" s="5"/>
      <c r="R14374" s="5"/>
      <c r="S14374" s="5"/>
      <c r="T14374" s="5"/>
      <c r="U14374" s="5"/>
      <c r="V14374" s="5"/>
      <c r="W14374" s="5"/>
    </row>
    <row r="14375" ht="15.75" customHeight="1">
      <c r="A14375" s="5"/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  <c r="R14375" s="5"/>
      <c r="S14375" s="5"/>
      <c r="T14375" s="5"/>
      <c r="U14375" s="5"/>
      <c r="V14375" s="5"/>
      <c r="W14375" s="5"/>
    </row>
    <row r="14376" ht="15.75" customHeight="1">
      <c r="A14376" s="5"/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  <c r="Q14376" s="5"/>
      <c r="R14376" s="5"/>
      <c r="S14376" s="5"/>
      <c r="T14376" s="5"/>
      <c r="U14376" s="5"/>
      <c r="V14376" s="5"/>
      <c r="W14376" s="5"/>
    </row>
    <row r="14377" ht="15.75" customHeight="1">
      <c r="A14377" s="5"/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  <c r="Q14377" s="5"/>
      <c r="R14377" s="5"/>
      <c r="S14377" s="5"/>
      <c r="T14377" s="5"/>
      <c r="U14377" s="5"/>
      <c r="V14377" s="5"/>
      <c r="W14377" s="5"/>
    </row>
    <row r="14378" ht="15.75" customHeight="1">
      <c r="A14378" s="5"/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  <c r="Q14378" s="5"/>
      <c r="R14378" s="5"/>
      <c r="S14378" s="5"/>
      <c r="T14378" s="5"/>
      <c r="U14378" s="5"/>
      <c r="V14378" s="5"/>
      <c r="W14378" s="5"/>
    </row>
    <row r="14379" ht="15.75" customHeight="1">
      <c r="A14379" s="5"/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  <c r="Q14379" s="5"/>
      <c r="R14379" s="5"/>
      <c r="S14379" s="5"/>
      <c r="T14379" s="5"/>
      <c r="U14379" s="5"/>
      <c r="V14379" s="5"/>
      <c r="W14379" s="5"/>
    </row>
    <row r="14380" ht="15.75" customHeight="1">
      <c r="A14380" s="5"/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  <c r="Q14380" s="5"/>
      <c r="R14380" s="5"/>
      <c r="S14380" s="5"/>
      <c r="T14380" s="5"/>
      <c r="U14380" s="5"/>
      <c r="V14380" s="5"/>
      <c r="W14380" s="5"/>
    </row>
    <row r="14381" ht="15.75" customHeight="1">
      <c r="A14381" s="5"/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  <c r="Q14381" s="5"/>
      <c r="R14381" s="5"/>
      <c r="S14381" s="5"/>
      <c r="T14381" s="5"/>
      <c r="U14381" s="5"/>
      <c r="V14381" s="5"/>
      <c r="W14381" s="5"/>
    </row>
    <row r="14382" ht="15.75" customHeight="1">
      <c r="A14382" s="5"/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  <c r="Q14382" s="5"/>
      <c r="R14382" s="5"/>
      <c r="S14382" s="5"/>
      <c r="T14382" s="5"/>
      <c r="U14382" s="5"/>
      <c r="V14382" s="5"/>
      <c r="W14382" s="5"/>
    </row>
    <row r="14383" ht="15.75" customHeight="1">
      <c r="A14383" s="5"/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  <c r="Q14383" s="5"/>
      <c r="R14383" s="5"/>
      <c r="S14383" s="5"/>
      <c r="T14383" s="5"/>
      <c r="U14383" s="5"/>
      <c r="V14383" s="5"/>
      <c r="W14383" s="5"/>
    </row>
    <row r="14384" ht="15.75" customHeight="1">
      <c r="A14384" s="5"/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  <c r="R14384" s="5"/>
      <c r="S14384" s="5"/>
      <c r="T14384" s="5"/>
      <c r="U14384" s="5"/>
      <c r="V14384" s="5"/>
      <c r="W14384" s="5"/>
    </row>
    <row r="14385" ht="15.75" customHeight="1">
      <c r="A14385" s="5"/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  <c r="Q14385" s="5"/>
      <c r="R14385" s="5"/>
      <c r="S14385" s="5"/>
      <c r="T14385" s="5"/>
      <c r="U14385" s="5"/>
      <c r="V14385" s="5"/>
      <c r="W14385" s="5"/>
    </row>
    <row r="14386" ht="15.75" customHeight="1">
      <c r="A14386" s="5"/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  <c r="Q14386" s="5"/>
      <c r="R14386" s="5"/>
      <c r="S14386" s="5"/>
      <c r="T14386" s="5"/>
      <c r="U14386" s="5"/>
      <c r="V14386" s="5"/>
      <c r="W14386" s="5"/>
    </row>
    <row r="14387" ht="15.75" customHeight="1">
      <c r="A14387" s="5"/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  <c r="Q14387" s="5"/>
      <c r="R14387" s="5"/>
      <c r="S14387" s="5"/>
      <c r="T14387" s="5"/>
      <c r="U14387" s="5"/>
      <c r="V14387" s="5"/>
      <c r="W14387" s="5"/>
    </row>
    <row r="14388" ht="15.75" customHeight="1">
      <c r="A14388" s="5"/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  <c r="Q14388" s="5"/>
      <c r="R14388" s="5"/>
      <c r="S14388" s="5"/>
      <c r="T14388" s="5"/>
      <c r="U14388" s="5"/>
      <c r="V14388" s="5"/>
      <c r="W14388" s="5"/>
    </row>
    <row r="14389" ht="15.75" customHeight="1">
      <c r="A14389" s="5"/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  <c r="Q14389" s="5"/>
      <c r="R14389" s="5"/>
      <c r="S14389" s="5"/>
      <c r="T14389" s="5"/>
      <c r="U14389" s="5"/>
      <c r="V14389" s="5"/>
      <c r="W14389" s="5"/>
    </row>
    <row r="14390" ht="15.75" customHeight="1">
      <c r="A14390" s="5"/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  <c r="Q14390" s="5"/>
      <c r="R14390" s="5"/>
      <c r="S14390" s="5"/>
      <c r="T14390" s="5"/>
      <c r="U14390" s="5"/>
      <c r="V14390" s="5"/>
      <c r="W14390" s="5"/>
    </row>
    <row r="14391" ht="15.75" customHeight="1">
      <c r="A14391" s="5"/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  <c r="Q14391" s="5"/>
      <c r="R14391" s="5"/>
      <c r="S14391" s="5"/>
      <c r="T14391" s="5"/>
      <c r="U14391" s="5"/>
      <c r="V14391" s="5"/>
      <c r="W14391" s="5"/>
    </row>
    <row r="14392" ht="15.75" customHeight="1">
      <c r="A14392" s="5"/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  <c r="Q14392" s="5"/>
      <c r="R14392" s="5"/>
      <c r="S14392" s="5"/>
      <c r="T14392" s="5"/>
      <c r="U14392" s="5"/>
      <c r="V14392" s="5"/>
      <c r="W14392" s="5"/>
    </row>
    <row r="14393" ht="15.75" customHeight="1">
      <c r="A14393" s="5"/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  <c r="R14393" s="5"/>
      <c r="S14393" s="5"/>
      <c r="T14393" s="5"/>
      <c r="U14393" s="5"/>
      <c r="V14393" s="5"/>
      <c r="W14393" s="5"/>
    </row>
    <row r="14394" ht="15.75" customHeight="1">
      <c r="A14394" s="5"/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  <c r="Q14394" s="5"/>
      <c r="R14394" s="5"/>
      <c r="S14394" s="5"/>
      <c r="T14394" s="5"/>
      <c r="U14394" s="5"/>
      <c r="V14394" s="5"/>
      <c r="W14394" s="5"/>
    </row>
    <row r="14395" ht="15.75" customHeight="1">
      <c r="A14395" s="5"/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  <c r="Q14395" s="5"/>
      <c r="R14395" s="5"/>
      <c r="S14395" s="5"/>
      <c r="T14395" s="5"/>
      <c r="U14395" s="5"/>
      <c r="V14395" s="5"/>
      <c r="W14395" s="5"/>
    </row>
    <row r="14396" ht="15.75" customHeight="1">
      <c r="A14396" s="5"/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  <c r="Q14396" s="5"/>
      <c r="R14396" s="5"/>
      <c r="S14396" s="5"/>
      <c r="T14396" s="5"/>
      <c r="U14396" s="5"/>
      <c r="V14396" s="5"/>
      <c r="W14396" s="5"/>
    </row>
    <row r="14397" ht="15.75" customHeight="1">
      <c r="A14397" s="5"/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  <c r="Q14397" s="5"/>
      <c r="R14397" s="5"/>
      <c r="S14397" s="5"/>
      <c r="T14397" s="5"/>
      <c r="U14397" s="5"/>
      <c r="V14397" s="5"/>
      <c r="W14397" s="5"/>
    </row>
    <row r="14398" ht="15.75" customHeight="1">
      <c r="A14398" s="5"/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  <c r="Q14398" s="5"/>
      <c r="R14398" s="5"/>
      <c r="S14398" s="5"/>
      <c r="T14398" s="5"/>
      <c r="U14398" s="5"/>
      <c r="V14398" s="5"/>
      <c r="W14398" s="5"/>
    </row>
    <row r="14399" ht="15.75" customHeight="1">
      <c r="A14399" s="5"/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  <c r="Q14399" s="5"/>
      <c r="R14399" s="5"/>
      <c r="S14399" s="5"/>
      <c r="T14399" s="5"/>
      <c r="U14399" s="5"/>
      <c r="V14399" s="5"/>
      <c r="W14399" s="5"/>
    </row>
    <row r="14400" ht="15.75" customHeight="1">
      <c r="A14400" s="5"/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  <c r="Q14400" s="5"/>
      <c r="R14400" s="5"/>
      <c r="S14400" s="5"/>
      <c r="T14400" s="5"/>
      <c r="U14400" s="5"/>
      <c r="V14400" s="5"/>
      <c r="W14400" s="5"/>
    </row>
    <row r="14401" ht="15.75" customHeight="1">
      <c r="A14401" s="5"/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  <c r="Q14401" s="5"/>
      <c r="R14401" s="5"/>
      <c r="S14401" s="5"/>
      <c r="T14401" s="5"/>
      <c r="U14401" s="5"/>
      <c r="V14401" s="5"/>
      <c r="W14401" s="5"/>
    </row>
    <row r="14402" ht="15.75" customHeight="1">
      <c r="A14402" s="5"/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  <c r="R14402" s="5"/>
      <c r="S14402" s="5"/>
      <c r="T14402" s="5"/>
      <c r="U14402" s="5"/>
      <c r="V14402" s="5"/>
      <c r="W14402" s="5"/>
    </row>
    <row r="14403" ht="15.75" customHeight="1">
      <c r="A14403" s="5"/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  <c r="Q14403" s="5"/>
      <c r="R14403" s="5"/>
      <c r="S14403" s="5"/>
      <c r="T14403" s="5"/>
      <c r="U14403" s="5"/>
      <c r="V14403" s="5"/>
      <c r="W14403" s="5"/>
    </row>
    <row r="14404" ht="15.75" customHeight="1">
      <c r="A14404" s="5"/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  <c r="Q14404" s="5"/>
      <c r="R14404" s="5"/>
      <c r="S14404" s="5"/>
      <c r="T14404" s="5"/>
      <c r="U14404" s="5"/>
      <c r="V14404" s="5"/>
      <c r="W14404" s="5"/>
    </row>
    <row r="14405" ht="15.75" customHeight="1">
      <c r="A14405" s="5"/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  <c r="Q14405" s="5"/>
      <c r="R14405" s="5"/>
      <c r="S14405" s="5"/>
      <c r="T14405" s="5"/>
      <c r="U14405" s="5"/>
      <c r="V14405" s="5"/>
      <c r="W14405" s="5"/>
    </row>
    <row r="14406" ht="15.75" customHeight="1">
      <c r="A14406" s="5"/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  <c r="Q14406" s="5"/>
      <c r="R14406" s="5"/>
      <c r="S14406" s="5"/>
      <c r="T14406" s="5"/>
      <c r="U14406" s="5"/>
      <c r="V14406" s="5"/>
      <c r="W14406" s="5"/>
    </row>
    <row r="14407" ht="15.75" customHeight="1">
      <c r="A14407" s="5"/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  <c r="Q14407" s="5"/>
      <c r="R14407" s="5"/>
      <c r="S14407" s="5"/>
      <c r="T14407" s="5"/>
      <c r="U14407" s="5"/>
      <c r="V14407" s="5"/>
      <c r="W14407" s="5"/>
    </row>
    <row r="14408" ht="15.75" customHeight="1">
      <c r="A14408" s="5"/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  <c r="Q14408" s="5"/>
      <c r="R14408" s="5"/>
      <c r="S14408" s="5"/>
      <c r="T14408" s="5"/>
      <c r="U14408" s="5"/>
      <c r="V14408" s="5"/>
      <c r="W14408" s="5"/>
    </row>
    <row r="14409" ht="15.75" customHeight="1">
      <c r="A14409" s="5"/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  <c r="Q14409" s="5"/>
      <c r="R14409" s="5"/>
      <c r="S14409" s="5"/>
      <c r="T14409" s="5"/>
      <c r="U14409" s="5"/>
      <c r="V14409" s="5"/>
      <c r="W14409" s="5"/>
    </row>
    <row r="14410" ht="15.75" customHeight="1">
      <c r="A14410" s="5"/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  <c r="Q14410" s="5"/>
      <c r="R14410" s="5"/>
      <c r="S14410" s="5"/>
      <c r="T14410" s="5"/>
      <c r="U14410" s="5"/>
      <c r="V14410" s="5"/>
      <c r="W14410" s="5"/>
    </row>
    <row r="14411" ht="15.75" customHeight="1">
      <c r="A14411" s="5"/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  <c r="R14411" s="5"/>
      <c r="S14411" s="5"/>
      <c r="T14411" s="5"/>
      <c r="U14411" s="5"/>
      <c r="V14411" s="5"/>
      <c r="W14411" s="5"/>
    </row>
    <row r="14412" ht="15.75" customHeight="1">
      <c r="A14412" s="5"/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  <c r="Q14412" s="5"/>
      <c r="R14412" s="5"/>
      <c r="S14412" s="5"/>
      <c r="T14412" s="5"/>
      <c r="U14412" s="5"/>
      <c r="V14412" s="5"/>
      <c r="W14412" s="5"/>
    </row>
    <row r="14413" ht="15.75" customHeight="1">
      <c r="A14413" s="5"/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  <c r="Q14413" s="5"/>
      <c r="R14413" s="5"/>
      <c r="S14413" s="5"/>
      <c r="T14413" s="5"/>
      <c r="U14413" s="5"/>
      <c r="V14413" s="5"/>
      <c r="W14413" s="5"/>
    </row>
    <row r="14414" ht="15.75" customHeight="1">
      <c r="A14414" s="5"/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  <c r="Q14414" s="5"/>
      <c r="R14414" s="5"/>
      <c r="S14414" s="5"/>
      <c r="T14414" s="5"/>
      <c r="U14414" s="5"/>
      <c r="V14414" s="5"/>
      <c r="W14414" s="5"/>
    </row>
    <row r="14415" ht="15.75" customHeight="1">
      <c r="A14415" s="5"/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  <c r="Q14415" s="5"/>
      <c r="R14415" s="5"/>
      <c r="S14415" s="5"/>
      <c r="T14415" s="5"/>
      <c r="U14415" s="5"/>
      <c r="V14415" s="5"/>
      <c r="W14415" s="5"/>
    </row>
    <row r="14416" ht="15.75" customHeight="1">
      <c r="A14416" s="5"/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  <c r="Q14416" s="5"/>
      <c r="R14416" s="5"/>
      <c r="S14416" s="5"/>
      <c r="T14416" s="5"/>
      <c r="U14416" s="5"/>
      <c r="V14416" s="5"/>
      <c r="W14416" s="5"/>
    </row>
    <row r="14417" ht="15.75" customHeight="1">
      <c r="A14417" s="5"/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  <c r="Q14417" s="5"/>
      <c r="R14417" s="5"/>
      <c r="S14417" s="5"/>
      <c r="T14417" s="5"/>
      <c r="U14417" s="5"/>
      <c r="V14417" s="5"/>
      <c r="W14417" s="5"/>
    </row>
    <row r="14418" ht="15.75" customHeight="1">
      <c r="A14418" s="5"/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  <c r="Q14418" s="5"/>
      <c r="R14418" s="5"/>
      <c r="S14418" s="5"/>
      <c r="T14418" s="5"/>
      <c r="U14418" s="5"/>
      <c r="V14418" s="5"/>
      <c r="W14418" s="5"/>
    </row>
    <row r="14419" ht="15.75" customHeight="1">
      <c r="A14419" s="5"/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  <c r="Q14419" s="5"/>
      <c r="R14419" s="5"/>
      <c r="S14419" s="5"/>
      <c r="T14419" s="5"/>
      <c r="U14419" s="5"/>
      <c r="V14419" s="5"/>
      <c r="W14419" s="5"/>
    </row>
    <row r="14420" ht="15.75" customHeight="1">
      <c r="A14420" s="5"/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  <c r="R14420" s="5"/>
      <c r="S14420" s="5"/>
      <c r="T14420" s="5"/>
      <c r="U14420" s="5"/>
      <c r="V14420" s="5"/>
      <c r="W14420" s="5"/>
    </row>
    <row r="14421" ht="15.75" customHeight="1">
      <c r="A14421" s="5"/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  <c r="Q14421" s="5"/>
      <c r="R14421" s="5"/>
      <c r="S14421" s="5"/>
      <c r="T14421" s="5"/>
      <c r="U14421" s="5"/>
      <c r="V14421" s="5"/>
      <c r="W14421" s="5"/>
    </row>
    <row r="14422" ht="15.75" customHeight="1">
      <c r="A14422" s="5"/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  <c r="Q14422" s="5"/>
      <c r="R14422" s="5"/>
      <c r="S14422" s="5"/>
      <c r="T14422" s="5"/>
      <c r="U14422" s="5"/>
      <c r="V14422" s="5"/>
      <c r="W14422" s="5"/>
    </row>
    <row r="14423" ht="15.75" customHeight="1">
      <c r="A14423" s="5"/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  <c r="Q14423" s="5"/>
      <c r="R14423" s="5"/>
      <c r="S14423" s="5"/>
      <c r="T14423" s="5"/>
      <c r="U14423" s="5"/>
      <c r="V14423" s="5"/>
      <c r="W14423" s="5"/>
    </row>
    <row r="14424" ht="15.75" customHeight="1">
      <c r="A14424" s="5"/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  <c r="Q14424" s="5"/>
      <c r="R14424" s="5"/>
      <c r="S14424" s="5"/>
      <c r="T14424" s="5"/>
      <c r="U14424" s="5"/>
      <c r="V14424" s="5"/>
      <c r="W14424" s="5"/>
    </row>
    <row r="14425" ht="15.75" customHeight="1">
      <c r="A14425" s="5"/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  <c r="Q14425" s="5"/>
      <c r="R14425" s="5"/>
      <c r="S14425" s="5"/>
      <c r="T14425" s="5"/>
      <c r="U14425" s="5"/>
      <c r="V14425" s="5"/>
      <c r="W14425" s="5"/>
    </row>
    <row r="14426" ht="15.75" customHeight="1">
      <c r="A14426" s="5"/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  <c r="Q14426" s="5"/>
      <c r="R14426" s="5"/>
      <c r="S14426" s="5"/>
      <c r="T14426" s="5"/>
      <c r="U14426" s="5"/>
      <c r="V14426" s="5"/>
      <c r="W14426" s="5"/>
    </row>
    <row r="14427" ht="15.75" customHeight="1">
      <c r="A14427" s="5"/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  <c r="Q14427" s="5"/>
      <c r="R14427" s="5"/>
      <c r="S14427" s="5"/>
      <c r="T14427" s="5"/>
      <c r="U14427" s="5"/>
      <c r="V14427" s="5"/>
      <c r="W14427" s="5"/>
    </row>
    <row r="14428" ht="15.75" customHeight="1">
      <c r="A14428" s="5"/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  <c r="Q14428" s="5"/>
      <c r="R14428" s="5"/>
      <c r="S14428" s="5"/>
      <c r="T14428" s="5"/>
      <c r="U14428" s="5"/>
      <c r="V14428" s="5"/>
      <c r="W14428" s="5"/>
    </row>
    <row r="14429" ht="15.75" customHeight="1">
      <c r="A14429" s="5"/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  <c r="R14429" s="5"/>
      <c r="S14429" s="5"/>
      <c r="T14429" s="5"/>
      <c r="U14429" s="5"/>
      <c r="V14429" s="5"/>
      <c r="W14429" s="5"/>
    </row>
    <row r="14430" ht="15.75" customHeight="1">
      <c r="A14430" s="5"/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  <c r="Q14430" s="5"/>
      <c r="R14430" s="5"/>
      <c r="S14430" s="5"/>
      <c r="T14430" s="5"/>
      <c r="U14430" s="5"/>
      <c r="V14430" s="5"/>
      <c r="W14430" s="5"/>
    </row>
    <row r="14431" ht="15.75" customHeight="1">
      <c r="A14431" s="5"/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  <c r="Q14431" s="5"/>
      <c r="R14431" s="5"/>
      <c r="S14431" s="5"/>
      <c r="T14431" s="5"/>
      <c r="U14431" s="5"/>
      <c r="V14431" s="5"/>
      <c r="W14431" s="5"/>
    </row>
    <row r="14432" ht="15.75" customHeight="1">
      <c r="A14432" s="5"/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  <c r="Q14432" s="5"/>
      <c r="R14432" s="5"/>
      <c r="S14432" s="5"/>
      <c r="T14432" s="5"/>
      <c r="U14432" s="5"/>
      <c r="V14432" s="5"/>
      <c r="W14432" s="5"/>
    </row>
    <row r="14433" ht="15.75" customHeight="1">
      <c r="A14433" s="5"/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  <c r="Q14433" s="5"/>
      <c r="R14433" s="5"/>
      <c r="S14433" s="5"/>
      <c r="T14433" s="5"/>
      <c r="U14433" s="5"/>
      <c r="V14433" s="5"/>
      <c r="W14433" s="5"/>
    </row>
    <row r="14434" ht="15.75" customHeight="1">
      <c r="A14434" s="5"/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  <c r="Q14434" s="5"/>
      <c r="R14434" s="5"/>
      <c r="S14434" s="5"/>
      <c r="T14434" s="5"/>
      <c r="U14434" s="5"/>
      <c r="V14434" s="5"/>
      <c r="W14434" s="5"/>
    </row>
    <row r="14435" ht="15.75" customHeight="1">
      <c r="A14435" s="5"/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  <c r="Q14435" s="5"/>
      <c r="R14435" s="5"/>
      <c r="S14435" s="5"/>
      <c r="T14435" s="5"/>
      <c r="U14435" s="5"/>
      <c r="V14435" s="5"/>
      <c r="W14435" s="5"/>
    </row>
    <row r="14436" ht="15.75" customHeight="1">
      <c r="A14436" s="5"/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  <c r="Q14436" s="5"/>
      <c r="R14436" s="5"/>
      <c r="S14436" s="5"/>
      <c r="T14436" s="5"/>
      <c r="U14436" s="5"/>
      <c r="V14436" s="5"/>
      <c r="W14436" s="5"/>
    </row>
    <row r="14437" ht="15.75" customHeight="1">
      <c r="A14437" s="5"/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  <c r="Q14437" s="5"/>
      <c r="R14437" s="5"/>
      <c r="S14437" s="5"/>
      <c r="T14437" s="5"/>
      <c r="U14437" s="5"/>
      <c r="V14437" s="5"/>
      <c r="W14437" s="5"/>
    </row>
    <row r="14438" ht="15.75" customHeight="1">
      <c r="A14438" s="5"/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  <c r="R14438" s="5"/>
      <c r="S14438" s="5"/>
      <c r="T14438" s="5"/>
      <c r="U14438" s="5"/>
      <c r="V14438" s="5"/>
      <c r="W14438" s="5"/>
    </row>
    <row r="14439" ht="15.75" customHeight="1">
      <c r="A14439" s="5"/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  <c r="Q14439" s="5"/>
      <c r="R14439" s="5"/>
      <c r="S14439" s="5"/>
      <c r="T14439" s="5"/>
      <c r="U14439" s="5"/>
      <c r="V14439" s="5"/>
      <c r="W14439" s="5"/>
    </row>
    <row r="14440" ht="15.75" customHeight="1">
      <c r="A14440" s="5"/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  <c r="Q14440" s="5"/>
      <c r="R14440" s="5"/>
      <c r="S14440" s="5"/>
      <c r="T14440" s="5"/>
      <c r="U14440" s="5"/>
      <c r="V14440" s="5"/>
      <c r="W14440" s="5"/>
    </row>
    <row r="14441" ht="15.75" customHeight="1">
      <c r="A14441" s="5"/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  <c r="Q14441" s="5"/>
      <c r="R14441" s="5"/>
      <c r="S14441" s="5"/>
      <c r="T14441" s="5"/>
      <c r="U14441" s="5"/>
      <c r="V14441" s="5"/>
      <c r="W14441" s="5"/>
    </row>
    <row r="14442" ht="15.75" customHeight="1">
      <c r="A14442" s="5"/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  <c r="Q14442" s="5"/>
      <c r="R14442" s="5"/>
      <c r="S14442" s="5"/>
      <c r="T14442" s="5"/>
      <c r="U14442" s="5"/>
      <c r="V14442" s="5"/>
      <c r="W14442" s="5"/>
    </row>
    <row r="14443" ht="15.75" customHeight="1">
      <c r="A14443" s="5"/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  <c r="Q14443" s="5"/>
      <c r="R14443" s="5"/>
      <c r="S14443" s="5"/>
      <c r="T14443" s="5"/>
      <c r="U14443" s="5"/>
      <c r="V14443" s="5"/>
      <c r="W14443" s="5"/>
    </row>
    <row r="14444" ht="15.75" customHeight="1">
      <c r="A14444" s="5"/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  <c r="Q14444" s="5"/>
      <c r="R14444" s="5"/>
      <c r="S14444" s="5"/>
      <c r="T14444" s="5"/>
      <c r="U14444" s="5"/>
      <c r="V14444" s="5"/>
      <c r="W14444" s="5"/>
    </row>
    <row r="14445" ht="15.75" customHeight="1">
      <c r="A14445" s="5"/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  <c r="Q14445" s="5"/>
      <c r="R14445" s="5"/>
      <c r="S14445" s="5"/>
      <c r="T14445" s="5"/>
      <c r="U14445" s="5"/>
      <c r="V14445" s="5"/>
      <c r="W14445" s="5"/>
    </row>
    <row r="14446" ht="15.75" customHeight="1">
      <c r="A14446" s="5"/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  <c r="Q14446" s="5"/>
      <c r="R14446" s="5"/>
      <c r="S14446" s="5"/>
      <c r="T14446" s="5"/>
      <c r="U14446" s="5"/>
      <c r="V14446" s="5"/>
      <c r="W14446" s="5"/>
    </row>
    <row r="14447" ht="15.75" customHeight="1">
      <c r="A14447" s="5"/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  <c r="R14447" s="5"/>
      <c r="S14447" s="5"/>
      <c r="T14447" s="5"/>
      <c r="U14447" s="5"/>
      <c r="V14447" s="5"/>
      <c r="W14447" s="5"/>
    </row>
    <row r="14448" ht="15.75" customHeight="1">
      <c r="A14448" s="5"/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  <c r="Q14448" s="5"/>
      <c r="R14448" s="5"/>
      <c r="S14448" s="5"/>
      <c r="T14448" s="5"/>
      <c r="U14448" s="5"/>
      <c r="V14448" s="5"/>
      <c r="W14448" s="5"/>
    </row>
    <row r="14449" ht="15.75" customHeight="1">
      <c r="A14449" s="5"/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  <c r="Q14449" s="5"/>
      <c r="R14449" s="5"/>
      <c r="S14449" s="5"/>
      <c r="T14449" s="5"/>
      <c r="U14449" s="5"/>
      <c r="V14449" s="5"/>
      <c r="W14449" s="5"/>
    </row>
    <row r="14450" ht="15.75" customHeight="1">
      <c r="A14450" s="5"/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  <c r="Q14450" s="5"/>
      <c r="R14450" s="5"/>
      <c r="S14450" s="5"/>
      <c r="T14450" s="5"/>
      <c r="U14450" s="5"/>
      <c r="V14450" s="5"/>
      <c r="W14450" s="5"/>
    </row>
    <row r="14451" ht="15.75" customHeight="1">
      <c r="A14451" s="5"/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  <c r="Q14451" s="5"/>
      <c r="R14451" s="5"/>
      <c r="S14451" s="5"/>
      <c r="T14451" s="5"/>
      <c r="U14451" s="5"/>
      <c r="V14451" s="5"/>
      <c r="W14451" s="5"/>
    </row>
    <row r="14452" ht="15.75" customHeight="1">
      <c r="A14452" s="5"/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  <c r="Q14452" s="5"/>
      <c r="R14452" s="5"/>
      <c r="S14452" s="5"/>
      <c r="T14452" s="5"/>
      <c r="U14452" s="5"/>
      <c r="V14452" s="5"/>
      <c r="W14452" s="5"/>
    </row>
    <row r="14453" ht="15.75" customHeight="1">
      <c r="A14453" s="5"/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  <c r="Q14453" s="5"/>
      <c r="R14453" s="5"/>
      <c r="S14453" s="5"/>
      <c r="T14453" s="5"/>
      <c r="U14453" s="5"/>
      <c r="V14453" s="5"/>
      <c r="W14453" s="5"/>
    </row>
    <row r="14454" ht="15.75" customHeight="1">
      <c r="A14454" s="5"/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  <c r="Q14454" s="5"/>
      <c r="R14454" s="5"/>
      <c r="S14454" s="5"/>
      <c r="T14454" s="5"/>
      <c r="U14454" s="5"/>
      <c r="V14454" s="5"/>
      <c r="W14454" s="5"/>
    </row>
    <row r="14455" ht="15.75" customHeight="1">
      <c r="A14455" s="5"/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  <c r="Q14455" s="5"/>
      <c r="R14455" s="5"/>
      <c r="S14455" s="5"/>
      <c r="T14455" s="5"/>
      <c r="U14455" s="5"/>
      <c r="V14455" s="5"/>
      <c r="W14455" s="5"/>
    </row>
    <row r="14456" ht="15.75" customHeight="1">
      <c r="A14456" s="5"/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  <c r="R14456" s="5"/>
      <c r="S14456" s="5"/>
      <c r="T14456" s="5"/>
      <c r="U14456" s="5"/>
      <c r="V14456" s="5"/>
      <c r="W14456" s="5"/>
    </row>
    <row r="14457" ht="15.75" customHeight="1">
      <c r="A14457" s="5"/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  <c r="Q14457" s="5"/>
      <c r="R14457" s="5"/>
      <c r="S14457" s="5"/>
      <c r="T14457" s="5"/>
      <c r="U14457" s="5"/>
      <c r="V14457" s="5"/>
      <c r="W14457" s="5"/>
    </row>
    <row r="14458" ht="15.75" customHeight="1">
      <c r="A14458" s="5"/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  <c r="Q14458" s="5"/>
      <c r="R14458" s="5"/>
      <c r="S14458" s="5"/>
      <c r="T14458" s="5"/>
      <c r="U14458" s="5"/>
      <c r="V14458" s="5"/>
      <c r="W14458" s="5"/>
    </row>
    <row r="14459" ht="15.75" customHeight="1">
      <c r="A14459" s="5"/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  <c r="Q14459" s="5"/>
      <c r="R14459" s="5"/>
      <c r="S14459" s="5"/>
      <c r="T14459" s="5"/>
      <c r="U14459" s="5"/>
      <c r="V14459" s="5"/>
      <c r="W14459" s="5"/>
    </row>
    <row r="14460" ht="15.75" customHeight="1">
      <c r="A14460" s="5"/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  <c r="Q14460" s="5"/>
      <c r="R14460" s="5"/>
      <c r="S14460" s="5"/>
      <c r="T14460" s="5"/>
      <c r="U14460" s="5"/>
      <c r="V14460" s="5"/>
      <c r="W14460" s="5"/>
    </row>
    <row r="14461" ht="15.75" customHeight="1">
      <c r="A14461" s="5"/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  <c r="Q14461" s="5"/>
      <c r="R14461" s="5"/>
      <c r="S14461" s="5"/>
      <c r="T14461" s="5"/>
      <c r="U14461" s="5"/>
      <c r="V14461" s="5"/>
      <c r="W14461" s="5"/>
    </row>
    <row r="14462" ht="15.75" customHeight="1">
      <c r="A14462" s="5"/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  <c r="Q14462" s="5"/>
      <c r="R14462" s="5"/>
      <c r="S14462" s="5"/>
      <c r="T14462" s="5"/>
      <c r="U14462" s="5"/>
      <c r="V14462" s="5"/>
      <c r="W14462" s="5"/>
    </row>
    <row r="14463" ht="15.75" customHeight="1">
      <c r="A14463" s="5"/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  <c r="Q14463" s="5"/>
      <c r="R14463" s="5"/>
      <c r="S14463" s="5"/>
      <c r="T14463" s="5"/>
      <c r="U14463" s="5"/>
      <c r="V14463" s="5"/>
      <c r="W14463" s="5"/>
    </row>
    <row r="14464" ht="15.75" customHeight="1">
      <c r="A14464" s="5"/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  <c r="Q14464" s="5"/>
      <c r="R14464" s="5"/>
      <c r="S14464" s="5"/>
      <c r="T14464" s="5"/>
      <c r="U14464" s="5"/>
      <c r="V14464" s="5"/>
      <c r="W14464" s="5"/>
    </row>
    <row r="14465" ht="15.75" customHeight="1">
      <c r="A14465" s="5"/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  <c r="R14465" s="5"/>
      <c r="S14465" s="5"/>
      <c r="T14465" s="5"/>
      <c r="U14465" s="5"/>
      <c r="V14465" s="5"/>
      <c r="W14465" s="5"/>
    </row>
    <row r="14466" ht="15.75" customHeight="1">
      <c r="A14466" s="5"/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  <c r="Q14466" s="5"/>
      <c r="R14466" s="5"/>
      <c r="S14466" s="5"/>
      <c r="T14466" s="5"/>
      <c r="U14466" s="5"/>
      <c r="V14466" s="5"/>
      <c r="W14466" s="5"/>
    </row>
    <row r="14467" ht="15.75" customHeight="1">
      <c r="A14467" s="5"/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  <c r="Q14467" s="5"/>
      <c r="R14467" s="5"/>
      <c r="S14467" s="5"/>
      <c r="T14467" s="5"/>
      <c r="U14467" s="5"/>
      <c r="V14467" s="5"/>
      <c r="W14467" s="5"/>
    </row>
    <row r="14468" ht="15.75" customHeight="1">
      <c r="A14468" s="5"/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  <c r="Q14468" s="5"/>
      <c r="R14468" s="5"/>
      <c r="S14468" s="5"/>
      <c r="T14468" s="5"/>
      <c r="U14468" s="5"/>
      <c r="V14468" s="5"/>
      <c r="W14468" s="5"/>
    </row>
    <row r="14469" ht="15.75" customHeight="1">
      <c r="A14469" s="5"/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  <c r="Q14469" s="5"/>
      <c r="R14469" s="5"/>
      <c r="S14469" s="5"/>
      <c r="T14469" s="5"/>
      <c r="U14469" s="5"/>
      <c r="V14469" s="5"/>
      <c r="W14469" s="5"/>
    </row>
    <row r="14470" ht="15.75" customHeight="1">
      <c r="A14470" s="5"/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  <c r="Q14470" s="5"/>
      <c r="R14470" s="5"/>
      <c r="S14470" s="5"/>
      <c r="T14470" s="5"/>
      <c r="U14470" s="5"/>
      <c r="V14470" s="5"/>
      <c r="W14470" s="5"/>
    </row>
    <row r="14471" ht="15.75" customHeight="1">
      <c r="A14471" s="5"/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  <c r="Q14471" s="5"/>
      <c r="R14471" s="5"/>
      <c r="S14471" s="5"/>
      <c r="T14471" s="5"/>
      <c r="U14471" s="5"/>
      <c r="V14471" s="5"/>
      <c r="W14471" s="5"/>
    </row>
    <row r="14472" ht="15.75" customHeight="1">
      <c r="A14472" s="5"/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  <c r="Q14472" s="5"/>
      <c r="R14472" s="5"/>
      <c r="S14472" s="5"/>
      <c r="T14472" s="5"/>
      <c r="U14472" s="5"/>
      <c r="V14472" s="5"/>
      <c r="W14472" s="5"/>
    </row>
    <row r="14473" ht="15.75" customHeight="1">
      <c r="A14473" s="5"/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  <c r="Q14473" s="5"/>
      <c r="R14473" s="5"/>
      <c r="S14473" s="5"/>
      <c r="T14473" s="5"/>
      <c r="U14473" s="5"/>
      <c r="V14473" s="5"/>
      <c r="W14473" s="5"/>
    </row>
    <row r="14474" ht="15.75" customHeight="1">
      <c r="A14474" s="5"/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  <c r="R14474" s="5"/>
      <c r="S14474" s="5"/>
      <c r="T14474" s="5"/>
      <c r="U14474" s="5"/>
      <c r="V14474" s="5"/>
      <c r="W14474" s="5"/>
    </row>
    <row r="14475" ht="15.75" customHeight="1">
      <c r="A14475" s="5"/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  <c r="Q14475" s="5"/>
      <c r="R14475" s="5"/>
      <c r="S14475" s="5"/>
      <c r="T14475" s="5"/>
      <c r="U14475" s="5"/>
      <c r="V14475" s="5"/>
      <c r="W14475" s="5"/>
    </row>
    <row r="14476" ht="15.75" customHeight="1">
      <c r="A14476" s="5"/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  <c r="Q14476" s="5"/>
      <c r="R14476" s="5"/>
      <c r="S14476" s="5"/>
      <c r="T14476" s="5"/>
      <c r="U14476" s="5"/>
      <c r="V14476" s="5"/>
      <c r="W14476" s="5"/>
    </row>
    <row r="14477" ht="15.75" customHeight="1">
      <c r="A14477" s="5"/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  <c r="Q14477" s="5"/>
      <c r="R14477" s="5"/>
      <c r="S14477" s="5"/>
      <c r="T14477" s="5"/>
      <c r="U14477" s="5"/>
      <c r="V14477" s="5"/>
      <c r="W14477" s="5"/>
    </row>
    <row r="14478" ht="15.75" customHeight="1">
      <c r="A14478" s="5"/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  <c r="Q14478" s="5"/>
      <c r="R14478" s="5"/>
      <c r="S14478" s="5"/>
      <c r="T14478" s="5"/>
      <c r="U14478" s="5"/>
      <c r="V14478" s="5"/>
      <c r="W14478" s="5"/>
    </row>
    <row r="14479" ht="15.75" customHeight="1">
      <c r="A14479" s="5"/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  <c r="Q14479" s="5"/>
      <c r="R14479" s="5"/>
      <c r="S14479" s="5"/>
      <c r="T14479" s="5"/>
      <c r="U14479" s="5"/>
      <c r="V14479" s="5"/>
      <c r="W14479" s="5"/>
    </row>
    <row r="14480" ht="15.75" customHeight="1">
      <c r="A14480" s="5"/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  <c r="Q14480" s="5"/>
      <c r="R14480" s="5"/>
      <c r="S14480" s="5"/>
      <c r="T14480" s="5"/>
      <c r="U14480" s="5"/>
      <c r="V14480" s="5"/>
      <c r="W14480" s="5"/>
    </row>
    <row r="14481" ht="15.75" customHeight="1">
      <c r="A14481" s="5"/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  <c r="Q14481" s="5"/>
      <c r="R14481" s="5"/>
      <c r="S14481" s="5"/>
      <c r="T14481" s="5"/>
      <c r="U14481" s="5"/>
      <c r="V14481" s="5"/>
      <c r="W14481" s="5"/>
    </row>
    <row r="14482" ht="15.75" customHeight="1">
      <c r="A14482" s="5"/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  <c r="Q14482" s="5"/>
      <c r="R14482" s="5"/>
      <c r="S14482" s="5"/>
      <c r="T14482" s="5"/>
      <c r="U14482" s="5"/>
      <c r="V14482" s="5"/>
      <c r="W14482" s="5"/>
    </row>
    <row r="14483" ht="15.75" customHeight="1">
      <c r="A14483" s="5"/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  <c r="R14483" s="5"/>
      <c r="S14483" s="5"/>
      <c r="T14483" s="5"/>
      <c r="U14483" s="5"/>
      <c r="V14483" s="5"/>
      <c r="W14483" s="5"/>
    </row>
    <row r="14484" ht="15.75" customHeight="1">
      <c r="A14484" s="5"/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  <c r="Q14484" s="5"/>
      <c r="R14484" s="5"/>
      <c r="S14484" s="5"/>
      <c r="T14484" s="5"/>
      <c r="U14484" s="5"/>
      <c r="V14484" s="5"/>
      <c r="W14484" s="5"/>
    </row>
    <row r="14485" ht="15.75" customHeight="1">
      <c r="A14485" s="5"/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  <c r="Q14485" s="5"/>
      <c r="R14485" s="5"/>
      <c r="S14485" s="5"/>
      <c r="T14485" s="5"/>
      <c r="U14485" s="5"/>
      <c r="V14485" s="5"/>
      <c r="W14485" s="5"/>
    </row>
    <row r="14486" ht="15.75" customHeight="1">
      <c r="A14486" s="5"/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  <c r="Q14486" s="5"/>
      <c r="R14486" s="5"/>
      <c r="S14486" s="5"/>
      <c r="T14486" s="5"/>
      <c r="U14486" s="5"/>
      <c r="V14486" s="5"/>
      <c r="W14486" s="5"/>
    </row>
    <row r="14487" ht="15.75" customHeight="1">
      <c r="A14487" s="5"/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  <c r="Q14487" s="5"/>
      <c r="R14487" s="5"/>
      <c r="S14487" s="5"/>
      <c r="T14487" s="5"/>
      <c r="U14487" s="5"/>
      <c r="V14487" s="5"/>
      <c r="W14487" s="5"/>
    </row>
    <row r="14488" ht="15.75" customHeight="1">
      <c r="A14488" s="5"/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  <c r="Q14488" s="5"/>
      <c r="R14488" s="5"/>
      <c r="S14488" s="5"/>
      <c r="T14488" s="5"/>
      <c r="U14488" s="5"/>
      <c r="V14488" s="5"/>
      <c r="W14488" s="5"/>
    </row>
    <row r="14489" ht="15.75" customHeight="1">
      <c r="A14489" s="5"/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  <c r="Q14489" s="5"/>
      <c r="R14489" s="5"/>
      <c r="S14489" s="5"/>
      <c r="T14489" s="5"/>
      <c r="U14489" s="5"/>
      <c r="V14489" s="5"/>
      <c r="W14489" s="5"/>
    </row>
    <row r="14490" ht="15.75" customHeight="1">
      <c r="A14490" s="5"/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  <c r="Q14490" s="5"/>
      <c r="R14490" s="5"/>
      <c r="S14490" s="5"/>
      <c r="T14490" s="5"/>
      <c r="U14490" s="5"/>
      <c r="V14490" s="5"/>
      <c r="W14490" s="5"/>
    </row>
    <row r="14491" ht="15.75" customHeight="1">
      <c r="A14491" s="5"/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  <c r="Q14491" s="5"/>
      <c r="R14491" s="5"/>
      <c r="S14491" s="5"/>
      <c r="T14491" s="5"/>
      <c r="U14491" s="5"/>
      <c r="V14491" s="5"/>
      <c r="W14491" s="5"/>
    </row>
    <row r="14492" ht="15.75" customHeight="1">
      <c r="A14492" s="5"/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  <c r="R14492" s="5"/>
      <c r="S14492" s="5"/>
      <c r="T14492" s="5"/>
      <c r="U14492" s="5"/>
      <c r="V14492" s="5"/>
      <c r="W14492" s="5"/>
    </row>
    <row r="14493" ht="15.75" customHeight="1">
      <c r="A14493" s="5"/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  <c r="Q14493" s="5"/>
      <c r="R14493" s="5"/>
      <c r="S14493" s="5"/>
      <c r="T14493" s="5"/>
      <c r="U14493" s="5"/>
      <c r="V14493" s="5"/>
      <c r="W14493" s="5"/>
    </row>
    <row r="14494" ht="15.75" customHeight="1">
      <c r="A14494" s="5"/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  <c r="Q14494" s="5"/>
      <c r="R14494" s="5"/>
      <c r="S14494" s="5"/>
      <c r="T14494" s="5"/>
      <c r="U14494" s="5"/>
      <c r="V14494" s="5"/>
      <c r="W14494" s="5"/>
    </row>
    <row r="14495" ht="15.75" customHeight="1">
      <c r="A14495" s="5"/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  <c r="Q14495" s="5"/>
      <c r="R14495" s="5"/>
      <c r="S14495" s="5"/>
      <c r="T14495" s="5"/>
      <c r="U14495" s="5"/>
      <c r="V14495" s="5"/>
      <c r="W14495" s="5"/>
    </row>
    <row r="14496" ht="15.75" customHeight="1">
      <c r="A14496" s="5"/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  <c r="Q14496" s="5"/>
      <c r="R14496" s="5"/>
      <c r="S14496" s="5"/>
      <c r="T14496" s="5"/>
      <c r="U14496" s="5"/>
      <c r="V14496" s="5"/>
      <c r="W14496" s="5"/>
    </row>
    <row r="14497" ht="15.75" customHeight="1">
      <c r="A14497" s="5"/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  <c r="Q14497" s="5"/>
      <c r="R14497" s="5"/>
      <c r="S14497" s="5"/>
      <c r="T14497" s="5"/>
      <c r="U14497" s="5"/>
      <c r="V14497" s="5"/>
      <c r="W14497" s="5"/>
    </row>
    <row r="14498" ht="15.75" customHeight="1">
      <c r="A14498" s="5"/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  <c r="Q14498" s="5"/>
      <c r="R14498" s="5"/>
      <c r="S14498" s="5"/>
      <c r="T14498" s="5"/>
      <c r="U14498" s="5"/>
      <c r="V14498" s="5"/>
      <c r="W14498" s="5"/>
    </row>
    <row r="14499" ht="15.75" customHeight="1">
      <c r="A14499" s="5"/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  <c r="Q14499" s="5"/>
      <c r="R14499" s="5"/>
      <c r="S14499" s="5"/>
      <c r="T14499" s="5"/>
      <c r="U14499" s="5"/>
      <c r="V14499" s="5"/>
      <c r="W14499" s="5"/>
    </row>
    <row r="14500" ht="15.75" customHeight="1">
      <c r="A14500" s="5"/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  <c r="Q14500" s="5"/>
      <c r="R14500" s="5"/>
      <c r="S14500" s="5"/>
      <c r="T14500" s="5"/>
      <c r="U14500" s="5"/>
      <c r="V14500" s="5"/>
      <c r="W14500" s="5"/>
    </row>
    <row r="14501" ht="15.75" customHeight="1">
      <c r="A14501" s="5"/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  <c r="R14501" s="5"/>
      <c r="S14501" s="5"/>
      <c r="T14501" s="5"/>
      <c r="U14501" s="5"/>
      <c r="V14501" s="5"/>
      <c r="W14501" s="5"/>
    </row>
    <row r="14502" ht="15.75" customHeight="1">
      <c r="A14502" s="5"/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  <c r="Q14502" s="5"/>
      <c r="R14502" s="5"/>
      <c r="S14502" s="5"/>
      <c r="T14502" s="5"/>
      <c r="U14502" s="5"/>
      <c r="V14502" s="5"/>
      <c r="W14502" s="5"/>
    </row>
    <row r="14503" ht="15.75" customHeight="1">
      <c r="A14503" s="5"/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  <c r="Q14503" s="5"/>
      <c r="R14503" s="5"/>
      <c r="S14503" s="5"/>
      <c r="T14503" s="5"/>
      <c r="U14503" s="5"/>
      <c r="V14503" s="5"/>
      <c r="W14503" s="5"/>
    </row>
    <row r="14504" ht="15.75" customHeight="1">
      <c r="A14504" s="5"/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  <c r="Q14504" s="5"/>
      <c r="R14504" s="5"/>
      <c r="S14504" s="5"/>
      <c r="T14504" s="5"/>
      <c r="U14504" s="5"/>
      <c r="V14504" s="5"/>
      <c r="W14504" s="5"/>
    </row>
    <row r="14505" ht="15.75" customHeight="1">
      <c r="A14505" s="5"/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  <c r="Q14505" s="5"/>
      <c r="R14505" s="5"/>
      <c r="S14505" s="5"/>
      <c r="T14505" s="5"/>
      <c r="U14505" s="5"/>
      <c r="V14505" s="5"/>
      <c r="W14505" s="5"/>
    </row>
    <row r="14506" ht="15.75" customHeight="1">
      <c r="A14506" s="5"/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  <c r="Q14506" s="5"/>
      <c r="R14506" s="5"/>
      <c r="S14506" s="5"/>
      <c r="T14506" s="5"/>
      <c r="U14506" s="5"/>
      <c r="V14506" s="5"/>
      <c r="W14506" s="5"/>
    </row>
    <row r="14507" ht="15.75" customHeight="1">
      <c r="A14507" s="5"/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  <c r="Q14507" s="5"/>
      <c r="R14507" s="5"/>
      <c r="S14507" s="5"/>
      <c r="T14507" s="5"/>
      <c r="U14507" s="5"/>
      <c r="V14507" s="5"/>
      <c r="W14507" s="5"/>
    </row>
    <row r="14508" ht="15.75" customHeight="1">
      <c r="A14508" s="5"/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  <c r="Q14508" s="5"/>
      <c r="R14508" s="5"/>
      <c r="S14508" s="5"/>
      <c r="T14508" s="5"/>
      <c r="U14508" s="5"/>
      <c r="V14508" s="5"/>
      <c r="W14508" s="5"/>
    </row>
    <row r="14509" ht="15.75" customHeight="1">
      <c r="A14509" s="5"/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  <c r="Q14509" s="5"/>
      <c r="R14509" s="5"/>
      <c r="S14509" s="5"/>
      <c r="T14509" s="5"/>
      <c r="U14509" s="5"/>
      <c r="V14509" s="5"/>
      <c r="W14509" s="5"/>
    </row>
    <row r="14510" ht="15.75" customHeight="1">
      <c r="A14510" s="5"/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  <c r="R14510" s="5"/>
      <c r="S14510" s="5"/>
      <c r="T14510" s="5"/>
      <c r="U14510" s="5"/>
      <c r="V14510" s="5"/>
      <c r="W14510" s="5"/>
    </row>
    <row r="14511" ht="15.75" customHeight="1">
      <c r="A14511" s="5"/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  <c r="Q14511" s="5"/>
      <c r="R14511" s="5"/>
      <c r="S14511" s="5"/>
      <c r="T14511" s="5"/>
      <c r="U14511" s="5"/>
      <c r="V14511" s="5"/>
      <c r="W14511" s="5"/>
    </row>
    <row r="14512" ht="15.75" customHeight="1">
      <c r="A14512" s="5"/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  <c r="Q14512" s="5"/>
      <c r="R14512" s="5"/>
      <c r="S14512" s="5"/>
      <c r="T14512" s="5"/>
      <c r="U14512" s="5"/>
      <c r="V14512" s="5"/>
      <c r="W14512" s="5"/>
    </row>
    <row r="14513" ht="15.75" customHeight="1">
      <c r="A14513" s="5"/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  <c r="Q14513" s="5"/>
      <c r="R14513" s="5"/>
      <c r="S14513" s="5"/>
      <c r="T14513" s="5"/>
      <c r="U14513" s="5"/>
      <c r="V14513" s="5"/>
      <c r="W14513" s="5"/>
    </row>
    <row r="14514" ht="15.75" customHeight="1">
      <c r="A14514" s="5"/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  <c r="Q14514" s="5"/>
      <c r="R14514" s="5"/>
      <c r="S14514" s="5"/>
      <c r="T14514" s="5"/>
      <c r="U14514" s="5"/>
      <c r="V14514" s="5"/>
      <c r="W14514" s="5"/>
    </row>
    <row r="14515" ht="15.75" customHeight="1">
      <c r="A14515" s="5"/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  <c r="Q14515" s="5"/>
      <c r="R14515" s="5"/>
      <c r="S14515" s="5"/>
      <c r="T14515" s="5"/>
      <c r="U14515" s="5"/>
      <c r="V14515" s="5"/>
      <c r="W14515" s="5"/>
    </row>
    <row r="14516" ht="15.75" customHeight="1">
      <c r="A14516" s="5"/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  <c r="Q14516" s="5"/>
      <c r="R14516" s="5"/>
      <c r="S14516" s="5"/>
      <c r="T14516" s="5"/>
      <c r="U14516" s="5"/>
      <c r="V14516" s="5"/>
      <c r="W14516" s="5"/>
    </row>
    <row r="14517" ht="15.75" customHeight="1">
      <c r="A14517" s="5"/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  <c r="Q14517" s="5"/>
      <c r="R14517" s="5"/>
      <c r="S14517" s="5"/>
      <c r="T14517" s="5"/>
      <c r="U14517" s="5"/>
      <c r="V14517" s="5"/>
      <c r="W14517" s="5"/>
    </row>
    <row r="14518" ht="15.75" customHeight="1">
      <c r="A14518" s="5"/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  <c r="Q14518" s="5"/>
      <c r="R14518" s="5"/>
      <c r="S14518" s="5"/>
      <c r="T14518" s="5"/>
      <c r="U14518" s="5"/>
      <c r="V14518" s="5"/>
      <c r="W14518" s="5"/>
    </row>
    <row r="14519" ht="15.75" customHeight="1">
      <c r="A14519" s="5"/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  <c r="R14519" s="5"/>
      <c r="S14519" s="5"/>
      <c r="T14519" s="5"/>
      <c r="U14519" s="5"/>
      <c r="V14519" s="5"/>
      <c r="W14519" s="5"/>
    </row>
    <row r="14520" ht="15.75" customHeight="1">
      <c r="A14520" s="5"/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  <c r="Q14520" s="5"/>
      <c r="R14520" s="5"/>
      <c r="S14520" s="5"/>
      <c r="T14520" s="5"/>
      <c r="U14520" s="5"/>
      <c r="V14520" s="5"/>
      <c r="W14520" s="5"/>
    </row>
    <row r="14521" ht="15.75" customHeight="1">
      <c r="A14521" s="5"/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  <c r="Q14521" s="5"/>
      <c r="R14521" s="5"/>
      <c r="S14521" s="5"/>
      <c r="T14521" s="5"/>
      <c r="U14521" s="5"/>
      <c r="V14521" s="5"/>
      <c r="W14521" s="5"/>
    </row>
    <row r="14522" ht="15.75" customHeight="1">
      <c r="A14522" s="5"/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  <c r="Q14522" s="5"/>
      <c r="R14522" s="5"/>
      <c r="S14522" s="5"/>
      <c r="T14522" s="5"/>
      <c r="U14522" s="5"/>
      <c r="V14522" s="5"/>
      <c r="W14522" s="5"/>
    </row>
    <row r="14523" ht="15.75" customHeight="1">
      <c r="A14523" s="5"/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  <c r="Q14523" s="5"/>
      <c r="R14523" s="5"/>
      <c r="S14523" s="5"/>
      <c r="T14523" s="5"/>
      <c r="U14523" s="5"/>
      <c r="V14523" s="5"/>
      <c r="W14523" s="5"/>
    </row>
    <row r="14524" ht="15.75" customHeight="1">
      <c r="A14524" s="5"/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  <c r="Q14524" s="5"/>
      <c r="R14524" s="5"/>
      <c r="S14524" s="5"/>
      <c r="T14524" s="5"/>
      <c r="U14524" s="5"/>
      <c r="V14524" s="5"/>
      <c r="W14524" s="5"/>
    </row>
    <row r="14525" ht="15.75" customHeight="1">
      <c r="A14525" s="5"/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  <c r="Q14525" s="5"/>
      <c r="R14525" s="5"/>
      <c r="S14525" s="5"/>
      <c r="T14525" s="5"/>
      <c r="U14525" s="5"/>
      <c r="V14525" s="5"/>
      <c r="W14525" s="5"/>
    </row>
    <row r="14526" ht="15.75" customHeight="1">
      <c r="A14526" s="5"/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  <c r="Q14526" s="5"/>
      <c r="R14526" s="5"/>
      <c r="S14526" s="5"/>
      <c r="T14526" s="5"/>
      <c r="U14526" s="5"/>
      <c r="V14526" s="5"/>
      <c r="W14526" s="5"/>
    </row>
    <row r="14527" ht="15.75" customHeight="1">
      <c r="A14527" s="5"/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  <c r="Q14527" s="5"/>
      <c r="R14527" s="5"/>
      <c r="S14527" s="5"/>
      <c r="T14527" s="5"/>
      <c r="U14527" s="5"/>
      <c r="V14527" s="5"/>
      <c r="W14527" s="5"/>
    </row>
    <row r="14528" ht="15.75" customHeight="1">
      <c r="A14528" s="5"/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  <c r="R14528" s="5"/>
      <c r="S14528" s="5"/>
      <c r="T14528" s="5"/>
      <c r="U14528" s="5"/>
      <c r="V14528" s="5"/>
      <c r="W14528" s="5"/>
    </row>
    <row r="14529" ht="15.75" customHeight="1">
      <c r="A14529" s="5"/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  <c r="Q14529" s="5"/>
      <c r="R14529" s="5"/>
      <c r="S14529" s="5"/>
      <c r="T14529" s="5"/>
      <c r="U14529" s="5"/>
      <c r="V14529" s="5"/>
      <c r="W14529" s="5"/>
    </row>
    <row r="14530" ht="15.75" customHeight="1">
      <c r="A14530" s="5"/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  <c r="Q14530" s="5"/>
      <c r="R14530" s="5"/>
      <c r="S14530" s="5"/>
      <c r="T14530" s="5"/>
      <c r="U14530" s="5"/>
      <c r="V14530" s="5"/>
      <c r="W14530" s="5"/>
    </row>
    <row r="14531" ht="15.75" customHeight="1">
      <c r="A14531" s="5"/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  <c r="Q14531" s="5"/>
      <c r="R14531" s="5"/>
      <c r="S14531" s="5"/>
      <c r="T14531" s="5"/>
      <c r="U14531" s="5"/>
      <c r="V14531" s="5"/>
      <c r="W14531" s="5"/>
    </row>
    <row r="14532" ht="15.75" customHeight="1">
      <c r="A14532" s="5"/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  <c r="Q14532" s="5"/>
      <c r="R14532" s="5"/>
      <c r="S14532" s="5"/>
      <c r="T14532" s="5"/>
      <c r="U14532" s="5"/>
      <c r="V14532" s="5"/>
      <c r="W14532" s="5"/>
    </row>
    <row r="14533" ht="15.75" customHeight="1">
      <c r="A14533" s="5"/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  <c r="Q14533" s="5"/>
      <c r="R14533" s="5"/>
      <c r="S14533" s="5"/>
      <c r="T14533" s="5"/>
      <c r="U14533" s="5"/>
      <c r="V14533" s="5"/>
      <c r="W14533" s="5"/>
    </row>
    <row r="14534" ht="15.75" customHeight="1">
      <c r="A14534" s="5"/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  <c r="Q14534" s="5"/>
      <c r="R14534" s="5"/>
      <c r="S14534" s="5"/>
      <c r="T14534" s="5"/>
      <c r="U14534" s="5"/>
      <c r="V14534" s="5"/>
      <c r="W14534" s="5"/>
    </row>
    <row r="14535" ht="15.75" customHeight="1">
      <c r="A14535" s="5"/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  <c r="Q14535" s="5"/>
      <c r="R14535" s="5"/>
      <c r="S14535" s="5"/>
      <c r="T14535" s="5"/>
      <c r="U14535" s="5"/>
      <c r="V14535" s="5"/>
      <c r="W14535" s="5"/>
    </row>
    <row r="14536" ht="15.75" customHeight="1">
      <c r="A14536" s="5"/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  <c r="Q14536" s="5"/>
      <c r="R14536" s="5"/>
      <c r="S14536" s="5"/>
      <c r="T14536" s="5"/>
      <c r="U14536" s="5"/>
      <c r="V14536" s="5"/>
      <c r="W14536" s="5"/>
    </row>
    <row r="14537" ht="15.75" customHeight="1">
      <c r="A14537" s="5"/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  <c r="R14537" s="5"/>
      <c r="S14537" s="5"/>
      <c r="T14537" s="5"/>
      <c r="U14537" s="5"/>
      <c r="V14537" s="5"/>
      <c r="W14537" s="5"/>
    </row>
    <row r="14538" ht="15.75" customHeight="1">
      <c r="A14538" s="5"/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  <c r="Q14538" s="5"/>
      <c r="R14538" s="5"/>
      <c r="S14538" s="5"/>
      <c r="T14538" s="5"/>
      <c r="U14538" s="5"/>
      <c r="V14538" s="5"/>
      <c r="W14538" s="5"/>
    </row>
    <row r="14539" ht="15.75" customHeight="1">
      <c r="A14539" s="5"/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  <c r="Q14539" s="5"/>
      <c r="R14539" s="5"/>
      <c r="S14539" s="5"/>
      <c r="T14539" s="5"/>
      <c r="U14539" s="5"/>
      <c r="V14539" s="5"/>
      <c r="W14539" s="5"/>
    </row>
    <row r="14540" ht="15.75" customHeight="1">
      <c r="A14540" s="5"/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  <c r="Q14540" s="5"/>
      <c r="R14540" s="5"/>
      <c r="S14540" s="5"/>
      <c r="T14540" s="5"/>
      <c r="U14540" s="5"/>
      <c r="V14540" s="5"/>
      <c r="W14540" s="5"/>
    </row>
    <row r="14541" ht="15.75" customHeight="1">
      <c r="A14541" s="5"/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  <c r="Q14541" s="5"/>
      <c r="R14541" s="5"/>
      <c r="S14541" s="5"/>
      <c r="T14541" s="5"/>
      <c r="U14541" s="5"/>
      <c r="V14541" s="5"/>
      <c r="W14541" s="5"/>
    </row>
    <row r="14542" ht="15.75" customHeight="1">
      <c r="A14542" s="5"/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  <c r="Q14542" s="5"/>
      <c r="R14542" s="5"/>
      <c r="S14542" s="5"/>
      <c r="T14542" s="5"/>
      <c r="U14542" s="5"/>
      <c r="V14542" s="5"/>
      <c r="W14542" s="5"/>
    </row>
    <row r="14543" ht="15.75" customHeight="1">
      <c r="A14543" s="5"/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  <c r="Q14543" s="5"/>
      <c r="R14543" s="5"/>
      <c r="S14543" s="5"/>
      <c r="T14543" s="5"/>
      <c r="U14543" s="5"/>
      <c r="V14543" s="5"/>
      <c r="W14543" s="5"/>
    </row>
    <row r="14544" ht="15.75" customHeight="1">
      <c r="A14544" s="5"/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  <c r="Q14544" s="5"/>
      <c r="R14544" s="5"/>
      <c r="S14544" s="5"/>
      <c r="T14544" s="5"/>
      <c r="U14544" s="5"/>
      <c r="V14544" s="5"/>
      <c r="W14544" s="5"/>
    </row>
    <row r="14545" ht="15.75" customHeight="1">
      <c r="A14545" s="5"/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  <c r="Q14545" s="5"/>
      <c r="R14545" s="5"/>
      <c r="S14545" s="5"/>
      <c r="T14545" s="5"/>
      <c r="U14545" s="5"/>
      <c r="V14545" s="5"/>
      <c r="W14545" s="5"/>
    </row>
    <row r="14546" ht="15.75" customHeight="1">
      <c r="A14546" s="5"/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  <c r="R14546" s="5"/>
      <c r="S14546" s="5"/>
      <c r="T14546" s="5"/>
      <c r="U14546" s="5"/>
      <c r="V14546" s="5"/>
      <c r="W14546" s="5"/>
    </row>
    <row r="14547" ht="15.75" customHeight="1">
      <c r="A14547" s="5"/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  <c r="Q14547" s="5"/>
      <c r="R14547" s="5"/>
      <c r="S14547" s="5"/>
      <c r="T14547" s="5"/>
      <c r="U14547" s="5"/>
      <c r="V14547" s="5"/>
      <c r="W14547" s="5"/>
    </row>
    <row r="14548" ht="15.75" customHeight="1">
      <c r="A14548" s="5"/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  <c r="Q14548" s="5"/>
      <c r="R14548" s="5"/>
      <c r="S14548" s="5"/>
      <c r="T14548" s="5"/>
      <c r="U14548" s="5"/>
      <c r="V14548" s="5"/>
      <c r="W14548" s="5"/>
    </row>
    <row r="14549" ht="15.75" customHeight="1">
      <c r="A14549" s="5"/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  <c r="Q14549" s="5"/>
      <c r="R14549" s="5"/>
      <c r="S14549" s="5"/>
      <c r="T14549" s="5"/>
      <c r="U14549" s="5"/>
      <c r="V14549" s="5"/>
      <c r="W14549" s="5"/>
    </row>
    <row r="14550" ht="15.75" customHeight="1">
      <c r="A14550" s="5"/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  <c r="Q14550" s="5"/>
      <c r="R14550" s="5"/>
      <c r="S14550" s="5"/>
      <c r="T14550" s="5"/>
      <c r="U14550" s="5"/>
      <c r="V14550" s="5"/>
      <c r="W14550" s="5"/>
    </row>
    <row r="14551" ht="15.75" customHeight="1">
      <c r="A14551" s="5"/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  <c r="Q14551" s="5"/>
      <c r="R14551" s="5"/>
      <c r="S14551" s="5"/>
      <c r="T14551" s="5"/>
      <c r="U14551" s="5"/>
      <c r="V14551" s="5"/>
      <c r="W14551" s="5"/>
    </row>
    <row r="14552" ht="15.75" customHeight="1">
      <c r="A14552" s="5"/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  <c r="Q14552" s="5"/>
      <c r="R14552" s="5"/>
      <c r="S14552" s="5"/>
      <c r="T14552" s="5"/>
      <c r="U14552" s="5"/>
      <c r="V14552" s="5"/>
      <c r="W14552" s="5"/>
    </row>
    <row r="14553" ht="15.75" customHeight="1">
      <c r="A14553" s="5"/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  <c r="Q14553" s="5"/>
      <c r="R14553" s="5"/>
      <c r="S14553" s="5"/>
      <c r="T14553" s="5"/>
      <c r="U14553" s="5"/>
      <c r="V14553" s="5"/>
      <c r="W14553" s="5"/>
    </row>
    <row r="14554" ht="15.75" customHeight="1">
      <c r="A14554" s="5"/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  <c r="Q14554" s="5"/>
      <c r="R14554" s="5"/>
      <c r="S14554" s="5"/>
      <c r="T14554" s="5"/>
      <c r="U14554" s="5"/>
      <c r="V14554" s="5"/>
      <c r="W14554" s="5"/>
    </row>
    <row r="14555" ht="15.75" customHeight="1">
      <c r="A14555" s="5"/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  <c r="R14555" s="5"/>
      <c r="S14555" s="5"/>
      <c r="T14555" s="5"/>
      <c r="U14555" s="5"/>
      <c r="V14555" s="5"/>
      <c r="W14555" s="5"/>
    </row>
    <row r="14556" ht="15.75" customHeight="1">
      <c r="A14556" s="5"/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  <c r="Q14556" s="5"/>
      <c r="R14556" s="5"/>
      <c r="S14556" s="5"/>
      <c r="T14556" s="5"/>
      <c r="U14556" s="5"/>
      <c r="V14556" s="5"/>
      <c r="W14556" s="5"/>
    </row>
    <row r="14557" ht="15.75" customHeight="1">
      <c r="A14557" s="5"/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  <c r="Q14557" s="5"/>
      <c r="R14557" s="5"/>
      <c r="S14557" s="5"/>
      <c r="T14557" s="5"/>
      <c r="U14557" s="5"/>
      <c r="V14557" s="5"/>
      <c r="W14557" s="5"/>
    </row>
    <row r="14558" ht="15.75" customHeight="1">
      <c r="A14558" s="5"/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  <c r="Q14558" s="5"/>
      <c r="R14558" s="5"/>
      <c r="S14558" s="5"/>
      <c r="T14558" s="5"/>
      <c r="U14558" s="5"/>
      <c r="V14558" s="5"/>
      <c r="W14558" s="5"/>
    </row>
    <row r="14559" ht="15.75" customHeight="1">
      <c r="A14559" s="5"/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  <c r="Q14559" s="5"/>
      <c r="R14559" s="5"/>
      <c r="S14559" s="5"/>
      <c r="T14559" s="5"/>
      <c r="U14559" s="5"/>
      <c r="V14559" s="5"/>
      <c r="W14559" s="5"/>
    </row>
    <row r="14560" ht="15.75" customHeight="1">
      <c r="A14560" s="5"/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  <c r="Q14560" s="5"/>
      <c r="R14560" s="5"/>
      <c r="S14560" s="5"/>
      <c r="T14560" s="5"/>
      <c r="U14560" s="5"/>
      <c r="V14560" s="5"/>
      <c r="W14560" s="5"/>
    </row>
    <row r="14561" ht="15.75" customHeight="1">
      <c r="A14561" s="5"/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  <c r="Q14561" s="5"/>
      <c r="R14561" s="5"/>
      <c r="S14561" s="5"/>
      <c r="T14561" s="5"/>
      <c r="U14561" s="5"/>
      <c r="V14561" s="5"/>
      <c r="W14561" s="5"/>
    </row>
    <row r="14562" ht="15.75" customHeight="1">
      <c r="A14562" s="5"/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  <c r="Q14562" s="5"/>
      <c r="R14562" s="5"/>
      <c r="S14562" s="5"/>
      <c r="T14562" s="5"/>
      <c r="U14562" s="5"/>
      <c r="V14562" s="5"/>
      <c r="W14562" s="5"/>
    </row>
    <row r="14563" ht="15.75" customHeight="1">
      <c r="A14563" s="5"/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  <c r="Q14563" s="5"/>
      <c r="R14563" s="5"/>
      <c r="S14563" s="5"/>
      <c r="T14563" s="5"/>
      <c r="U14563" s="5"/>
      <c r="V14563" s="5"/>
      <c r="W14563" s="5"/>
    </row>
    <row r="14564" ht="15.75" customHeight="1">
      <c r="A14564" s="5"/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  <c r="R14564" s="5"/>
      <c r="S14564" s="5"/>
      <c r="T14564" s="5"/>
      <c r="U14564" s="5"/>
      <c r="V14564" s="5"/>
      <c r="W14564" s="5"/>
    </row>
    <row r="14565" ht="15.75" customHeight="1">
      <c r="A14565" s="5"/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  <c r="Q14565" s="5"/>
      <c r="R14565" s="5"/>
      <c r="S14565" s="5"/>
      <c r="T14565" s="5"/>
      <c r="U14565" s="5"/>
      <c r="V14565" s="5"/>
      <c r="W14565" s="5"/>
    </row>
    <row r="14566" ht="15.75" customHeight="1">
      <c r="A14566" s="5"/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  <c r="Q14566" s="5"/>
      <c r="R14566" s="5"/>
      <c r="S14566" s="5"/>
      <c r="T14566" s="5"/>
      <c r="U14566" s="5"/>
      <c r="V14566" s="5"/>
      <c r="W14566" s="5"/>
    </row>
    <row r="14567" ht="15.75" customHeight="1">
      <c r="A14567" s="5"/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  <c r="Q14567" s="5"/>
      <c r="R14567" s="5"/>
      <c r="S14567" s="5"/>
      <c r="T14567" s="5"/>
      <c r="U14567" s="5"/>
      <c r="V14567" s="5"/>
      <c r="W14567" s="5"/>
    </row>
    <row r="14568" ht="15.75" customHeight="1">
      <c r="A14568" s="5"/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  <c r="Q14568" s="5"/>
      <c r="R14568" s="5"/>
      <c r="S14568" s="5"/>
      <c r="T14568" s="5"/>
      <c r="U14568" s="5"/>
      <c r="V14568" s="5"/>
      <c r="W14568" s="5"/>
    </row>
    <row r="14569" ht="15.75" customHeight="1">
      <c r="A14569" s="5"/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  <c r="Q14569" s="5"/>
      <c r="R14569" s="5"/>
      <c r="S14569" s="5"/>
      <c r="T14569" s="5"/>
      <c r="U14569" s="5"/>
      <c r="V14569" s="5"/>
      <c r="W14569" s="5"/>
    </row>
    <row r="14570" ht="15.75" customHeight="1">
      <c r="A14570" s="5"/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  <c r="Q14570" s="5"/>
      <c r="R14570" s="5"/>
      <c r="S14570" s="5"/>
      <c r="T14570" s="5"/>
      <c r="U14570" s="5"/>
      <c r="V14570" s="5"/>
      <c r="W14570" s="5"/>
    </row>
    <row r="14571" ht="15.75" customHeight="1">
      <c r="A14571" s="5"/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  <c r="Q14571" s="5"/>
      <c r="R14571" s="5"/>
      <c r="S14571" s="5"/>
      <c r="T14571" s="5"/>
      <c r="U14571" s="5"/>
      <c r="V14571" s="5"/>
      <c r="W14571" s="5"/>
    </row>
    <row r="14572" ht="15.75" customHeight="1">
      <c r="A14572" s="5"/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  <c r="Q14572" s="5"/>
      <c r="R14572" s="5"/>
      <c r="S14572" s="5"/>
      <c r="T14572" s="5"/>
      <c r="U14572" s="5"/>
      <c r="V14572" s="5"/>
      <c r="W14572" s="5"/>
    </row>
    <row r="14573" ht="15.75" customHeight="1">
      <c r="A14573" s="5"/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  <c r="R14573" s="5"/>
      <c r="S14573" s="5"/>
      <c r="T14573" s="5"/>
      <c r="U14573" s="5"/>
      <c r="V14573" s="5"/>
      <c r="W14573" s="5"/>
    </row>
    <row r="14574" ht="15.75" customHeight="1">
      <c r="A14574" s="5"/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  <c r="Q14574" s="5"/>
      <c r="R14574" s="5"/>
      <c r="S14574" s="5"/>
      <c r="T14574" s="5"/>
      <c r="U14574" s="5"/>
      <c r="V14574" s="5"/>
      <c r="W14574" s="5"/>
    </row>
    <row r="14575" ht="15.75" customHeight="1">
      <c r="A14575" s="5"/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  <c r="Q14575" s="5"/>
      <c r="R14575" s="5"/>
      <c r="S14575" s="5"/>
      <c r="T14575" s="5"/>
      <c r="U14575" s="5"/>
      <c r="V14575" s="5"/>
      <c r="W14575" s="5"/>
    </row>
    <row r="14576" ht="15.75" customHeight="1">
      <c r="A14576" s="5"/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  <c r="Q14576" s="5"/>
      <c r="R14576" s="5"/>
      <c r="S14576" s="5"/>
      <c r="T14576" s="5"/>
      <c r="U14576" s="5"/>
      <c r="V14576" s="5"/>
      <c r="W14576" s="5"/>
    </row>
    <row r="14577" ht="15.75" customHeight="1">
      <c r="A14577" s="5"/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  <c r="Q14577" s="5"/>
      <c r="R14577" s="5"/>
      <c r="S14577" s="5"/>
      <c r="T14577" s="5"/>
      <c r="U14577" s="5"/>
      <c r="V14577" s="5"/>
      <c r="W14577" s="5"/>
    </row>
    <row r="14578" ht="15.75" customHeight="1">
      <c r="A14578" s="5"/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  <c r="Q14578" s="5"/>
      <c r="R14578" s="5"/>
      <c r="S14578" s="5"/>
      <c r="T14578" s="5"/>
      <c r="U14578" s="5"/>
      <c r="V14578" s="5"/>
      <c r="W14578" s="5"/>
    </row>
    <row r="14579" ht="15.75" customHeight="1">
      <c r="A14579" s="5"/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  <c r="Q14579" s="5"/>
      <c r="R14579" s="5"/>
      <c r="S14579" s="5"/>
      <c r="T14579" s="5"/>
      <c r="U14579" s="5"/>
      <c r="V14579" s="5"/>
      <c r="W14579" s="5"/>
    </row>
    <row r="14580" ht="15.75" customHeight="1">
      <c r="A14580" s="5"/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  <c r="Q14580" s="5"/>
      <c r="R14580" s="5"/>
      <c r="S14580" s="5"/>
      <c r="T14580" s="5"/>
      <c r="U14580" s="5"/>
      <c r="V14580" s="5"/>
      <c r="W14580" s="5"/>
    </row>
    <row r="14581" ht="15.75" customHeight="1">
      <c r="A14581" s="5"/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  <c r="Q14581" s="5"/>
      <c r="R14581" s="5"/>
      <c r="S14581" s="5"/>
      <c r="T14581" s="5"/>
      <c r="U14581" s="5"/>
      <c r="V14581" s="5"/>
      <c r="W14581" s="5"/>
    </row>
    <row r="14582" ht="15.75" customHeight="1">
      <c r="A14582" s="5"/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  <c r="R14582" s="5"/>
      <c r="S14582" s="5"/>
      <c r="T14582" s="5"/>
      <c r="U14582" s="5"/>
      <c r="V14582" s="5"/>
      <c r="W14582" s="5"/>
    </row>
    <row r="14583" ht="15.75" customHeight="1">
      <c r="A14583" s="5"/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  <c r="Q14583" s="5"/>
      <c r="R14583" s="5"/>
      <c r="S14583" s="5"/>
      <c r="T14583" s="5"/>
      <c r="U14583" s="5"/>
      <c r="V14583" s="5"/>
      <c r="W14583" s="5"/>
    </row>
    <row r="14584" ht="15.75" customHeight="1">
      <c r="A14584" s="5"/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  <c r="Q14584" s="5"/>
      <c r="R14584" s="5"/>
      <c r="S14584" s="5"/>
      <c r="T14584" s="5"/>
      <c r="U14584" s="5"/>
      <c r="V14584" s="5"/>
      <c r="W14584" s="5"/>
    </row>
    <row r="14585" ht="15.75" customHeight="1">
      <c r="A14585" s="5"/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  <c r="Q14585" s="5"/>
      <c r="R14585" s="5"/>
      <c r="S14585" s="5"/>
      <c r="T14585" s="5"/>
      <c r="U14585" s="5"/>
      <c r="V14585" s="5"/>
      <c r="W14585" s="5"/>
    </row>
    <row r="14586" ht="15.75" customHeight="1">
      <c r="A14586" s="5"/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  <c r="Q14586" s="5"/>
      <c r="R14586" s="5"/>
      <c r="S14586" s="5"/>
      <c r="T14586" s="5"/>
      <c r="U14586" s="5"/>
      <c r="V14586" s="5"/>
      <c r="W14586" s="5"/>
    </row>
    <row r="14587" ht="15.75" customHeight="1">
      <c r="A14587" s="5"/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  <c r="Q14587" s="5"/>
      <c r="R14587" s="5"/>
      <c r="S14587" s="5"/>
      <c r="T14587" s="5"/>
      <c r="U14587" s="5"/>
      <c r="V14587" s="5"/>
      <c r="W14587" s="5"/>
    </row>
    <row r="14588" ht="15.75" customHeight="1">
      <c r="A14588" s="5"/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  <c r="Q14588" s="5"/>
      <c r="R14588" s="5"/>
      <c r="S14588" s="5"/>
      <c r="T14588" s="5"/>
      <c r="U14588" s="5"/>
      <c r="V14588" s="5"/>
      <c r="W14588" s="5"/>
    </row>
    <row r="14589" ht="15.75" customHeight="1">
      <c r="A14589" s="5"/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  <c r="Q14589" s="5"/>
      <c r="R14589" s="5"/>
      <c r="S14589" s="5"/>
      <c r="T14589" s="5"/>
      <c r="U14589" s="5"/>
      <c r="V14589" s="5"/>
      <c r="W14589" s="5"/>
    </row>
    <row r="14590" ht="15.75" customHeight="1">
      <c r="A14590" s="5"/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  <c r="Q14590" s="5"/>
      <c r="R14590" s="5"/>
      <c r="S14590" s="5"/>
      <c r="T14590" s="5"/>
      <c r="U14590" s="5"/>
      <c r="V14590" s="5"/>
      <c r="W14590" s="5"/>
    </row>
    <row r="14591" ht="15.75" customHeight="1">
      <c r="A14591" s="5"/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  <c r="R14591" s="5"/>
      <c r="S14591" s="5"/>
      <c r="T14591" s="5"/>
      <c r="U14591" s="5"/>
      <c r="V14591" s="5"/>
      <c r="W14591" s="5"/>
    </row>
    <row r="14592" ht="15.75" customHeight="1">
      <c r="A14592" s="5"/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  <c r="Q14592" s="5"/>
      <c r="R14592" s="5"/>
      <c r="S14592" s="5"/>
      <c r="T14592" s="5"/>
      <c r="U14592" s="5"/>
      <c r="V14592" s="5"/>
      <c r="W14592" s="5"/>
    </row>
    <row r="14593" ht="15.75" customHeight="1">
      <c r="A14593" s="5"/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  <c r="Q14593" s="5"/>
      <c r="R14593" s="5"/>
      <c r="S14593" s="5"/>
      <c r="T14593" s="5"/>
      <c r="U14593" s="5"/>
      <c r="V14593" s="5"/>
      <c r="W14593" s="5"/>
    </row>
    <row r="14594" ht="15.75" customHeight="1">
      <c r="A14594" s="5"/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  <c r="Q14594" s="5"/>
      <c r="R14594" s="5"/>
      <c r="S14594" s="5"/>
      <c r="T14594" s="5"/>
      <c r="U14594" s="5"/>
      <c r="V14594" s="5"/>
      <c r="W14594" s="5"/>
    </row>
    <row r="14595" ht="15.75" customHeight="1">
      <c r="A14595" s="5"/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  <c r="Q14595" s="5"/>
      <c r="R14595" s="5"/>
      <c r="S14595" s="5"/>
      <c r="T14595" s="5"/>
      <c r="U14595" s="5"/>
      <c r="V14595" s="5"/>
      <c r="W14595" s="5"/>
    </row>
    <row r="14596" ht="15.75" customHeight="1">
      <c r="A14596" s="5"/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  <c r="Q14596" s="5"/>
      <c r="R14596" s="5"/>
      <c r="S14596" s="5"/>
      <c r="T14596" s="5"/>
      <c r="U14596" s="5"/>
      <c r="V14596" s="5"/>
      <c r="W14596" s="5"/>
    </row>
    <row r="14597" ht="15.75" customHeight="1">
      <c r="A14597" s="5"/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  <c r="Q14597" s="5"/>
      <c r="R14597" s="5"/>
      <c r="S14597" s="5"/>
      <c r="T14597" s="5"/>
      <c r="U14597" s="5"/>
      <c r="V14597" s="5"/>
      <c r="W14597" s="5"/>
    </row>
    <row r="14598" ht="15.75" customHeight="1">
      <c r="A14598" s="5"/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  <c r="Q14598" s="5"/>
      <c r="R14598" s="5"/>
      <c r="S14598" s="5"/>
      <c r="T14598" s="5"/>
      <c r="U14598" s="5"/>
      <c r="V14598" s="5"/>
      <c r="W14598" s="5"/>
    </row>
    <row r="14599" ht="15.75" customHeight="1">
      <c r="A14599" s="5"/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  <c r="Q14599" s="5"/>
      <c r="R14599" s="5"/>
      <c r="S14599" s="5"/>
      <c r="T14599" s="5"/>
      <c r="U14599" s="5"/>
      <c r="V14599" s="5"/>
      <c r="W14599" s="5"/>
    </row>
    <row r="14600" ht="15.75" customHeight="1">
      <c r="A14600" s="5"/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  <c r="R14600" s="5"/>
      <c r="S14600" s="5"/>
      <c r="T14600" s="5"/>
      <c r="U14600" s="5"/>
      <c r="V14600" s="5"/>
      <c r="W14600" s="5"/>
    </row>
    <row r="14601" ht="15.75" customHeight="1">
      <c r="A14601" s="5"/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  <c r="Q14601" s="5"/>
      <c r="R14601" s="5"/>
      <c r="S14601" s="5"/>
      <c r="T14601" s="5"/>
      <c r="U14601" s="5"/>
      <c r="V14601" s="5"/>
      <c r="W14601" s="5"/>
    </row>
    <row r="14602" ht="15.75" customHeight="1">
      <c r="A14602" s="5"/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  <c r="Q14602" s="5"/>
      <c r="R14602" s="5"/>
      <c r="S14602" s="5"/>
      <c r="T14602" s="5"/>
      <c r="U14602" s="5"/>
      <c r="V14602" s="5"/>
      <c r="W14602" s="5"/>
    </row>
    <row r="14603" ht="15.75" customHeight="1">
      <c r="A14603" s="5"/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  <c r="Q14603" s="5"/>
      <c r="R14603" s="5"/>
      <c r="S14603" s="5"/>
      <c r="T14603" s="5"/>
      <c r="U14603" s="5"/>
      <c r="V14603" s="5"/>
      <c r="W14603" s="5"/>
    </row>
    <row r="14604" ht="15.75" customHeight="1">
      <c r="A14604" s="5"/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  <c r="Q14604" s="5"/>
      <c r="R14604" s="5"/>
      <c r="S14604" s="5"/>
      <c r="T14604" s="5"/>
      <c r="U14604" s="5"/>
      <c r="V14604" s="5"/>
      <c r="W14604" s="5"/>
    </row>
    <row r="14605" ht="15.75" customHeight="1">
      <c r="A14605" s="5"/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  <c r="Q14605" s="5"/>
      <c r="R14605" s="5"/>
      <c r="S14605" s="5"/>
      <c r="T14605" s="5"/>
      <c r="U14605" s="5"/>
      <c r="V14605" s="5"/>
      <c r="W14605" s="5"/>
    </row>
    <row r="14606" ht="15.75" customHeight="1">
      <c r="A14606" s="5"/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  <c r="Q14606" s="5"/>
      <c r="R14606" s="5"/>
      <c r="S14606" s="5"/>
      <c r="T14606" s="5"/>
      <c r="U14606" s="5"/>
      <c r="V14606" s="5"/>
      <c r="W14606" s="5"/>
    </row>
    <row r="14607" ht="15.75" customHeight="1">
      <c r="A14607" s="5"/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  <c r="Q14607" s="5"/>
      <c r="R14607" s="5"/>
      <c r="S14607" s="5"/>
      <c r="T14607" s="5"/>
      <c r="U14607" s="5"/>
      <c r="V14607" s="5"/>
      <c r="W14607" s="5"/>
    </row>
    <row r="14608" ht="15.75" customHeight="1">
      <c r="A14608" s="5"/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  <c r="Q14608" s="5"/>
      <c r="R14608" s="5"/>
      <c r="S14608" s="5"/>
      <c r="T14608" s="5"/>
      <c r="U14608" s="5"/>
      <c r="V14608" s="5"/>
      <c r="W14608" s="5"/>
    </row>
    <row r="14609" ht="15.75" customHeight="1">
      <c r="A14609" s="5"/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  <c r="R14609" s="5"/>
      <c r="S14609" s="5"/>
      <c r="T14609" s="5"/>
      <c r="U14609" s="5"/>
      <c r="V14609" s="5"/>
      <c r="W14609" s="5"/>
    </row>
    <row r="14610" ht="15.75" customHeight="1">
      <c r="A14610" s="5"/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  <c r="Q14610" s="5"/>
      <c r="R14610" s="5"/>
      <c r="S14610" s="5"/>
      <c r="T14610" s="5"/>
      <c r="U14610" s="5"/>
      <c r="V14610" s="5"/>
      <c r="W14610" s="5"/>
    </row>
    <row r="14611" ht="15.75" customHeight="1">
      <c r="A14611" s="5"/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  <c r="Q14611" s="5"/>
      <c r="R14611" s="5"/>
      <c r="S14611" s="5"/>
      <c r="T14611" s="5"/>
      <c r="U14611" s="5"/>
      <c r="V14611" s="5"/>
      <c r="W14611" s="5"/>
    </row>
    <row r="14612" ht="15.75" customHeight="1">
      <c r="A14612" s="5"/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  <c r="Q14612" s="5"/>
      <c r="R14612" s="5"/>
      <c r="S14612" s="5"/>
      <c r="T14612" s="5"/>
      <c r="U14612" s="5"/>
      <c r="V14612" s="5"/>
      <c r="W14612" s="5"/>
    </row>
    <row r="14613" ht="15.75" customHeight="1">
      <c r="A14613" s="5"/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  <c r="Q14613" s="5"/>
      <c r="R14613" s="5"/>
      <c r="S14613" s="5"/>
      <c r="T14613" s="5"/>
      <c r="U14613" s="5"/>
      <c r="V14613" s="5"/>
      <c r="W14613" s="5"/>
    </row>
    <row r="14614" ht="15.75" customHeight="1">
      <c r="A14614" s="5"/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  <c r="Q14614" s="5"/>
      <c r="R14614" s="5"/>
      <c r="S14614" s="5"/>
      <c r="T14614" s="5"/>
      <c r="U14614" s="5"/>
      <c r="V14614" s="5"/>
      <c r="W14614" s="5"/>
    </row>
    <row r="14615" ht="15.75" customHeight="1">
      <c r="A14615" s="5"/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  <c r="Q14615" s="5"/>
      <c r="R14615" s="5"/>
      <c r="S14615" s="5"/>
      <c r="T14615" s="5"/>
      <c r="U14615" s="5"/>
      <c r="V14615" s="5"/>
      <c r="W14615" s="5"/>
    </row>
    <row r="14616" ht="15.75" customHeight="1">
      <c r="A14616" s="5"/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  <c r="Q14616" s="5"/>
      <c r="R14616" s="5"/>
      <c r="S14616" s="5"/>
      <c r="T14616" s="5"/>
      <c r="U14616" s="5"/>
      <c r="V14616" s="5"/>
      <c r="W14616" s="5"/>
    </row>
    <row r="14617" ht="15.75" customHeight="1">
      <c r="A14617" s="5"/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  <c r="Q14617" s="5"/>
      <c r="R14617" s="5"/>
      <c r="S14617" s="5"/>
      <c r="T14617" s="5"/>
      <c r="U14617" s="5"/>
      <c r="V14617" s="5"/>
      <c r="W14617" s="5"/>
    </row>
    <row r="14618" ht="15.75" customHeight="1">
      <c r="A14618" s="5"/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  <c r="R14618" s="5"/>
      <c r="S14618" s="5"/>
      <c r="T14618" s="5"/>
      <c r="U14618" s="5"/>
      <c r="V14618" s="5"/>
      <c r="W14618" s="5"/>
    </row>
    <row r="14619" ht="15.75" customHeight="1">
      <c r="A14619" s="5"/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  <c r="Q14619" s="5"/>
      <c r="R14619" s="5"/>
      <c r="S14619" s="5"/>
      <c r="T14619" s="5"/>
      <c r="U14619" s="5"/>
      <c r="V14619" s="5"/>
      <c r="W14619" s="5"/>
    </row>
    <row r="14620" ht="15.75" customHeight="1">
      <c r="A14620" s="5"/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  <c r="Q14620" s="5"/>
      <c r="R14620" s="5"/>
      <c r="S14620" s="5"/>
      <c r="T14620" s="5"/>
      <c r="U14620" s="5"/>
      <c r="V14620" s="5"/>
      <c r="W14620" s="5"/>
    </row>
    <row r="14621" ht="15.75" customHeight="1">
      <c r="A14621" s="5"/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  <c r="Q14621" s="5"/>
      <c r="R14621" s="5"/>
      <c r="S14621" s="5"/>
      <c r="T14621" s="5"/>
      <c r="U14621" s="5"/>
      <c r="V14621" s="5"/>
      <c r="W14621" s="5"/>
    </row>
    <row r="14622" ht="15.75" customHeight="1">
      <c r="A14622" s="5"/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  <c r="Q14622" s="5"/>
      <c r="R14622" s="5"/>
      <c r="S14622" s="5"/>
      <c r="T14622" s="5"/>
      <c r="U14622" s="5"/>
      <c r="V14622" s="5"/>
      <c r="W14622" s="5"/>
    </row>
    <row r="14623" ht="15.75" customHeight="1">
      <c r="A14623" s="5"/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  <c r="Q14623" s="5"/>
      <c r="R14623" s="5"/>
      <c r="S14623" s="5"/>
      <c r="T14623" s="5"/>
      <c r="U14623" s="5"/>
      <c r="V14623" s="5"/>
      <c r="W14623" s="5"/>
    </row>
    <row r="14624" ht="15.75" customHeight="1">
      <c r="A14624" s="5"/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  <c r="Q14624" s="5"/>
      <c r="R14624" s="5"/>
      <c r="S14624" s="5"/>
      <c r="T14624" s="5"/>
      <c r="U14624" s="5"/>
      <c r="V14624" s="5"/>
      <c r="W14624" s="5"/>
    </row>
    <row r="14625" ht="15.75" customHeight="1">
      <c r="A14625" s="5"/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  <c r="Q14625" s="5"/>
      <c r="R14625" s="5"/>
      <c r="S14625" s="5"/>
      <c r="T14625" s="5"/>
      <c r="U14625" s="5"/>
      <c r="V14625" s="5"/>
      <c r="W14625" s="5"/>
    </row>
    <row r="14626" ht="15.75" customHeight="1">
      <c r="A14626" s="5"/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  <c r="Q14626" s="5"/>
      <c r="R14626" s="5"/>
      <c r="S14626" s="5"/>
      <c r="T14626" s="5"/>
      <c r="U14626" s="5"/>
      <c r="V14626" s="5"/>
      <c r="W14626" s="5"/>
    </row>
    <row r="14627" ht="15.75" customHeight="1">
      <c r="A14627" s="5"/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  <c r="R14627" s="5"/>
      <c r="S14627" s="5"/>
      <c r="T14627" s="5"/>
      <c r="U14627" s="5"/>
      <c r="V14627" s="5"/>
      <c r="W14627" s="5"/>
    </row>
    <row r="14628" ht="15.75" customHeight="1">
      <c r="A14628" s="5"/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  <c r="Q14628" s="5"/>
      <c r="R14628" s="5"/>
      <c r="S14628" s="5"/>
      <c r="T14628" s="5"/>
      <c r="U14628" s="5"/>
      <c r="V14628" s="5"/>
      <c r="W14628" s="5"/>
    </row>
    <row r="14629" ht="15.75" customHeight="1">
      <c r="A14629" s="5"/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  <c r="Q14629" s="5"/>
      <c r="R14629" s="5"/>
      <c r="S14629" s="5"/>
      <c r="T14629" s="5"/>
      <c r="U14629" s="5"/>
      <c r="V14629" s="5"/>
      <c r="W14629" s="5"/>
    </row>
    <row r="14630" ht="15.75" customHeight="1">
      <c r="A14630" s="5"/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  <c r="Q14630" s="5"/>
      <c r="R14630" s="5"/>
      <c r="S14630" s="5"/>
      <c r="T14630" s="5"/>
      <c r="U14630" s="5"/>
      <c r="V14630" s="5"/>
      <c r="W14630" s="5"/>
    </row>
    <row r="14631" ht="15.75" customHeight="1">
      <c r="A14631" s="5"/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  <c r="Q14631" s="5"/>
      <c r="R14631" s="5"/>
      <c r="S14631" s="5"/>
      <c r="T14631" s="5"/>
      <c r="U14631" s="5"/>
      <c r="V14631" s="5"/>
      <c r="W14631" s="5"/>
    </row>
    <row r="14632" ht="15.75" customHeight="1">
      <c r="A14632" s="5"/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  <c r="Q14632" s="5"/>
      <c r="R14632" s="5"/>
      <c r="S14632" s="5"/>
      <c r="T14632" s="5"/>
      <c r="U14632" s="5"/>
      <c r="V14632" s="5"/>
      <c r="W14632" s="5"/>
    </row>
    <row r="14633" ht="15.75" customHeight="1">
      <c r="A14633" s="5"/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  <c r="Q14633" s="5"/>
      <c r="R14633" s="5"/>
      <c r="S14633" s="5"/>
      <c r="T14633" s="5"/>
      <c r="U14633" s="5"/>
      <c r="V14633" s="5"/>
      <c r="W14633" s="5"/>
    </row>
    <row r="14634" ht="15.75" customHeight="1">
      <c r="A14634" s="5"/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  <c r="Q14634" s="5"/>
      <c r="R14634" s="5"/>
      <c r="S14634" s="5"/>
      <c r="T14634" s="5"/>
      <c r="U14634" s="5"/>
      <c r="V14634" s="5"/>
      <c r="W14634" s="5"/>
    </row>
    <row r="14635" ht="15.75" customHeight="1">
      <c r="A14635" s="5"/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  <c r="Q14635" s="5"/>
      <c r="R14635" s="5"/>
      <c r="S14635" s="5"/>
      <c r="T14635" s="5"/>
      <c r="U14635" s="5"/>
      <c r="V14635" s="5"/>
      <c r="W14635" s="5"/>
    </row>
    <row r="14636" ht="15.75" customHeight="1">
      <c r="A14636" s="5"/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  <c r="R14636" s="5"/>
      <c r="S14636" s="5"/>
      <c r="T14636" s="5"/>
      <c r="U14636" s="5"/>
      <c r="V14636" s="5"/>
      <c r="W14636" s="5"/>
    </row>
    <row r="14637" ht="15.75" customHeight="1">
      <c r="A14637" s="5"/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  <c r="Q14637" s="5"/>
      <c r="R14637" s="5"/>
      <c r="S14637" s="5"/>
      <c r="T14637" s="5"/>
      <c r="U14637" s="5"/>
      <c r="V14637" s="5"/>
      <c r="W14637" s="5"/>
    </row>
    <row r="14638" ht="15.75" customHeight="1">
      <c r="A14638" s="5"/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  <c r="Q14638" s="5"/>
      <c r="R14638" s="5"/>
      <c r="S14638" s="5"/>
      <c r="T14638" s="5"/>
      <c r="U14638" s="5"/>
      <c r="V14638" s="5"/>
      <c r="W14638" s="5"/>
    </row>
    <row r="14639" ht="15.75" customHeight="1">
      <c r="A14639" s="5"/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  <c r="Q14639" s="5"/>
      <c r="R14639" s="5"/>
      <c r="S14639" s="5"/>
      <c r="T14639" s="5"/>
      <c r="U14639" s="5"/>
      <c r="V14639" s="5"/>
      <c r="W14639" s="5"/>
    </row>
    <row r="14640" ht="15.75" customHeight="1">
      <c r="A14640" s="5"/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  <c r="Q14640" s="5"/>
      <c r="R14640" s="5"/>
      <c r="S14640" s="5"/>
      <c r="T14640" s="5"/>
      <c r="U14640" s="5"/>
      <c r="V14640" s="5"/>
      <c r="W14640" s="5"/>
    </row>
    <row r="14641" ht="15.75" customHeight="1">
      <c r="A14641" s="5"/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  <c r="Q14641" s="5"/>
      <c r="R14641" s="5"/>
      <c r="S14641" s="5"/>
      <c r="T14641" s="5"/>
      <c r="U14641" s="5"/>
      <c r="V14641" s="5"/>
      <c r="W14641" s="5"/>
    </row>
    <row r="14642" ht="15.75" customHeight="1">
      <c r="A14642" s="5"/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  <c r="Q14642" s="5"/>
      <c r="R14642" s="5"/>
      <c r="S14642" s="5"/>
      <c r="T14642" s="5"/>
      <c r="U14642" s="5"/>
      <c r="V14642" s="5"/>
      <c r="W14642" s="5"/>
    </row>
    <row r="14643" ht="15.75" customHeight="1">
      <c r="A14643" s="5"/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  <c r="Q14643" s="5"/>
      <c r="R14643" s="5"/>
      <c r="S14643" s="5"/>
      <c r="T14643" s="5"/>
      <c r="U14643" s="5"/>
      <c r="V14643" s="5"/>
      <c r="W14643" s="5"/>
    </row>
    <row r="14644" ht="15.75" customHeight="1">
      <c r="A14644" s="5"/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  <c r="Q14644" s="5"/>
      <c r="R14644" s="5"/>
      <c r="S14644" s="5"/>
      <c r="T14644" s="5"/>
      <c r="U14644" s="5"/>
      <c r="V14644" s="5"/>
      <c r="W14644" s="5"/>
    </row>
    <row r="14645" ht="15.75" customHeight="1">
      <c r="A14645" s="5"/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  <c r="R14645" s="5"/>
      <c r="S14645" s="5"/>
      <c r="T14645" s="5"/>
      <c r="U14645" s="5"/>
      <c r="V14645" s="5"/>
      <c r="W14645" s="5"/>
    </row>
    <row r="14646" ht="15.75" customHeight="1">
      <c r="A14646" s="5"/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  <c r="Q14646" s="5"/>
      <c r="R14646" s="5"/>
      <c r="S14646" s="5"/>
      <c r="T14646" s="5"/>
      <c r="U14646" s="5"/>
      <c r="V14646" s="5"/>
      <c r="W14646" s="5"/>
    </row>
    <row r="14647" ht="15.75" customHeight="1">
      <c r="A14647" s="5"/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  <c r="Q14647" s="5"/>
      <c r="R14647" s="5"/>
      <c r="S14647" s="5"/>
      <c r="T14647" s="5"/>
      <c r="U14647" s="5"/>
      <c r="V14647" s="5"/>
      <c r="W14647" s="5"/>
    </row>
    <row r="14648" ht="15.75" customHeight="1">
      <c r="A14648" s="5"/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  <c r="Q14648" s="5"/>
      <c r="R14648" s="5"/>
      <c r="S14648" s="5"/>
      <c r="T14648" s="5"/>
      <c r="U14648" s="5"/>
      <c r="V14648" s="5"/>
      <c r="W14648" s="5"/>
    </row>
    <row r="14649" ht="15.75" customHeight="1">
      <c r="A14649" s="5"/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  <c r="Q14649" s="5"/>
      <c r="R14649" s="5"/>
      <c r="S14649" s="5"/>
      <c r="T14649" s="5"/>
      <c r="U14649" s="5"/>
      <c r="V14649" s="5"/>
      <c r="W14649" s="5"/>
    </row>
    <row r="14650" ht="15.75" customHeight="1">
      <c r="A14650" s="5"/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  <c r="Q14650" s="5"/>
      <c r="R14650" s="5"/>
      <c r="S14650" s="5"/>
      <c r="T14650" s="5"/>
      <c r="U14650" s="5"/>
      <c r="V14650" s="5"/>
      <c r="W14650" s="5"/>
    </row>
    <row r="14651" ht="15.75" customHeight="1">
      <c r="A14651" s="5"/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  <c r="Q14651" s="5"/>
      <c r="R14651" s="5"/>
      <c r="S14651" s="5"/>
      <c r="T14651" s="5"/>
      <c r="U14651" s="5"/>
      <c r="V14651" s="5"/>
      <c r="W14651" s="5"/>
    </row>
    <row r="14652" ht="15.75" customHeight="1">
      <c r="A14652" s="5"/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  <c r="Q14652" s="5"/>
      <c r="R14652" s="5"/>
      <c r="S14652" s="5"/>
      <c r="T14652" s="5"/>
      <c r="U14652" s="5"/>
      <c r="V14652" s="5"/>
      <c r="W14652" s="5"/>
    </row>
    <row r="14653" ht="15.75" customHeight="1">
      <c r="A14653" s="5"/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  <c r="Q14653" s="5"/>
      <c r="R14653" s="5"/>
      <c r="S14653" s="5"/>
      <c r="T14653" s="5"/>
      <c r="U14653" s="5"/>
      <c r="V14653" s="5"/>
      <c r="W14653" s="5"/>
    </row>
    <row r="14654" ht="15.75" customHeight="1">
      <c r="A14654" s="5"/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  <c r="R14654" s="5"/>
      <c r="S14654" s="5"/>
      <c r="T14654" s="5"/>
      <c r="U14654" s="5"/>
      <c r="V14654" s="5"/>
      <c r="W14654" s="5"/>
    </row>
    <row r="14655" ht="15.75" customHeight="1">
      <c r="A14655" s="5"/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  <c r="Q14655" s="5"/>
      <c r="R14655" s="5"/>
      <c r="S14655" s="5"/>
      <c r="T14655" s="5"/>
      <c r="U14655" s="5"/>
      <c r="V14655" s="5"/>
      <c r="W14655" s="5"/>
    </row>
    <row r="14656" ht="15.75" customHeight="1">
      <c r="A14656" s="5"/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  <c r="Q14656" s="5"/>
      <c r="R14656" s="5"/>
      <c r="S14656" s="5"/>
      <c r="T14656" s="5"/>
      <c r="U14656" s="5"/>
      <c r="V14656" s="5"/>
      <c r="W14656" s="5"/>
    </row>
    <row r="14657" ht="15.75" customHeight="1">
      <c r="A14657" s="5"/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  <c r="Q14657" s="5"/>
      <c r="R14657" s="5"/>
      <c r="S14657" s="5"/>
      <c r="T14657" s="5"/>
      <c r="U14657" s="5"/>
      <c r="V14657" s="5"/>
      <c r="W14657" s="5"/>
    </row>
    <row r="14658" ht="15.75" customHeight="1">
      <c r="A14658" s="5"/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  <c r="Q14658" s="5"/>
      <c r="R14658" s="5"/>
      <c r="S14658" s="5"/>
      <c r="T14658" s="5"/>
      <c r="U14658" s="5"/>
      <c r="V14658" s="5"/>
      <c r="W14658" s="5"/>
    </row>
    <row r="14659" ht="15.75" customHeight="1">
      <c r="A14659" s="5"/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  <c r="Q14659" s="5"/>
      <c r="R14659" s="5"/>
      <c r="S14659" s="5"/>
      <c r="T14659" s="5"/>
      <c r="U14659" s="5"/>
      <c r="V14659" s="5"/>
      <c r="W14659" s="5"/>
    </row>
    <row r="14660" ht="15.75" customHeight="1">
      <c r="A14660" s="5"/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  <c r="Q14660" s="5"/>
      <c r="R14660" s="5"/>
      <c r="S14660" s="5"/>
      <c r="T14660" s="5"/>
      <c r="U14660" s="5"/>
      <c r="V14660" s="5"/>
      <c r="W14660" s="5"/>
    </row>
    <row r="14661" ht="15.75" customHeight="1">
      <c r="A14661" s="5"/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  <c r="Q14661" s="5"/>
      <c r="R14661" s="5"/>
      <c r="S14661" s="5"/>
      <c r="T14661" s="5"/>
      <c r="U14661" s="5"/>
      <c r="V14661" s="5"/>
      <c r="W14661" s="5"/>
    </row>
    <row r="14662" ht="15.75" customHeight="1">
      <c r="A14662" s="5"/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  <c r="Q14662" s="5"/>
      <c r="R14662" s="5"/>
      <c r="S14662" s="5"/>
      <c r="T14662" s="5"/>
      <c r="U14662" s="5"/>
      <c r="V14662" s="5"/>
      <c r="W14662" s="5"/>
    </row>
    <row r="14663" ht="15.75" customHeight="1">
      <c r="A14663" s="5"/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  <c r="R14663" s="5"/>
      <c r="S14663" s="5"/>
      <c r="T14663" s="5"/>
      <c r="U14663" s="5"/>
      <c r="V14663" s="5"/>
      <c r="W14663" s="5"/>
    </row>
    <row r="14664" ht="15.75" customHeight="1">
      <c r="A14664" s="5"/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  <c r="Q14664" s="5"/>
      <c r="R14664" s="5"/>
      <c r="S14664" s="5"/>
      <c r="T14664" s="5"/>
      <c r="U14664" s="5"/>
      <c r="V14664" s="5"/>
      <c r="W14664" s="5"/>
    </row>
    <row r="14665" ht="15.75" customHeight="1">
      <c r="A14665" s="5"/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  <c r="Q14665" s="5"/>
      <c r="R14665" s="5"/>
      <c r="S14665" s="5"/>
      <c r="T14665" s="5"/>
      <c r="U14665" s="5"/>
      <c r="V14665" s="5"/>
      <c r="W14665" s="5"/>
    </row>
    <row r="14666" ht="15.75" customHeight="1">
      <c r="A14666" s="5"/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  <c r="Q14666" s="5"/>
      <c r="R14666" s="5"/>
      <c r="S14666" s="5"/>
      <c r="T14666" s="5"/>
      <c r="U14666" s="5"/>
      <c r="V14666" s="5"/>
      <c r="W14666" s="5"/>
    </row>
    <row r="14667" ht="15.75" customHeight="1">
      <c r="A14667" s="5"/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  <c r="Q14667" s="5"/>
      <c r="R14667" s="5"/>
      <c r="S14667" s="5"/>
      <c r="T14667" s="5"/>
      <c r="U14667" s="5"/>
      <c r="V14667" s="5"/>
      <c r="W14667" s="5"/>
    </row>
    <row r="14668" ht="15.75" customHeight="1">
      <c r="A14668" s="5"/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  <c r="Q14668" s="5"/>
      <c r="R14668" s="5"/>
      <c r="S14668" s="5"/>
      <c r="T14668" s="5"/>
      <c r="U14668" s="5"/>
      <c r="V14668" s="5"/>
      <c r="W14668" s="5"/>
    </row>
    <row r="14669" ht="15.75" customHeight="1">
      <c r="A14669" s="5"/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  <c r="Q14669" s="5"/>
      <c r="R14669" s="5"/>
      <c r="S14669" s="5"/>
      <c r="T14669" s="5"/>
      <c r="U14669" s="5"/>
      <c r="V14669" s="5"/>
      <c r="W14669" s="5"/>
    </row>
    <row r="14670" ht="15.75" customHeight="1">
      <c r="A14670" s="5"/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  <c r="Q14670" s="5"/>
      <c r="R14670" s="5"/>
      <c r="S14670" s="5"/>
      <c r="T14670" s="5"/>
      <c r="U14670" s="5"/>
      <c r="V14670" s="5"/>
      <c r="W14670" s="5"/>
    </row>
    <row r="14671" ht="15.75" customHeight="1">
      <c r="A14671" s="5"/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  <c r="Q14671" s="5"/>
      <c r="R14671" s="5"/>
      <c r="S14671" s="5"/>
      <c r="T14671" s="5"/>
      <c r="U14671" s="5"/>
      <c r="V14671" s="5"/>
      <c r="W14671" s="5"/>
    </row>
    <row r="14672" ht="15.75" customHeight="1">
      <c r="A14672" s="5"/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  <c r="R14672" s="5"/>
      <c r="S14672" s="5"/>
      <c r="T14672" s="5"/>
      <c r="U14672" s="5"/>
      <c r="V14672" s="5"/>
      <c r="W14672" s="5"/>
    </row>
    <row r="14673" ht="15.75" customHeight="1">
      <c r="A14673" s="5"/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  <c r="Q14673" s="5"/>
      <c r="R14673" s="5"/>
      <c r="S14673" s="5"/>
      <c r="T14673" s="5"/>
      <c r="U14673" s="5"/>
      <c r="V14673" s="5"/>
      <c r="W14673" s="5"/>
    </row>
    <row r="14674" ht="15.75" customHeight="1">
      <c r="A14674" s="5"/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  <c r="Q14674" s="5"/>
      <c r="R14674" s="5"/>
      <c r="S14674" s="5"/>
      <c r="T14674" s="5"/>
      <c r="U14674" s="5"/>
      <c r="V14674" s="5"/>
      <c r="W14674" s="5"/>
    </row>
    <row r="14675" ht="15.75" customHeight="1">
      <c r="A14675" s="5"/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  <c r="Q14675" s="5"/>
      <c r="R14675" s="5"/>
      <c r="S14675" s="5"/>
      <c r="T14675" s="5"/>
      <c r="U14675" s="5"/>
      <c r="V14675" s="5"/>
      <c r="W14675" s="5"/>
    </row>
    <row r="14676" ht="15.75" customHeight="1">
      <c r="A14676" s="5"/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  <c r="Q14676" s="5"/>
      <c r="R14676" s="5"/>
      <c r="S14676" s="5"/>
      <c r="T14676" s="5"/>
      <c r="U14676" s="5"/>
      <c r="V14676" s="5"/>
      <c r="W14676" s="5"/>
    </row>
    <row r="14677" ht="15.75" customHeight="1">
      <c r="A14677" s="5"/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  <c r="Q14677" s="5"/>
      <c r="R14677" s="5"/>
      <c r="S14677" s="5"/>
      <c r="T14677" s="5"/>
      <c r="U14677" s="5"/>
      <c r="V14677" s="5"/>
      <c r="W14677" s="5"/>
    </row>
    <row r="14678" ht="15.75" customHeight="1">
      <c r="A14678" s="5"/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  <c r="Q14678" s="5"/>
      <c r="R14678" s="5"/>
      <c r="S14678" s="5"/>
      <c r="T14678" s="5"/>
      <c r="U14678" s="5"/>
      <c r="V14678" s="5"/>
      <c r="W14678" s="5"/>
    </row>
    <row r="14679" ht="15.75" customHeight="1">
      <c r="A14679" s="5"/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  <c r="Q14679" s="5"/>
      <c r="R14679" s="5"/>
      <c r="S14679" s="5"/>
      <c r="T14679" s="5"/>
      <c r="U14679" s="5"/>
      <c r="V14679" s="5"/>
      <c r="W14679" s="5"/>
    </row>
    <row r="14680" ht="15.75" customHeight="1">
      <c r="A14680" s="5"/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  <c r="Q14680" s="5"/>
      <c r="R14680" s="5"/>
      <c r="S14680" s="5"/>
      <c r="T14680" s="5"/>
      <c r="U14680" s="5"/>
      <c r="V14680" s="5"/>
      <c r="W14680" s="5"/>
    </row>
    <row r="14681" ht="15.75" customHeight="1">
      <c r="A14681" s="5"/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  <c r="R14681" s="5"/>
      <c r="S14681" s="5"/>
      <c r="T14681" s="5"/>
      <c r="U14681" s="5"/>
      <c r="V14681" s="5"/>
      <c r="W14681" s="5"/>
    </row>
    <row r="14682" ht="15.75" customHeight="1">
      <c r="A14682" s="5"/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  <c r="Q14682" s="5"/>
      <c r="R14682" s="5"/>
      <c r="S14682" s="5"/>
      <c r="T14682" s="5"/>
      <c r="U14682" s="5"/>
      <c r="V14682" s="5"/>
      <c r="W14682" s="5"/>
    </row>
    <row r="14683" ht="15.75" customHeight="1">
      <c r="A14683" s="5"/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  <c r="Q14683" s="5"/>
      <c r="R14683" s="5"/>
      <c r="S14683" s="5"/>
      <c r="T14683" s="5"/>
      <c r="U14683" s="5"/>
      <c r="V14683" s="5"/>
      <c r="W14683" s="5"/>
    </row>
    <row r="14684" ht="15.75" customHeight="1">
      <c r="A14684" s="5"/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  <c r="Q14684" s="5"/>
      <c r="R14684" s="5"/>
      <c r="S14684" s="5"/>
      <c r="T14684" s="5"/>
      <c r="U14684" s="5"/>
      <c r="V14684" s="5"/>
      <c r="W14684" s="5"/>
    </row>
    <row r="14685" ht="15.75" customHeight="1">
      <c r="A14685" s="5"/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  <c r="Q14685" s="5"/>
      <c r="R14685" s="5"/>
      <c r="S14685" s="5"/>
      <c r="T14685" s="5"/>
      <c r="U14685" s="5"/>
      <c r="V14685" s="5"/>
      <c r="W14685" s="5"/>
    </row>
    <row r="14686" ht="15.75" customHeight="1">
      <c r="A14686" s="5"/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  <c r="Q14686" s="5"/>
      <c r="R14686" s="5"/>
      <c r="S14686" s="5"/>
      <c r="T14686" s="5"/>
      <c r="U14686" s="5"/>
      <c r="V14686" s="5"/>
      <c r="W14686" s="5"/>
    </row>
    <row r="14687" ht="15.75" customHeight="1">
      <c r="A14687" s="5"/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  <c r="Q14687" s="5"/>
      <c r="R14687" s="5"/>
      <c r="S14687" s="5"/>
      <c r="T14687" s="5"/>
      <c r="U14687" s="5"/>
      <c r="V14687" s="5"/>
      <c r="W14687" s="5"/>
    </row>
    <row r="14688" ht="15.75" customHeight="1">
      <c r="A14688" s="5"/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  <c r="Q14688" s="5"/>
      <c r="R14688" s="5"/>
      <c r="S14688" s="5"/>
      <c r="T14688" s="5"/>
      <c r="U14688" s="5"/>
      <c r="V14688" s="5"/>
      <c r="W14688" s="5"/>
    </row>
    <row r="14689" ht="15.75" customHeight="1">
      <c r="A14689" s="5"/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  <c r="Q14689" s="5"/>
      <c r="R14689" s="5"/>
      <c r="S14689" s="5"/>
      <c r="T14689" s="5"/>
      <c r="U14689" s="5"/>
      <c r="V14689" s="5"/>
      <c r="W14689" s="5"/>
    </row>
    <row r="14690" ht="15.75" customHeight="1">
      <c r="A14690" s="5"/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  <c r="R14690" s="5"/>
      <c r="S14690" s="5"/>
      <c r="T14690" s="5"/>
      <c r="U14690" s="5"/>
      <c r="V14690" s="5"/>
      <c r="W14690" s="5"/>
    </row>
    <row r="14691" ht="15.75" customHeight="1">
      <c r="A14691" s="5"/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  <c r="Q14691" s="5"/>
      <c r="R14691" s="5"/>
      <c r="S14691" s="5"/>
      <c r="T14691" s="5"/>
      <c r="U14691" s="5"/>
      <c r="V14691" s="5"/>
      <c r="W14691" s="5"/>
    </row>
    <row r="14692" ht="15.75" customHeight="1">
      <c r="A14692" s="5"/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  <c r="Q14692" s="5"/>
      <c r="R14692" s="5"/>
      <c r="S14692" s="5"/>
      <c r="T14692" s="5"/>
      <c r="U14692" s="5"/>
      <c r="V14692" s="5"/>
      <c r="W14692" s="5"/>
    </row>
    <row r="14693" ht="15.75" customHeight="1">
      <c r="A14693" s="5"/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  <c r="Q14693" s="5"/>
      <c r="R14693" s="5"/>
      <c r="S14693" s="5"/>
      <c r="T14693" s="5"/>
      <c r="U14693" s="5"/>
      <c r="V14693" s="5"/>
      <c r="W14693" s="5"/>
    </row>
    <row r="14694" ht="15.75" customHeight="1">
      <c r="A14694" s="5"/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  <c r="Q14694" s="5"/>
      <c r="R14694" s="5"/>
      <c r="S14694" s="5"/>
      <c r="T14694" s="5"/>
      <c r="U14694" s="5"/>
      <c r="V14694" s="5"/>
      <c r="W14694" s="5"/>
    </row>
    <row r="14695" ht="15.75" customHeight="1">
      <c r="A14695" s="5"/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  <c r="Q14695" s="5"/>
      <c r="R14695" s="5"/>
      <c r="S14695" s="5"/>
      <c r="T14695" s="5"/>
      <c r="U14695" s="5"/>
      <c r="V14695" s="5"/>
      <c r="W14695" s="5"/>
    </row>
    <row r="14696" ht="15.75" customHeight="1">
      <c r="A14696" s="5"/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  <c r="Q14696" s="5"/>
      <c r="R14696" s="5"/>
      <c r="S14696" s="5"/>
      <c r="T14696" s="5"/>
      <c r="U14696" s="5"/>
      <c r="V14696" s="5"/>
      <c r="W14696" s="5"/>
    </row>
    <row r="14697" ht="15.75" customHeight="1">
      <c r="A14697" s="5"/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  <c r="Q14697" s="5"/>
      <c r="R14697" s="5"/>
      <c r="S14697" s="5"/>
      <c r="T14697" s="5"/>
      <c r="U14697" s="5"/>
      <c r="V14697" s="5"/>
      <c r="W14697" s="5"/>
    </row>
    <row r="14698" ht="15.75" customHeight="1">
      <c r="A14698" s="5"/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  <c r="Q14698" s="5"/>
      <c r="R14698" s="5"/>
      <c r="S14698" s="5"/>
      <c r="T14698" s="5"/>
      <c r="U14698" s="5"/>
      <c r="V14698" s="5"/>
      <c r="W14698" s="5"/>
    </row>
    <row r="14699" ht="15.75" customHeight="1">
      <c r="A14699" s="5"/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  <c r="R14699" s="5"/>
      <c r="S14699" s="5"/>
      <c r="T14699" s="5"/>
      <c r="U14699" s="5"/>
      <c r="V14699" s="5"/>
      <c r="W14699" s="5"/>
    </row>
    <row r="14700" ht="15.75" customHeight="1">
      <c r="A14700" s="5"/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  <c r="Q14700" s="5"/>
      <c r="R14700" s="5"/>
      <c r="S14700" s="5"/>
      <c r="T14700" s="5"/>
      <c r="U14700" s="5"/>
      <c r="V14700" s="5"/>
      <c r="W14700" s="5"/>
    </row>
    <row r="14701" ht="15.75" customHeight="1">
      <c r="A14701" s="5"/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  <c r="Q14701" s="5"/>
      <c r="R14701" s="5"/>
      <c r="S14701" s="5"/>
      <c r="T14701" s="5"/>
      <c r="U14701" s="5"/>
      <c r="V14701" s="5"/>
      <c r="W14701" s="5"/>
    </row>
    <row r="14702" ht="15.75" customHeight="1">
      <c r="A14702" s="5"/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  <c r="Q14702" s="5"/>
      <c r="R14702" s="5"/>
      <c r="S14702" s="5"/>
      <c r="T14702" s="5"/>
      <c r="U14702" s="5"/>
      <c r="V14702" s="5"/>
      <c r="W14702" s="5"/>
    </row>
    <row r="14703" ht="15.75" customHeight="1">
      <c r="A14703" s="5"/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  <c r="Q14703" s="5"/>
      <c r="R14703" s="5"/>
      <c r="S14703" s="5"/>
      <c r="T14703" s="5"/>
      <c r="U14703" s="5"/>
      <c r="V14703" s="5"/>
      <c r="W14703" s="5"/>
    </row>
    <row r="14704" ht="15.75" customHeight="1">
      <c r="A14704" s="5"/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  <c r="Q14704" s="5"/>
      <c r="R14704" s="5"/>
      <c r="S14704" s="5"/>
      <c r="T14704" s="5"/>
      <c r="U14704" s="5"/>
      <c r="V14704" s="5"/>
      <c r="W14704" s="5"/>
    </row>
    <row r="14705" ht="15.75" customHeight="1">
      <c r="A14705" s="5"/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  <c r="Q14705" s="5"/>
      <c r="R14705" s="5"/>
      <c r="S14705" s="5"/>
      <c r="T14705" s="5"/>
      <c r="U14705" s="5"/>
      <c r="V14705" s="5"/>
      <c r="W14705" s="5"/>
    </row>
    <row r="14706" ht="15.75" customHeight="1">
      <c r="A14706" s="5"/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  <c r="Q14706" s="5"/>
      <c r="R14706" s="5"/>
      <c r="S14706" s="5"/>
      <c r="T14706" s="5"/>
      <c r="U14706" s="5"/>
      <c r="V14706" s="5"/>
      <c r="W14706" s="5"/>
    </row>
    <row r="14707" ht="15.75" customHeight="1">
      <c r="A14707" s="5"/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  <c r="Q14707" s="5"/>
      <c r="R14707" s="5"/>
      <c r="S14707" s="5"/>
      <c r="T14707" s="5"/>
      <c r="U14707" s="5"/>
      <c r="V14707" s="5"/>
      <c r="W14707" s="5"/>
    </row>
    <row r="14708" ht="15.75" customHeight="1">
      <c r="A14708" s="5"/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  <c r="R14708" s="5"/>
      <c r="S14708" s="5"/>
      <c r="T14708" s="5"/>
      <c r="U14708" s="5"/>
      <c r="V14708" s="5"/>
      <c r="W14708" s="5"/>
    </row>
    <row r="14709" ht="15.75" customHeight="1">
      <c r="A14709" s="5"/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  <c r="Q14709" s="5"/>
      <c r="R14709" s="5"/>
      <c r="S14709" s="5"/>
      <c r="T14709" s="5"/>
      <c r="U14709" s="5"/>
      <c r="V14709" s="5"/>
      <c r="W14709" s="5"/>
    </row>
    <row r="14710" ht="15.75" customHeight="1">
      <c r="A14710" s="5"/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  <c r="Q14710" s="5"/>
      <c r="R14710" s="5"/>
      <c r="S14710" s="5"/>
      <c r="T14710" s="5"/>
      <c r="U14710" s="5"/>
      <c r="V14710" s="5"/>
      <c r="W14710" s="5"/>
    </row>
    <row r="14711" ht="15.75" customHeight="1">
      <c r="A14711" s="5"/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  <c r="Q14711" s="5"/>
      <c r="R14711" s="5"/>
      <c r="S14711" s="5"/>
      <c r="T14711" s="5"/>
      <c r="U14711" s="5"/>
      <c r="V14711" s="5"/>
      <c r="W14711" s="5"/>
    </row>
    <row r="14712" ht="15.75" customHeight="1">
      <c r="A14712" s="5"/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  <c r="Q14712" s="5"/>
      <c r="R14712" s="5"/>
      <c r="S14712" s="5"/>
      <c r="T14712" s="5"/>
      <c r="U14712" s="5"/>
      <c r="V14712" s="5"/>
      <c r="W14712" s="5"/>
    </row>
    <row r="14713" ht="15.75" customHeight="1">
      <c r="A14713" s="5"/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  <c r="Q14713" s="5"/>
      <c r="R14713" s="5"/>
      <c r="S14713" s="5"/>
      <c r="T14713" s="5"/>
      <c r="U14713" s="5"/>
      <c r="V14713" s="5"/>
      <c r="W14713" s="5"/>
    </row>
    <row r="14714" ht="15.75" customHeight="1">
      <c r="A14714" s="5"/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  <c r="Q14714" s="5"/>
      <c r="R14714" s="5"/>
      <c r="S14714" s="5"/>
      <c r="T14714" s="5"/>
      <c r="U14714" s="5"/>
      <c r="V14714" s="5"/>
      <c r="W14714" s="5"/>
    </row>
    <row r="14715" ht="15.75" customHeight="1">
      <c r="A14715" s="5"/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  <c r="Q14715" s="5"/>
      <c r="R14715" s="5"/>
      <c r="S14715" s="5"/>
      <c r="T14715" s="5"/>
      <c r="U14715" s="5"/>
      <c r="V14715" s="5"/>
      <c r="W14715" s="5"/>
    </row>
    <row r="14716" ht="15.75" customHeight="1">
      <c r="A14716" s="5"/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  <c r="Q14716" s="5"/>
      <c r="R14716" s="5"/>
      <c r="S14716" s="5"/>
      <c r="T14716" s="5"/>
      <c r="U14716" s="5"/>
      <c r="V14716" s="5"/>
      <c r="W14716" s="5"/>
    </row>
    <row r="14717" ht="15.75" customHeight="1">
      <c r="A14717" s="5"/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  <c r="R14717" s="5"/>
      <c r="S14717" s="5"/>
      <c r="T14717" s="5"/>
      <c r="U14717" s="5"/>
      <c r="V14717" s="5"/>
      <c r="W14717" s="5"/>
    </row>
    <row r="14718" ht="15.75" customHeight="1">
      <c r="A14718" s="5"/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  <c r="Q14718" s="5"/>
      <c r="R14718" s="5"/>
      <c r="S14718" s="5"/>
      <c r="T14718" s="5"/>
      <c r="U14718" s="5"/>
      <c r="V14718" s="5"/>
      <c r="W14718" s="5"/>
    </row>
    <row r="14719" ht="15.75" customHeight="1">
      <c r="A14719" s="5"/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  <c r="Q14719" s="5"/>
      <c r="R14719" s="5"/>
      <c r="S14719" s="5"/>
      <c r="T14719" s="5"/>
      <c r="U14719" s="5"/>
      <c r="V14719" s="5"/>
      <c r="W14719" s="5"/>
    </row>
    <row r="14720" ht="15.75" customHeight="1">
      <c r="A14720" s="5"/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  <c r="Q14720" s="5"/>
      <c r="R14720" s="5"/>
      <c r="S14720" s="5"/>
      <c r="T14720" s="5"/>
      <c r="U14720" s="5"/>
      <c r="V14720" s="5"/>
      <c r="W14720" s="5"/>
    </row>
    <row r="14721" ht="15.75" customHeight="1">
      <c r="A14721" s="5"/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  <c r="Q14721" s="5"/>
      <c r="R14721" s="5"/>
      <c r="S14721" s="5"/>
      <c r="T14721" s="5"/>
      <c r="U14721" s="5"/>
      <c r="V14721" s="5"/>
      <c r="W14721" s="5"/>
    </row>
    <row r="14722" ht="15.75" customHeight="1">
      <c r="A14722" s="5"/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  <c r="Q14722" s="5"/>
      <c r="R14722" s="5"/>
      <c r="S14722" s="5"/>
      <c r="T14722" s="5"/>
      <c r="U14722" s="5"/>
      <c r="V14722" s="5"/>
      <c r="W14722" s="5"/>
    </row>
    <row r="14723" ht="15.75" customHeight="1">
      <c r="A14723" s="5"/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  <c r="Q14723" s="5"/>
      <c r="R14723" s="5"/>
      <c r="S14723" s="5"/>
      <c r="T14723" s="5"/>
      <c r="U14723" s="5"/>
      <c r="V14723" s="5"/>
      <c r="W14723" s="5"/>
    </row>
    <row r="14724" ht="15.75" customHeight="1">
      <c r="A14724" s="5"/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  <c r="Q14724" s="5"/>
      <c r="R14724" s="5"/>
      <c r="S14724" s="5"/>
      <c r="T14724" s="5"/>
      <c r="U14724" s="5"/>
      <c r="V14724" s="5"/>
      <c r="W14724" s="5"/>
    </row>
    <row r="14725" ht="15.75" customHeight="1">
      <c r="A14725" s="5"/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  <c r="Q14725" s="5"/>
      <c r="R14725" s="5"/>
      <c r="S14725" s="5"/>
      <c r="T14725" s="5"/>
      <c r="U14725" s="5"/>
      <c r="V14725" s="5"/>
      <c r="W14725" s="5"/>
    </row>
    <row r="14726" ht="15.75" customHeight="1">
      <c r="A14726" s="5"/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  <c r="R14726" s="5"/>
      <c r="S14726" s="5"/>
      <c r="T14726" s="5"/>
      <c r="U14726" s="5"/>
      <c r="V14726" s="5"/>
      <c r="W14726" s="5"/>
    </row>
    <row r="14727" ht="15.75" customHeight="1">
      <c r="A14727" s="5"/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  <c r="Q14727" s="5"/>
      <c r="R14727" s="5"/>
      <c r="S14727" s="5"/>
      <c r="T14727" s="5"/>
      <c r="U14727" s="5"/>
      <c r="V14727" s="5"/>
      <c r="W14727" s="5"/>
    </row>
    <row r="14728" ht="15.75" customHeight="1">
      <c r="A14728" s="5"/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  <c r="Q14728" s="5"/>
      <c r="R14728" s="5"/>
      <c r="S14728" s="5"/>
      <c r="T14728" s="5"/>
      <c r="U14728" s="5"/>
      <c r="V14728" s="5"/>
      <c r="W14728" s="5"/>
    </row>
    <row r="14729" ht="15.75" customHeight="1">
      <c r="A14729" s="5"/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  <c r="Q14729" s="5"/>
      <c r="R14729" s="5"/>
      <c r="S14729" s="5"/>
      <c r="T14729" s="5"/>
      <c r="U14729" s="5"/>
      <c r="V14729" s="5"/>
      <c r="W14729" s="5"/>
    </row>
    <row r="14730" ht="15.75" customHeight="1">
      <c r="A14730" s="5"/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  <c r="Q14730" s="5"/>
      <c r="R14730" s="5"/>
      <c r="S14730" s="5"/>
      <c r="T14730" s="5"/>
      <c r="U14730" s="5"/>
      <c r="V14730" s="5"/>
      <c r="W14730" s="5"/>
    </row>
    <row r="14731" ht="15.75" customHeight="1">
      <c r="A14731" s="5"/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  <c r="Q14731" s="5"/>
      <c r="R14731" s="5"/>
      <c r="S14731" s="5"/>
      <c r="T14731" s="5"/>
      <c r="U14731" s="5"/>
      <c r="V14731" s="5"/>
      <c r="W14731" s="5"/>
    </row>
    <row r="14732" ht="15.75" customHeight="1">
      <c r="A14732" s="5"/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  <c r="Q14732" s="5"/>
      <c r="R14732" s="5"/>
      <c r="S14732" s="5"/>
      <c r="T14732" s="5"/>
      <c r="U14732" s="5"/>
      <c r="V14732" s="5"/>
      <c r="W14732" s="5"/>
    </row>
    <row r="14733" ht="15.75" customHeight="1">
      <c r="A14733" s="5"/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  <c r="Q14733" s="5"/>
      <c r="R14733" s="5"/>
      <c r="S14733" s="5"/>
      <c r="T14733" s="5"/>
      <c r="U14733" s="5"/>
      <c r="V14733" s="5"/>
      <c r="W14733" s="5"/>
    </row>
    <row r="14734" ht="15.75" customHeight="1">
      <c r="A14734" s="5"/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  <c r="Q14734" s="5"/>
      <c r="R14734" s="5"/>
      <c r="S14734" s="5"/>
      <c r="T14734" s="5"/>
      <c r="U14734" s="5"/>
      <c r="V14734" s="5"/>
      <c r="W14734" s="5"/>
    </row>
    <row r="14735" ht="15.75" customHeight="1">
      <c r="A14735" s="5"/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  <c r="R14735" s="5"/>
      <c r="S14735" s="5"/>
      <c r="T14735" s="5"/>
      <c r="U14735" s="5"/>
      <c r="V14735" s="5"/>
      <c r="W14735" s="5"/>
    </row>
    <row r="14736" ht="15.75" customHeight="1">
      <c r="A14736" s="5"/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  <c r="Q14736" s="5"/>
      <c r="R14736" s="5"/>
      <c r="S14736" s="5"/>
      <c r="T14736" s="5"/>
      <c r="U14736" s="5"/>
      <c r="V14736" s="5"/>
      <c r="W14736" s="5"/>
    </row>
    <row r="14737" ht="15.75" customHeight="1">
      <c r="A14737" s="5"/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  <c r="Q14737" s="5"/>
      <c r="R14737" s="5"/>
      <c r="S14737" s="5"/>
      <c r="T14737" s="5"/>
      <c r="U14737" s="5"/>
      <c r="V14737" s="5"/>
      <c r="W14737" s="5"/>
    </row>
    <row r="14738" ht="15.75" customHeight="1">
      <c r="A14738" s="5"/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  <c r="Q14738" s="5"/>
      <c r="R14738" s="5"/>
      <c r="S14738" s="5"/>
      <c r="T14738" s="5"/>
      <c r="U14738" s="5"/>
      <c r="V14738" s="5"/>
      <c r="W14738" s="5"/>
    </row>
    <row r="14739" ht="15.75" customHeight="1">
      <c r="A14739" s="5"/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  <c r="Q14739" s="5"/>
      <c r="R14739" s="5"/>
      <c r="S14739" s="5"/>
      <c r="T14739" s="5"/>
      <c r="U14739" s="5"/>
      <c r="V14739" s="5"/>
      <c r="W14739" s="5"/>
    </row>
    <row r="14740" ht="15.75" customHeight="1">
      <c r="A14740" s="5"/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  <c r="Q14740" s="5"/>
      <c r="R14740" s="5"/>
      <c r="S14740" s="5"/>
      <c r="T14740" s="5"/>
      <c r="U14740" s="5"/>
      <c r="V14740" s="5"/>
      <c r="W14740" s="5"/>
    </row>
    <row r="14741" ht="15.75" customHeight="1">
      <c r="A14741" s="5"/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  <c r="Q14741" s="5"/>
      <c r="R14741" s="5"/>
      <c r="S14741" s="5"/>
      <c r="T14741" s="5"/>
      <c r="U14741" s="5"/>
      <c r="V14741" s="5"/>
      <c r="W14741" s="5"/>
    </row>
    <row r="14742" ht="15.75" customHeight="1">
      <c r="A14742" s="5"/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  <c r="Q14742" s="5"/>
      <c r="R14742" s="5"/>
      <c r="S14742" s="5"/>
      <c r="T14742" s="5"/>
      <c r="U14742" s="5"/>
      <c r="V14742" s="5"/>
      <c r="W14742" s="5"/>
    </row>
    <row r="14743" ht="15.75" customHeight="1">
      <c r="A14743" s="5"/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  <c r="Q14743" s="5"/>
      <c r="R14743" s="5"/>
      <c r="S14743" s="5"/>
      <c r="T14743" s="5"/>
      <c r="U14743" s="5"/>
      <c r="V14743" s="5"/>
      <c r="W14743" s="5"/>
    </row>
    <row r="14744" ht="15.75" customHeight="1">
      <c r="A14744" s="5"/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  <c r="R14744" s="5"/>
      <c r="S14744" s="5"/>
      <c r="T14744" s="5"/>
      <c r="U14744" s="5"/>
      <c r="V14744" s="5"/>
      <c r="W14744" s="5"/>
    </row>
    <row r="14745" ht="15.75" customHeight="1">
      <c r="A14745" s="5"/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  <c r="Q14745" s="5"/>
      <c r="R14745" s="5"/>
      <c r="S14745" s="5"/>
      <c r="T14745" s="5"/>
      <c r="U14745" s="5"/>
      <c r="V14745" s="5"/>
      <c r="W14745" s="5"/>
    </row>
    <row r="14746" ht="15.75" customHeight="1">
      <c r="A14746" s="5"/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  <c r="Q14746" s="5"/>
      <c r="R14746" s="5"/>
      <c r="S14746" s="5"/>
      <c r="T14746" s="5"/>
      <c r="U14746" s="5"/>
      <c r="V14746" s="5"/>
      <c r="W14746" s="5"/>
    </row>
    <row r="14747" ht="15.75" customHeight="1">
      <c r="A14747" s="5"/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  <c r="Q14747" s="5"/>
      <c r="R14747" s="5"/>
      <c r="S14747" s="5"/>
      <c r="T14747" s="5"/>
      <c r="U14747" s="5"/>
      <c r="V14747" s="5"/>
      <c r="W14747" s="5"/>
    </row>
    <row r="14748" ht="15.75" customHeight="1">
      <c r="A14748" s="5"/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  <c r="Q14748" s="5"/>
      <c r="R14748" s="5"/>
      <c r="S14748" s="5"/>
      <c r="T14748" s="5"/>
      <c r="U14748" s="5"/>
      <c r="V14748" s="5"/>
      <c r="W14748" s="5"/>
    </row>
    <row r="14749" ht="15.75" customHeight="1">
      <c r="A14749" s="5"/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  <c r="Q14749" s="5"/>
      <c r="R14749" s="5"/>
      <c r="S14749" s="5"/>
      <c r="T14749" s="5"/>
      <c r="U14749" s="5"/>
      <c r="V14749" s="5"/>
      <c r="W14749" s="5"/>
    </row>
    <row r="14750" ht="15.75" customHeight="1">
      <c r="A14750" s="5"/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  <c r="Q14750" s="5"/>
      <c r="R14750" s="5"/>
      <c r="S14750" s="5"/>
      <c r="T14750" s="5"/>
      <c r="U14750" s="5"/>
      <c r="V14750" s="5"/>
      <c r="W14750" s="5"/>
    </row>
    <row r="14751" ht="15.75" customHeight="1">
      <c r="A14751" s="5"/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  <c r="Q14751" s="5"/>
      <c r="R14751" s="5"/>
      <c r="S14751" s="5"/>
      <c r="T14751" s="5"/>
      <c r="U14751" s="5"/>
      <c r="V14751" s="5"/>
      <c r="W14751" s="5"/>
    </row>
    <row r="14752" ht="15.75" customHeight="1">
      <c r="A14752" s="5"/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  <c r="Q14752" s="5"/>
      <c r="R14752" s="5"/>
      <c r="S14752" s="5"/>
      <c r="T14752" s="5"/>
      <c r="U14752" s="5"/>
      <c r="V14752" s="5"/>
      <c r="W14752" s="5"/>
    </row>
    <row r="14753" ht="15.75" customHeight="1">
      <c r="A14753" s="5"/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  <c r="R14753" s="5"/>
      <c r="S14753" s="5"/>
      <c r="T14753" s="5"/>
      <c r="U14753" s="5"/>
      <c r="V14753" s="5"/>
      <c r="W14753" s="5"/>
    </row>
    <row r="14754" ht="15.75" customHeight="1">
      <c r="A14754" s="5"/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  <c r="Q14754" s="5"/>
      <c r="R14754" s="5"/>
      <c r="S14754" s="5"/>
      <c r="T14754" s="5"/>
      <c r="U14754" s="5"/>
      <c r="V14754" s="5"/>
      <c r="W14754" s="5"/>
    </row>
    <row r="14755" ht="15.75" customHeight="1">
      <c r="A14755" s="5"/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  <c r="Q14755" s="5"/>
      <c r="R14755" s="5"/>
      <c r="S14755" s="5"/>
      <c r="T14755" s="5"/>
      <c r="U14755" s="5"/>
      <c r="V14755" s="5"/>
      <c r="W14755" s="5"/>
    </row>
    <row r="14756" ht="15.75" customHeight="1">
      <c r="A14756" s="5"/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  <c r="Q14756" s="5"/>
      <c r="R14756" s="5"/>
      <c r="S14756" s="5"/>
      <c r="T14756" s="5"/>
      <c r="U14756" s="5"/>
      <c r="V14756" s="5"/>
      <c r="W14756" s="5"/>
    </row>
    <row r="14757" ht="15.75" customHeight="1">
      <c r="A14757" s="5"/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  <c r="Q14757" s="5"/>
      <c r="R14757" s="5"/>
      <c r="S14757" s="5"/>
      <c r="T14757" s="5"/>
      <c r="U14757" s="5"/>
      <c r="V14757" s="5"/>
      <c r="W14757" s="5"/>
    </row>
    <row r="14758" ht="15.75" customHeight="1">
      <c r="A14758" s="5"/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  <c r="Q14758" s="5"/>
      <c r="R14758" s="5"/>
      <c r="S14758" s="5"/>
      <c r="T14758" s="5"/>
      <c r="U14758" s="5"/>
      <c r="V14758" s="5"/>
      <c r="W14758" s="5"/>
    </row>
    <row r="14759" ht="15.75" customHeight="1">
      <c r="A14759" s="5"/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  <c r="Q14759" s="5"/>
      <c r="R14759" s="5"/>
      <c r="S14759" s="5"/>
      <c r="T14759" s="5"/>
      <c r="U14759" s="5"/>
      <c r="V14759" s="5"/>
      <c r="W14759" s="5"/>
    </row>
    <row r="14760" ht="15.75" customHeight="1">
      <c r="A14760" s="5"/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  <c r="Q14760" s="5"/>
      <c r="R14760" s="5"/>
      <c r="S14760" s="5"/>
      <c r="T14760" s="5"/>
      <c r="U14760" s="5"/>
      <c r="V14760" s="5"/>
      <c r="W14760" s="5"/>
    </row>
    <row r="14761" ht="15.75" customHeight="1">
      <c r="A14761" s="5"/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  <c r="Q14761" s="5"/>
      <c r="R14761" s="5"/>
      <c r="S14761" s="5"/>
      <c r="T14761" s="5"/>
      <c r="U14761" s="5"/>
      <c r="V14761" s="5"/>
      <c r="W14761" s="5"/>
    </row>
    <row r="14762" ht="15.75" customHeight="1">
      <c r="A14762" s="5"/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  <c r="R14762" s="5"/>
      <c r="S14762" s="5"/>
      <c r="T14762" s="5"/>
      <c r="U14762" s="5"/>
      <c r="V14762" s="5"/>
      <c r="W14762" s="5"/>
    </row>
    <row r="14763" ht="15.75" customHeight="1">
      <c r="A14763" s="5"/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  <c r="Q14763" s="5"/>
      <c r="R14763" s="5"/>
      <c r="S14763" s="5"/>
      <c r="T14763" s="5"/>
      <c r="U14763" s="5"/>
      <c r="V14763" s="5"/>
      <c r="W14763" s="5"/>
    </row>
    <row r="14764" ht="15.75" customHeight="1">
      <c r="A14764" s="5"/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  <c r="Q14764" s="5"/>
      <c r="R14764" s="5"/>
      <c r="S14764" s="5"/>
      <c r="T14764" s="5"/>
      <c r="U14764" s="5"/>
      <c r="V14764" s="5"/>
      <c r="W14764" s="5"/>
    </row>
    <row r="14765" ht="15.75" customHeight="1">
      <c r="A14765" s="5"/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  <c r="Q14765" s="5"/>
      <c r="R14765" s="5"/>
      <c r="S14765" s="5"/>
      <c r="T14765" s="5"/>
      <c r="U14765" s="5"/>
      <c r="V14765" s="5"/>
      <c r="W14765" s="5"/>
    </row>
    <row r="14766" ht="15.75" customHeight="1">
      <c r="A14766" s="5"/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  <c r="Q14766" s="5"/>
      <c r="R14766" s="5"/>
      <c r="S14766" s="5"/>
      <c r="T14766" s="5"/>
      <c r="U14766" s="5"/>
      <c r="V14766" s="5"/>
      <c r="W14766" s="5"/>
    </row>
    <row r="14767" ht="15.75" customHeight="1">
      <c r="A14767" s="5"/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  <c r="Q14767" s="5"/>
      <c r="R14767" s="5"/>
      <c r="S14767" s="5"/>
      <c r="T14767" s="5"/>
      <c r="U14767" s="5"/>
      <c r="V14767" s="5"/>
      <c r="W14767" s="5"/>
    </row>
    <row r="14768" ht="15.75" customHeight="1">
      <c r="A14768" s="5"/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  <c r="Q14768" s="5"/>
      <c r="R14768" s="5"/>
      <c r="S14768" s="5"/>
      <c r="T14768" s="5"/>
      <c r="U14768" s="5"/>
      <c r="V14768" s="5"/>
      <c r="W14768" s="5"/>
    </row>
    <row r="14769" ht="15.75" customHeight="1">
      <c r="A14769" s="5"/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  <c r="Q14769" s="5"/>
      <c r="R14769" s="5"/>
      <c r="S14769" s="5"/>
      <c r="T14769" s="5"/>
      <c r="U14769" s="5"/>
      <c r="V14769" s="5"/>
      <c r="W14769" s="5"/>
    </row>
    <row r="14770" ht="15.75" customHeight="1">
      <c r="A14770" s="5"/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  <c r="Q14770" s="5"/>
      <c r="R14770" s="5"/>
      <c r="S14770" s="5"/>
      <c r="T14770" s="5"/>
      <c r="U14770" s="5"/>
      <c r="V14770" s="5"/>
      <c r="W14770" s="5"/>
    </row>
    <row r="14771" ht="15.75" customHeight="1">
      <c r="A14771" s="5"/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  <c r="R14771" s="5"/>
      <c r="S14771" s="5"/>
      <c r="T14771" s="5"/>
      <c r="U14771" s="5"/>
      <c r="V14771" s="5"/>
      <c r="W14771" s="5"/>
    </row>
    <row r="14772" ht="15.75" customHeight="1">
      <c r="A14772" s="5"/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  <c r="Q14772" s="5"/>
      <c r="R14772" s="5"/>
      <c r="S14772" s="5"/>
      <c r="T14772" s="5"/>
      <c r="U14772" s="5"/>
      <c r="V14772" s="5"/>
      <c r="W14772" s="5"/>
    </row>
    <row r="14773" ht="15.75" customHeight="1">
      <c r="A14773" s="5"/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  <c r="Q14773" s="5"/>
      <c r="R14773" s="5"/>
      <c r="S14773" s="5"/>
      <c r="T14773" s="5"/>
      <c r="U14773" s="5"/>
      <c r="V14773" s="5"/>
      <c r="W14773" s="5"/>
    </row>
    <row r="14774" ht="15.75" customHeight="1">
      <c r="A14774" s="5"/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  <c r="Q14774" s="5"/>
      <c r="R14774" s="5"/>
      <c r="S14774" s="5"/>
      <c r="T14774" s="5"/>
      <c r="U14774" s="5"/>
      <c r="V14774" s="5"/>
      <c r="W14774" s="5"/>
    </row>
    <row r="14775" ht="15.75" customHeight="1">
      <c r="A14775" s="5"/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  <c r="Q14775" s="5"/>
      <c r="R14775" s="5"/>
      <c r="S14775" s="5"/>
      <c r="T14775" s="5"/>
      <c r="U14775" s="5"/>
      <c r="V14775" s="5"/>
      <c r="W14775" s="5"/>
    </row>
    <row r="14776" ht="15.75" customHeight="1">
      <c r="A14776" s="5"/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  <c r="Q14776" s="5"/>
      <c r="R14776" s="5"/>
      <c r="S14776" s="5"/>
      <c r="T14776" s="5"/>
      <c r="U14776" s="5"/>
      <c r="V14776" s="5"/>
      <c r="W14776" s="5"/>
    </row>
    <row r="14777" ht="15.75" customHeight="1">
      <c r="A14777" s="5"/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  <c r="Q14777" s="5"/>
      <c r="R14777" s="5"/>
      <c r="S14777" s="5"/>
      <c r="T14777" s="5"/>
      <c r="U14777" s="5"/>
      <c r="V14777" s="5"/>
      <c r="W14777" s="5"/>
    </row>
    <row r="14778" ht="15.75" customHeight="1">
      <c r="A14778" s="5"/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  <c r="Q14778" s="5"/>
      <c r="R14778" s="5"/>
      <c r="S14778" s="5"/>
      <c r="T14778" s="5"/>
      <c r="U14778" s="5"/>
      <c r="V14778" s="5"/>
      <c r="W14778" s="5"/>
    </row>
    <row r="14779" ht="15.75" customHeight="1">
      <c r="A14779" s="5"/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  <c r="Q14779" s="5"/>
      <c r="R14779" s="5"/>
      <c r="S14779" s="5"/>
      <c r="T14779" s="5"/>
      <c r="U14779" s="5"/>
      <c r="V14779" s="5"/>
      <c r="W14779" s="5"/>
    </row>
    <row r="14780" ht="15.75" customHeight="1">
      <c r="A14780" s="5"/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  <c r="R14780" s="5"/>
      <c r="S14780" s="5"/>
      <c r="T14780" s="5"/>
      <c r="U14780" s="5"/>
      <c r="V14780" s="5"/>
      <c r="W14780" s="5"/>
    </row>
    <row r="14781" ht="15.75" customHeight="1">
      <c r="A14781" s="5"/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  <c r="Q14781" s="5"/>
      <c r="R14781" s="5"/>
      <c r="S14781" s="5"/>
      <c r="T14781" s="5"/>
      <c r="U14781" s="5"/>
      <c r="V14781" s="5"/>
      <c r="W14781" s="5"/>
    </row>
    <row r="14782" ht="15.75" customHeight="1">
      <c r="A14782" s="5"/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  <c r="Q14782" s="5"/>
      <c r="R14782" s="5"/>
      <c r="S14782" s="5"/>
      <c r="T14782" s="5"/>
      <c r="U14782" s="5"/>
      <c r="V14782" s="5"/>
      <c r="W14782" s="5"/>
    </row>
    <row r="14783" ht="15.75" customHeight="1">
      <c r="A14783" s="5"/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  <c r="Q14783" s="5"/>
      <c r="R14783" s="5"/>
      <c r="S14783" s="5"/>
      <c r="T14783" s="5"/>
      <c r="U14783" s="5"/>
      <c r="V14783" s="5"/>
      <c r="W14783" s="5"/>
    </row>
    <row r="14784" ht="15.75" customHeight="1">
      <c r="A14784" s="5"/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  <c r="Q14784" s="5"/>
      <c r="R14784" s="5"/>
      <c r="S14784" s="5"/>
      <c r="T14784" s="5"/>
      <c r="U14784" s="5"/>
      <c r="V14784" s="5"/>
      <c r="W14784" s="5"/>
    </row>
    <row r="14785" ht="15.75" customHeight="1">
      <c r="A14785" s="5"/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  <c r="Q14785" s="5"/>
      <c r="R14785" s="5"/>
      <c r="S14785" s="5"/>
      <c r="T14785" s="5"/>
      <c r="U14785" s="5"/>
      <c r="V14785" s="5"/>
      <c r="W14785" s="5"/>
    </row>
    <row r="14786" ht="15.75" customHeight="1">
      <c r="A14786" s="5"/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  <c r="Q14786" s="5"/>
      <c r="R14786" s="5"/>
      <c r="S14786" s="5"/>
      <c r="T14786" s="5"/>
      <c r="U14786" s="5"/>
      <c r="V14786" s="5"/>
      <c r="W14786" s="5"/>
    </row>
    <row r="14787" ht="15.75" customHeight="1">
      <c r="A14787" s="5"/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  <c r="Q14787" s="5"/>
      <c r="R14787" s="5"/>
      <c r="S14787" s="5"/>
      <c r="T14787" s="5"/>
      <c r="U14787" s="5"/>
      <c r="V14787" s="5"/>
      <c r="W14787" s="5"/>
    </row>
    <row r="14788" ht="15.75" customHeight="1">
      <c r="A14788" s="5"/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  <c r="Q14788" s="5"/>
      <c r="R14788" s="5"/>
      <c r="S14788" s="5"/>
      <c r="T14788" s="5"/>
      <c r="U14788" s="5"/>
      <c r="V14788" s="5"/>
      <c r="W14788" s="5"/>
    </row>
    <row r="14789" ht="15.75" customHeight="1">
      <c r="A14789" s="5"/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  <c r="R14789" s="5"/>
      <c r="S14789" s="5"/>
      <c r="T14789" s="5"/>
      <c r="U14789" s="5"/>
      <c r="V14789" s="5"/>
      <c r="W14789" s="5"/>
    </row>
    <row r="14790" ht="15.75" customHeight="1">
      <c r="A14790" s="5"/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  <c r="Q14790" s="5"/>
      <c r="R14790" s="5"/>
      <c r="S14790" s="5"/>
      <c r="T14790" s="5"/>
      <c r="U14790" s="5"/>
      <c r="V14790" s="5"/>
      <c r="W14790" s="5"/>
    </row>
    <row r="14791" ht="15.75" customHeight="1">
      <c r="A14791" s="5"/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  <c r="Q14791" s="5"/>
      <c r="R14791" s="5"/>
      <c r="S14791" s="5"/>
      <c r="T14791" s="5"/>
      <c r="U14791" s="5"/>
      <c r="V14791" s="5"/>
      <c r="W14791" s="5"/>
    </row>
    <row r="14792" ht="15.75" customHeight="1">
      <c r="A14792" s="5"/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  <c r="Q14792" s="5"/>
      <c r="R14792" s="5"/>
      <c r="S14792" s="5"/>
      <c r="T14792" s="5"/>
      <c r="U14792" s="5"/>
      <c r="V14792" s="5"/>
      <c r="W14792" s="5"/>
    </row>
    <row r="14793" ht="15.75" customHeight="1">
      <c r="A14793" s="5"/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  <c r="Q14793" s="5"/>
      <c r="R14793" s="5"/>
      <c r="S14793" s="5"/>
      <c r="T14793" s="5"/>
      <c r="U14793" s="5"/>
      <c r="V14793" s="5"/>
      <c r="W14793" s="5"/>
    </row>
    <row r="14794" ht="15.75" customHeight="1">
      <c r="A14794" s="5"/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  <c r="Q14794" s="5"/>
      <c r="R14794" s="5"/>
      <c r="S14794" s="5"/>
      <c r="T14794" s="5"/>
      <c r="U14794" s="5"/>
      <c r="V14794" s="5"/>
      <c r="W14794" s="5"/>
    </row>
    <row r="14795" ht="15.75" customHeight="1">
      <c r="A14795" s="5"/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  <c r="Q14795" s="5"/>
      <c r="R14795" s="5"/>
      <c r="S14795" s="5"/>
      <c r="T14795" s="5"/>
      <c r="U14795" s="5"/>
      <c r="V14795" s="5"/>
      <c r="W14795" s="5"/>
    </row>
    <row r="14796" ht="15.75" customHeight="1">
      <c r="A14796" s="5"/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  <c r="Q14796" s="5"/>
      <c r="R14796" s="5"/>
      <c r="S14796" s="5"/>
      <c r="T14796" s="5"/>
      <c r="U14796" s="5"/>
      <c r="V14796" s="5"/>
      <c r="W14796" s="5"/>
    </row>
    <row r="14797" ht="15.75" customHeight="1">
      <c r="A14797" s="5"/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  <c r="Q14797" s="5"/>
      <c r="R14797" s="5"/>
      <c r="S14797" s="5"/>
      <c r="T14797" s="5"/>
      <c r="U14797" s="5"/>
      <c r="V14797" s="5"/>
      <c r="W14797" s="5"/>
    </row>
    <row r="14798" ht="15.75" customHeight="1">
      <c r="A14798" s="5"/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  <c r="R14798" s="5"/>
      <c r="S14798" s="5"/>
      <c r="T14798" s="5"/>
      <c r="U14798" s="5"/>
      <c r="V14798" s="5"/>
      <c r="W14798" s="5"/>
    </row>
    <row r="14799" ht="15.75" customHeight="1">
      <c r="A14799" s="5"/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  <c r="Q14799" s="5"/>
      <c r="R14799" s="5"/>
      <c r="S14799" s="5"/>
      <c r="T14799" s="5"/>
      <c r="U14799" s="5"/>
      <c r="V14799" s="5"/>
      <c r="W14799" s="5"/>
    </row>
    <row r="14800" ht="15.75" customHeight="1">
      <c r="A14800" s="5"/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  <c r="Q14800" s="5"/>
      <c r="R14800" s="5"/>
      <c r="S14800" s="5"/>
      <c r="T14800" s="5"/>
      <c r="U14800" s="5"/>
      <c r="V14800" s="5"/>
      <c r="W14800" s="5"/>
    </row>
    <row r="14801" ht="15.75" customHeight="1">
      <c r="A14801" s="5"/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  <c r="Q14801" s="5"/>
      <c r="R14801" s="5"/>
      <c r="S14801" s="5"/>
      <c r="T14801" s="5"/>
      <c r="U14801" s="5"/>
      <c r="V14801" s="5"/>
      <c r="W14801" s="5"/>
    </row>
    <row r="14802" ht="15.75" customHeight="1">
      <c r="A14802" s="5"/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  <c r="Q14802" s="5"/>
      <c r="R14802" s="5"/>
      <c r="S14802" s="5"/>
      <c r="T14802" s="5"/>
      <c r="U14802" s="5"/>
      <c r="V14802" s="5"/>
      <c r="W14802" s="5"/>
    </row>
    <row r="14803" ht="15.75" customHeight="1">
      <c r="A14803" s="5"/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  <c r="Q14803" s="5"/>
      <c r="R14803" s="5"/>
      <c r="S14803" s="5"/>
      <c r="T14803" s="5"/>
      <c r="U14803" s="5"/>
      <c r="V14803" s="5"/>
      <c r="W14803" s="5"/>
    </row>
    <row r="14804" ht="15.75" customHeight="1">
      <c r="A14804" s="5"/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  <c r="Q14804" s="5"/>
      <c r="R14804" s="5"/>
      <c r="S14804" s="5"/>
      <c r="T14804" s="5"/>
      <c r="U14804" s="5"/>
      <c r="V14804" s="5"/>
      <c r="W14804" s="5"/>
    </row>
    <row r="14805" ht="15.75" customHeight="1">
      <c r="A14805" s="5"/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  <c r="Q14805" s="5"/>
      <c r="R14805" s="5"/>
      <c r="S14805" s="5"/>
      <c r="T14805" s="5"/>
      <c r="U14805" s="5"/>
      <c r="V14805" s="5"/>
      <c r="W14805" s="5"/>
    </row>
    <row r="14806" ht="15.75" customHeight="1">
      <c r="A14806" s="5"/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  <c r="Q14806" s="5"/>
      <c r="R14806" s="5"/>
      <c r="S14806" s="5"/>
      <c r="T14806" s="5"/>
      <c r="U14806" s="5"/>
      <c r="V14806" s="5"/>
      <c r="W14806" s="5"/>
    </row>
    <row r="14807" ht="15.75" customHeight="1">
      <c r="A14807" s="5"/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  <c r="R14807" s="5"/>
      <c r="S14807" s="5"/>
      <c r="T14807" s="5"/>
      <c r="U14807" s="5"/>
      <c r="V14807" s="5"/>
      <c r="W14807" s="5"/>
    </row>
    <row r="14808" ht="15.75" customHeight="1">
      <c r="A14808" s="5"/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  <c r="Q14808" s="5"/>
      <c r="R14808" s="5"/>
      <c r="S14808" s="5"/>
      <c r="T14808" s="5"/>
      <c r="U14808" s="5"/>
      <c r="V14808" s="5"/>
      <c r="W14808" s="5"/>
    </row>
    <row r="14809" ht="15.75" customHeight="1">
      <c r="A14809" s="5"/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  <c r="Q14809" s="5"/>
      <c r="R14809" s="5"/>
      <c r="S14809" s="5"/>
      <c r="T14809" s="5"/>
      <c r="U14809" s="5"/>
      <c r="V14809" s="5"/>
      <c r="W14809" s="5"/>
    </row>
    <row r="14810" ht="15.75" customHeight="1">
      <c r="A14810" s="5"/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  <c r="Q14810" s="5"/>
      <c r="R14810" s="5"/>
      <c r="S14810" s="5"/>
      <c r="T14810" s="5"/>
      <c r="U14810" s="5"/>
      <c r="V14810" s="5"/>
      <c r="W14810" s="5"/>
    </row>
    <row r="14811" ht="15.75" customHeight="1">
      <c r="A14811" s="5"/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  <c r="Q14811" s="5"/>
      <c r="R14811" s="5"/>
      <c r="S14811" s="5"/>
      <c r="T14811" s="5"/>
      <c r="U14811" s="5"/>
      <c r="V14811" s="5"/>
      <c r="W14811" s="5"/>
    </row>
    <row r="14812" ht="15.75" customHeight="1">
      <c r="A14812" s="5"/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  <c r="Q14812" s="5"/>
      <c r="R14812" s="5"/>
      <c r="S14812" s="5"/>
      <c r="T14812" s="5"/>
      <c r="U14812" s="5"/>
      <c r="V14812" s="5"/>
      <c r="W14812" s="5"/>
    </row>
    <row r="14813" ht="15.75" customHeight="1">
      <c r="A14813" s="5"/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  <c r="Q14813" s="5"/>
      <c r="R14813" s="5"/>
      <c r="S14813" s="5"/>
      <c r="T14813" s="5"/>
      <c r="U14813" s="5"/>
      <c r="V14813" s="5"/>
      <c r="W14813" s="5"/>
    </row>
    <row r="14814" ht="15.75" customHeight="1">
      <c r="A14814" s="5"/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  <c r="Q14814" s="5"/>
      <c r="R14814" s="5"/>
      <c r="S14814" s="5"/>
      <c r="T14814" s="5"/>
      <c r="U14814" s="5"/>
      <c r="V14814" s="5"/>
      <c r="W14814" s="5"/>
    </row>
    <row r="14815" ht="15.75" customHeight="1">
      <c r="A14815" s="5"/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  <c r="Q14815" s="5"/>
      <c r="R14815" s="5"/>
      <c r="S14815" s="5"/>
      <c r="T14815" s="5"/>
      <c r="U14815" s="5"/>
      <c r="V14815" s="5"/>
      <c r="W14815" s="5"/>
    </row>
    <row r="14816" ht="15.75" customHeight="1">
      <c r="A14816" s="5"/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  <c r="R14816" s="5"/>
      <c r="S14816" s="5"/>
      <c r="T14816" s="5"/>
      <c r="U14816" s="5"/>
      <c r="V14816" s="5"/>
      <c r="W14816" s="5"/>
    </row>
    <row r="14817" ht="15.75" customHeight="1">
      <c r="A14817" s="5"/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  <c r="Q14817" s="5"/>
      <c r="R14817" s="5"/>
      <c r="S14817" s="5"/>
      <c r="T14817" s="5"/>
      <c r="U14817" s="5"/>
      <c r="V14817" s="5"/>
      <c r="W14817" s="5"/>
    </row>
    <row r="14818" ht="15.75" customHeight="1">
      <c r="A14818" s="5"/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  <c r="Q14818" s="5"/>
      <c r="R14818" s="5"/>
      <c r="S14818" s="5"/>
      <c r="T14818" s="5"/>
      <c r="U14818" s="5"/>
      <c r="V14818" s="5"/>
      <c r="W14818" s="5"/>
    </row>
    <row r="14819" ht="15.75" customHeight="1">
      <c r="A14819" s="5"/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  <c r="Q14819" s="5"/>
      <c r="R14819" s="5"/>
      <c r="S14819" s="5"/>
      <c r="T14819" s="5"/>
      <c r="U14819" s="5"/>
      <c r="V14819" s="5"/>
      <c r="W14819" s="5"/>
    </row>
    <row r="14820" ht="15.75" customHeight="1">
      <c r="A14820" s="5"/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  <c r="Q14820" s="5"/>
      <c r="R14820" s="5"/>
      <c r="S14820" s="5"/>
      <c r="T14820" s="5"/>
      <c r="U14820" s="5"/>
      <c r="V14820" s="5"/>
      <c r="W14820" s="5"/>
    </row>
    <row r="14821" ht="15.75" customHeight="1">
      <c r="A14821" s="5"/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  <c r="Q14821" s="5"/>
      <c r="R14821" s="5"/>
      <c r="S14821" s="5"/>
      <c r="T14821" s="5"/>
      <c r="U14821" s="5"/>
      <c r="V14821" s="5"/>
      <c r="W14821" s="5"/>
    </row>
    <row r="14822" ht="15.75" customHeight="1">
      <c r="A14822" s="5"/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  <c r="Q14822" s="5"/>
      <c r="R14822" s="5"/>
      <c r="S14822" s="5"/>
      <c r="T14822" s="5"/>
      <c r="U14822" s="5"/>
      <c r="V14822" s="5"/>
      <c r="W14822" s="5"/>
    </row>
    <row r="14823" ht="15.75" customHeight="1">
      <c r="A14823" s="5"/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  <c r="Q14823" s="5"/>
      <c r="R14823" s="5"/>
      <c r="S14823" s="5"/>
      <c r="T14823" s="5"/>
      <c r="U14823" s="5"/>
      <c r="V14823" s="5"/>
      <c r="W14823" s="5"/>
    </row>
    <row r="14824" ht="15.75" customHeight="1">
      <c r="A14824" s="5"/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  <c r="Q14824" s="5"/>
      <c r="R14824" s="5"/>
      <c r="S14824" s="5"/>
      <c r="T14824" s="5"/>
      <c r="U14824" s="5"/>
      <c r="V14824" s="5"/>
      <c r="W14824" s="5"/>
    </row>
    <row r="14825" ht="15.75" customHeight="1">
      <c r="A14825" s="5"/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  <c r="R14825" s="5"/>
      <c r="S14825" s="5"/>
      <c r="T14825" s="5"/>
      <c r="U14825" s="5"/>
      <c r="V14825" s="5"/>
      <c r="W14825" s="5"/>
    </row>
    <row r="14826" ht="15.75" customHeight="1">
      <c r="A14826" s="5"/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  <c r="Q14826" s="5"/>
      <c r="R14826" s="5"/>
      <c r="S14826" s="5"/>
      <c r="T14826" s="5"/>
      <c r="U14826" s="5"/>
      <c r="V14826" s="5"/>
      <c r="W14826" s="5"/>
    </row>
    <row r="14827" ht="15.75" customHeight="1">
      <c r="A14827" s="5"/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  <c r="Q14827" s="5"/>
      <c r="R14827" s="5"/>
      <c r="S14827" s="5"/>
      <c r="T14827" s="5"/>
      <c r="U14827" s="5"/>
      <c r="V14827" s="5"/>
      <c r="W14827" s="5"/>
    </row>
    <row r="14828" ht="15.75" customHeight="1">
      <c r="A14828" s="5"/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  <c r="Q14828" s="5"/>
      <c r="R14828" s="5"/>
      <c r="S14828" s="5"/>
      <c r="T14828" s="5"/>
      <c r="U14828" s="5"/>
      <c r="V14828" s="5"/>
      <c r="W14828" s="5"/>
    </row>
    <row r="14829" ht="15.75" customHeight="1">
      <c r="A14829" s="5"/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  <c r="Q14829" s="5"/>
      <c r="R14829" s="5"/>
      <c r="S14829" s="5"/>
      <c r="T14829" s="5"/>
      <c r="U14829" s="5"/>
      <c r="V14829" s="5"/>
      <c r="W14829" s="5"/>
    </row>
    <row r="14830" ht="15.75" customHeight="1">
      <c r="A14830" s="5"/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  <c r="Q14830" s="5"/>
      <c r="R14830" s="5"/>
      <c r="S14830" s="5"/>
      <c r="T14830" s="5"/>
      <c r="U14830" s="5"/>
      <c r="V14830" s="5"/>
      <c r="W14830" s="5"/>
    </row>
    <row r="14831" ht="15.75" customHeight="1">
      <c r="A14831" s="5"/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  <c r="Q14831" s="5"/>
      <c r="R14831" s="5"/>
      <c r="S14831" s="5"/>
      <c r="T14831" s="5"/>
      <c r="U14831" s="5"/>
      <c r="V14831" s="5"/>
      <c r="W14831" s="5"/>
    </row>
    <row r="14832" ht="15.75" customHeight="1">
      <c r="A14832" s="5"/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  <c r="Q14832" s="5"/>
      <c r="R14832" s="5"/>
      <c r="S14832" s="5"/>
      <c r="T14832" s="5"/>
      <c r="U14832" s="5"/>
      <c r="V14832" s="5"/>
      <c r="W14832" s="5"/>
    </row>
    <row r="14833" ht="15.75" customHeight="1">
      <c r="A14833" s="5"/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  <c r="Q14833" s="5"/>
      <c r="R14833" s="5"/>
      <c r="S14833" s="5"/>
      <c r="T14833" s="5"/>
      <c r="U14833" s="5"/>
      <c r="V14833" s="5"/>
      <c r="W14833" s="5"/>
    </row>
    <row r="14834" ht="15.75" customHeight="1">
      <c r="A14834" s="5"/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  <c r="R14834" s="5"/>
      <c r="S14834" s="5"/>
      <c r="T14834" s="5"/>
      <c r="U14834" s="5"/>
      <c r="V14834" s="5"/>
      <c r="W14834" s="5"/>
    </row>
    <row r="14835" ht="15.75" customHeight="1">
      <c r="A14835" s="5"/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  <c r="Q14835" s="5"/>
      <c r="R14835" s="5"/>
      <c r="S14835" s="5"/>
      <c r="T14835" s="5"/>
      <c r="U14835" s="5"/>
      <c r="V14835" s="5"/>
      <c r="W14835" s="5"/>
    </row>
    <row r="14836" ht="15.75" customHeight="1">
      <c r="A14836" s="5"/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  <c r="Q14836" s="5"/>
      <c r="R14836" s="5"/>
      <c r="S14836" s="5"/>
      <c r="T14836" s="5"/>
      <c r="U14836" s="5"/>
      <c r="V14836" s="5"/>
      <c r="W14836" s="5"/>
    </row>
    <row r="14837" ht="15.75" customHeight="1">
      <c r="A14837" s="5"/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  <c r="Q14837" s="5"/>
      <c r="R14837" s="5"/>
      <c r="S14837" s="5"/>
      <c r="T14837" s="5"/>
      <c r="U14837" s="5"/>
      <c r="V14837" s="5"/>
      <c r="W14837" s="5"/>
    </row>
    <row r="14838" ht="15.75" customHeight="1">
      <c r="A14838" s="5"/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  <c r="Q14838" s="5"/>
      <c r="R14838" s="5"/>
      <c r="S14838" s="5"/>
      <c r="T14838" s="5"/>
      <c r="U14838" s="5"/>
      <c r="V14838" s="5"/>
      <c r="W14838" s="5"/>
    </row>
    <row r="14839" ht="15.75" customHeight="1">
      <c r="A14839" s="5"/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  <c r="Q14839" s="5"/>
      <c r="R14839" s="5"/>
      <c r="S14839" s="5"/>
      <c r="T14839" s="5"/>
      <c r="U14839" s="5"/>
      <c r="V14839" s="5"/>
      <c r="W14839" s="5"/>
    </row>
    <row r="14840" ht="15.75" customHeight="1">
      <c r="A14840" s="5"/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  <c r="Q14840" s="5"/>
      <c r="R14840" s="5"/>
      <c r="S14840" s="5"/>
      <c r="T14840" s="5"/>
      <c r="U14840" s="5"/>
      <c r="V14840" s="5"/>
      <c r="W14840" s="5"/>
    </row>
    <row r="14841" ht="15.75" customHeight="1">
      <c r="A14841" s="5"/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  <c r="Q14841" s="5"/>
      <c r="R14841" s="5"/>
      <c r="S14841" s="5"/>
      <c r="T14841" s="5"/>
      <c r="U14841" s="5"/>
      <c r="V14841" s="5"/>
      <c r="W14841" s="5"/>
    </row>
    <row r="14842" ht="15.75" customHeight="1">
      <c r="A14842" s="5"/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  <c r="Q14842" s="5"/>
      <c r="R14842" s="5"/>
      <c r="S14842" s="5"/>
      <c r="T14842" s="5"/>
      <c r="U14842" s="5"/>
      <c r="V14842" s="5"/>
      <c r="W14842" s="5"/>
    </row>
    <row r="14843" ht="15.75" customHeight="1">
      <c r="A14843" s="5"/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  <c r="R14843" s="5"/>
      <c r="S14843" s="5"/>
      <c r="T14843" s="5"/>
      <c r="U14843" s="5"/>
      <c r="V14843" s="5"/>
      <c r="W14843" s="5"/>
    </row>
    <row r="14844" ht="15.75" customHeight="1">
      <c r="A14844" s="5"/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  <c r="Q14844" s="5"/>
      <c r="R14844" s="5"/>
      <c r="S14844" s="5"/>
      <c r="T14844" s="5"/>
      <c r="U14844" s="5"/>
      <c r="V14844" s="5"/>
      <c r="W14844" s="5"/>
    </row>
    <row r="14845" ht="15.75" customHeight="1">
      <c r="A14845" s="5"/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  <c r="Q14845" s="5"/>
      <c r="R14845" s="5"/>
      <c r="S14845" s="5"/>
      <c r="T14845" s="5"/>
      <c r="U14845" s="5"/>
      <c r="V14845" s="5"/>
      <c r="W14845" s="5"/>
    </row>
    <row r="14846" ht="15.75" customHeight="1">
      <c r="A14846" s="5"/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  <c r="Q14846" s="5"/>
      <c r="R14846" s="5"/>
      <c r="S14846" s="5"/>
      <c r="T14846" s="5"/>
      <c r="U14846" s="5"/>
      <c r="V14846" s="5"/>
      <c r="W14846" s="5"/>
    </row>
    <row r="14847" ht="15.75" customHeight="1">
      <c r="A14847" s="5"/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  <c r="Q14847" s="5"/>
      <c r="R14847" s="5"/>
      <c r="S14847" s="5"/>
      <c r="T14847" s="5"/>
      <c r="U14847" s="5"/>
      <c r="V14847" s="5"/>
      <c r="W14847" s="5"/>
    </row>
    <row r="14848" ht="15.75" customHeight="1">
      <c r="A14848" s="5"/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  <c r="Q14848" s="5"/>
      <c r="R14848" s="5"/>
      <c r="S14848" s="5"/>
      <c r="T14848" s="5"/>
      <c r="U14848" s="5"/>
      <c r="V14848" s="5"/>
      <c r="W14848" s="5"/>
    </row>
    <row r="14849" ht="15.75" customHeight="1">
      <c r="A14849" s="5"/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  <c r="Q14849" s="5"/>
      <c r="R14849" s="5"/>
      <c r="S14849" s="5"/>
      <c r="T14849" s="5"/>
      <c r="U14849" s="5"/>
      <c r="V14849" s="5"/>
      <c r="W14849" s="5"/>
    </row>
    <row r="14850" ht="15.75" customHeight="1">
      <c r="A14850" s="5"/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  <c r="Q14850" s="5"/>
      <c r="R14850" s="5"/>
      <c r="S14850" s="5"/>
      <c r="T14850" s="5"/>
      <c r="U14850" s="5"/>
      <c r="V14850" s="5"/>
      <c r="W14850" s="5"/>
    </row>
    <row r="14851" ht="15.75" customHeight="1">
      <c r="A14851" s="5"/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  <c r="Q14851" s="5"/>
      <c r="R14851" s="5"/>
      <c r="S14851" s="5"/>
      <c r="T14851" s="5"/>
      <c r="U14851" s="5"/>
      <c r="V14851" s="5"/>
      <c r="W14851" s="5"/>
    </row>
    <row r="14852" ht="15.75" customHeight="1">
      <c r="A14852" s="5"/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  <c r="R14852" s="5"/>
      <c r="S14852" s="5"/>
      <c r="T14852" s="5"/>
      <c r="U14852" s="5"/>
      <c r="V14852" s="5"/>
      <c r="W14852" s="5"/>
    </row>
    <row r="14853" ht="15.75" customHeight="1">
      <c r="A14853" s="5"/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  <c r="Q14853" s="5"/>
      <c r="R14853" s="5"/>
      <c r="S14853" s="5"/>
      <c r="T14853" s="5"/>
      <c r="U14853" s="5"/>
      <c r="V14853" s="5"/>
      <c r="W14853" s="5"/>
    </row>
    <row r="14854" ht="15.75" customHeight="1">
      <c r="A14854" s="5"/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  <c r="Q14854" s="5"/>
      <c r="R14854" s="5"/>
      <c r="S14854" s="5"/>
      <c r="T14854" s="5"/>
      <c r="U14854" s="5"/>
      <c r="V14854" s="5"/>
      <c r="W14854" s="5"/>
    </row>
    <row r="14855" ht="15.75" customHeight="1">
      <c r="A14855" s="5"/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  <c r="Q14855" s="5"/>
      <c r="R14855" s="5"/>
      <c r="S14855" s="5"/>
      <c r="T14855" s="5"/>
      <c r="U14855" s="5"/>
      <c r="V14855" s="5"/>
      <c r="W14855" s="5"/>
    </row>
    <row r="14856" ht="15.75" customHeight="1">
      <c r="A14856" s="5"/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  <c r="Q14856" s="5"/>
      <c r="R14856" s="5"/>
      <c r="S14856" s="5"/>
      <c r="T14856" s="5"/>
      <c r="U14856" s="5"/>
      <c r="V14856" s="5"/>
      <c r="W14856" s="5"/>
    </row>
    <row r="14857" ht="15.75" customHeight="1">
      <c r="A14857" s="5"/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  <c r="Q14857" s="5"/>
      <c r="R14857" s="5"/>
      <c r="S14857" s="5"/>
      <c r="T14857" s="5"/>
      <c r="U14857" s="5"/>
      <c r="V14857" s="5"/>
      <c r="W14857" s="5"/>
    </row>
    <row r="14858" ht="15.75" customHeight="1">
      <c r="A14858" s="5"/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  <c r="Q14858" s="5"/>
      <c r="R14858" s="5"/>
      <c r="S14858" s="5"/>
      <c r="T14858" s="5"/>
      <c r="U14858" s="5"/>
      <c r="V14858" s="5"/>
      <c r="W14858" s="5"/>
    </row>
    <row r="14859" ht="15.75" customHeight="1">
      <c r="A14859" s="5"/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  <c r="Q14859" s="5"/>
      <c r="R14859" s="5"/>
      <c r="S14859" s="5"/>
      <c r="T14859" s="5"/>
      <c r="U14859" s="5"/>
      <c r="V14859" s="5"/>
      <c r="W14859" s="5"/>
    </row>
    <row r="14860" ht="15.75" customHeight="1">
      <c r="A14860" s="5"/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  <c r="Q14860" s="5"/>
      <c r="R14860" s="5"/>
      <c r="S14860" s="5"/>
      <c r="T14860" s="5"/>
      <c r="U14860" s="5"/>
      <c r="V14860" s="5"/>
      <c r="W14860" s="5"/>
    </row>
    <row r="14861" ht="15.75" customHeight="1">
      <c r="A14861" s="5"/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  <c r="R14861" s="5"/>
      <c r="S14861" s="5"/>
      <c r="T14861" s="5"/>
      <c r="U14861" s="5"/>
      <c r="V14861" s="5"/>
      <c r="W14861" s="5"/>
    </row>
    <row r="14862" ht="15.75" customHeight="1">
      <c r="A14862" s="5"/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  <c r="Q14862" s="5"/>
      <c r="R14862" s="5"/>
      <c r="S14862" s="5"/>
      <c r="T14862" s="5"/>
      <c r="U14862" s="5"/>
      <c r="V14862" s="5"/>
      <c r="W14862" s="5"/>
    </row>
    <row r="14863" ht="15.75" customHeight="1">
      <c r="A14863" s="5"/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  <c r="Q14863" s="5"/>
      <c r="R14863" s="5"/>
      <c r="S14863" s="5"/>
      <c r="T14863" s="5"/>
      <c r="U14863" s="5"/>
      <c r="V14863" s="5"/>
      <c r="W14863" s="5"/>
    </row>
    <row r="14864" ht="15.75" customHeight="1">
      <c r="A14864" s="5"/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  <c r="Q14864" s="5"/>
      <c r="R14864" s="5"/>
      <c r="S14864" s="5"/>
      <c r="T14864" s="5"/>
      <c r="U14864" s="5"/>
      <c r="V14864" s="5"/>
      <c r="W14864" s="5"/>
    </row>
    <row r="14865" ht="15.75" customHeight="1">
      <c r="A14865" s="5"/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  <c r="Q14865" s="5"/>
      <c r="R14865" s="5"/>
      <c r="S14865" s="5"/>
      <c r="T14865" s="5"/>
      <c r="U14865" s="5"/>
      <c r="V14865" s="5"/>
      <c r="W14865" s="5"/>
    </row>
    <row r="14866" ht="15.75" customHeight="1">
      <c r="A14866" s="5"/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  <c r="Q14866" s="5"/>
      <c r="R14866" s="5"/>
      <c r="S14866" s="5"/>
      <c r="T14866" s="5"/>
      <c r="U14866" s="5"/>
      <c r="V14866" s="5"/>
      <c r="W14866" s="5"/>
    </row>
    <row r="14867" ht="15.75" customHeight="1">
      <c r="A14867" s="5"/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  <c r="Q14867" s="5"/>
      <c r="R14867" s="5"/>
      <c r="S14867" s="5"/>
      <c r="T14867" s="5"/>
      <c r="U14867" s="5"/>
      <c r="V14867" s="5"/>
      <c r="W14867" s="5"/>
    </row>
    <row r="14868" ht="15.75" customHeight="1">
      <c r="A14868" s="5"/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  <c r="Q14868" s="5"/>
      <c r="R14868" s="5"/>
      <c r="S14868" s="5"/>
      <c r="T14868" s="5"/>
      <c r="U14868" s="5"/>
      <c r="V14868" s="5"/>
      <c r="W14868" s="5"/>
    </row>
    <row r="14869" ht="15.75" customHeight="1">
      <c r="A14869" s="5"/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  <c r="Q14869" s="5"/>
      <c r="R14869" s="5"/>
      <c r="S14869" s="5"/>
      <c r="T14869" s="5"/>
      <c r="U14869" s="5"/>
      <c r="V14869" s="5"/>
      <c r="W14869" s="5"/>
    </row>
    <row r="14870" ht="15.75" customHeight="1">
      <c r="A14870" s="5"/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  <c r="R14870" s="5"/>
      <c r="S14870" s="5"/>
      <c r="T14870" s="5"/>
      <c r="U14870" s="5"/>
      <c r="V14870" s="5"/>
      <c r="W14870" s="5"/>
    </row>
    <row r="14871" ht="15.75" customHeight="1">
      <c r="A14871" s="5"/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  <c r="Q14871" s="5"/>
      <c r="R14871" s="5"/>
      <c r="S14871" s="5"/>
      <c r="T14871" s="5"/>
      <c r="U14871" s="5"/>
      <c r="V14871" s="5"/>
      <c r="W14871" s="5"/>
    </row>
    <row r="14872" ht="15.75" customHeight="1">
      <c r="A14872" s="5"/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  <c r="Q14872" s="5"/>
      <c r="R14872" s="5"/>
      <c r="S14872" s="5"/>
      <c r="T14872" s="5"/>
      <c r="U14872" s="5"/>
      <c r="V14872" s="5"/>
      <c r="W14872" s="5"/>
    </row>
    <row r="14873" ht="15.75" customHeight="1">
      <c r="A14873" s="5"/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  <c r="Q14873" s="5"/>
      <c r="R14873" s="5"/>
      <c r="S14873" s="5"/>
      <c r="T14873" s="5"/>
      <c r="U14873" s="5"/>
      <c r="V14873" s="5"/>
      <c r="W14873" s="5"/>
    </row>
    <row r="14874" ht="15.75" customHeight="1">
      <c r="A14874" s="5"/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  <c r="Q14874" s="5"/>
      <c r="R14874" s="5"/>
      <c r="S14874" s="5"/>
      <c r="T14874" s="5"/>
      <c r="U14874" s="5"/>
      <c r="V14874" s="5"/>
      <c r="W14874" s="5"/>
    </row>
    <row r="14875" ht="15.75" customHeight="1">
      <c r="A14875" s="5"/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  <c r="Q14875" s="5"/>
      <c r="R14875" s="5"/>
      <c r="S14875" s="5"/>
      <c r="T14875" s="5"/>
      <c r="U14875" s="5"/>
      <c r="V14875" s="5"/>
      <c r="W14875" s="5"/>
    </row>
    <row r="14876" ht="15.75" customHeight="1">
      <c r="A14876" s="5"/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  <c r="Q14876" s="5"/>
      <c r="R14876" s="5"/>
      <c r="S14876" s="5"/>
      <c r="T14876" s="5"/>
      <c r="U14876" s="5"/>
      <c r="V14876" s="5"/>
      <c r="W14876" s="5"/>
    </row>
    <row r="14877" ht="15.75" customHeight="1">
      <c r="A14877" s="5"/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  <c r="Q14877" s="5"/>
      <c r="R14877" s="5"/>
      <c r="S14877" s="5"/>
      <c r="T14877" s="5"/>
      <c r="U14877" s="5"/>
      <c r="V14877" s="5"/>
      <c r="W14877" s="5"/>
    </row>
    <row r="14878" ht="15.75" customHeight="1">
      <c r="A14878" s="5"/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  <c r="Q14878" s="5"/>
      <c r="R14878" s="5"/>
      <c r="S14878" s="5"/>
      <c r="T14878" s="5"/>
      <c r="U14878" s="5"/>
      <c r="V14878" s="5"/>
      <c r="W14878" s="5"/>
    </row>
    <row r="14879" ht="15.75" customHeight="1">
      <c r="A14879" s="5"/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  <c r="R14879" s="5"/>
      <c r="S14879" s="5"/>
      <c r="T14879" s="5"/>
      <c r="U14879" s="5"/>
      <c r="V14879" s="5"/>
      <c r="W14879" s="5"/>
    </row>
    <row r="14880" ht="15.75" customHeight="1">
      <c r="A14880" s="5"/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  <c r="Q14880" s="5"/>
      <c r="R14880" s="5"/>
      <c r="S14880" s="5"/>
      <c r="T14880" s="5"/>
      <c r="U14880" s="5"/>
      <c r="V14880" s="5"/>
      <c r="W14880" s="5"/>
    </row>
    <row r="14881" ht="15.75" customHeight="1">
      <c r="A14881" s="5"/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  <c r="Q14881" s="5"/>
      <c r="R14881" s="5"/>
      <c r="S14881" s="5"/>
      <c r="T14881" s="5"/>
      <c r="U14881" s="5"/>
      <c r="V14881" s="5"/>
      <c r="W14881" s="5"/>
    </row>
    <row r="14882" ht="15.75" customHeight="1">
      <c r="A14882" s="5"/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  <c r="Q14882" s="5"/>
      <c r="R14882" s="5"/>
      <c r="S14882" s="5"/>
      <c r="T14882" s="5"/>
      <c r="U14882" s="5"/>
      <c r="V14882" s="5"/>
      <c r="W14882" s="5"/>
    </row>
    <row r="14883" ht="15.75" customHeight="1">
      <c r="A14883" s="5"/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  <c r="Q14883" s="5"/>
      <c r="R14883" s="5"/>
      <c r="S14883" s="5"/>
      <c r="T14883" s="5"/>
      <c r="U14883" s="5"/>
      <c r="V14883" s="5"/>
      <c r="W14883" s="5"/>
    </row>
    <row r="14884" ht="15.75" customHeight="1">
      <c r="A14884" s="5"/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  <c r="Q14884" s="5"/>
      <c r="R14884" s="5"/>
      <c r="S14884" s="5"/>
      <c r="T14884" s="5"/>
      <c r="U14884" s="5"/>
      <c r="V14884" s="5"/>
      <c r="W14884" s="5"/>
    </row>
    <row r="14885" ht="15.75" customHeight="1">
      <c r="A14885" s="5"/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  <c r="Q14885" s="5"/>
      <c r="R14885" s="5"/>
      <c r="S14885" s="5"/>
      <c r="T14885" s="5"/>
      <c r="U14885" s="5"/>
      <c r="V14885" s="5"/>
      <c r="W14885" s="5"/>
    </row>
    <row r="14886" ht="15.75" customHeight="1">
      <c r="A14886" s="5"/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  <c r="Q14886" s="5"/>
      <c r="R14886" s="5"/>
      <c r="S14886" s="5"/>
      <c r="T14886" s="5"/>
      <c r="U14886" s="5"/>
      <c r="V14886" s="5"/>
      <c r="W14886" s="5"/>
    </row>
    <row r="14887" ht="15.75" customHeight="1">
      <c r="A14887" s="5"/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  <c r="Q14887" s="5"/>
      <c r="R14887" s="5"/>
      <c r="S14887" s="5"/>
      <c r="T14887" s="5"/>
      <c r="U14887" s="5"/>
      <c r="V14887" s="5"/>
      <c r="W14887" s="5"/>
    </row>
    <row r="14888" ht="15.75" customHeight="1">
      <c r="A14888" s="5"/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  <c r="R14888" s="5"/>
      <c r="S14888" s="5"/>
      <c r="T14888" s="5"/>
      <c r="U14888" s="5"/>
      <c r="V14888" s="5"/>
      <c r="W14888" s="5"/>
    </row>
    <row r="14889" ht="15.75" customHeight="1">
      <c r="A14889" s="5"/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  <c r="Q14889" s="5"/>
      <c r="R14889" s="5"/>
      <c r="S14889" s="5"/>
      <c r="T14889" s="5"/>
      <c r="U14889" s="5"/>
      <c r="V14889" s="5"/>
      <c r="W14889" s="5"/>
    </row>
    <row r="14890" ht="15.75" customHeight="1">
      <c r="A14890" s="5"/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  <c r="Q14890" s="5"/>
      <c r="R14890" s="5"/>
      <c r="S14890" s="5"/>
      <c r="T14890" s="5"/>
      <c r="U14890" s="5"/>
      <c r="V14890" s="5"/>
      <c r="W14890" s="5"/>
    </row>
    <row r="14891" ht="15.75" customHeight="1">
      <c r="A14891" s="5"/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  <c r="Q14891" s="5"/>
      <c r="R14891" s="5"/>
      <c r="S14891" s="5"/>
      <c r="T14891" s="5"/>
      <c r="U14891" s="5"/>
      <c r="V14891" s="5"/>
      <c r="W14891" s="5"/>
    </row>
    <row r="14892" ht="15.75" customHeight="1">
      <c r="A14892" s="5"/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  <c r="Q14892" s="5"/>
      <c r="R14892" s="5"/>
      <c r="S14892" s="5"/>
      <c r="T14892" s="5"/>
      <c r="U14892" s="5"/>
      <c r="V14892" s="5"/>
      <c r="W14892" s="5"/>
    </row>
    <row r="14893" ht="15.75" customHeight="1">
      <c r="A14893" s="5"/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  <c r="Q14893" s="5"/>
      <c r="R14893" s="5"/>
      <c r="S14893" s="5"/>
      <c r="T14893" s="5"/>
      <c r="U14893" s="5"/>
      <c r="V14893" s="5"/>
      <c r="W14893" s="5"/>
    </row>
    <row r="14894" ht="15.75" customHeight="1">
      <c r="A14894" s="5"/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  <c r="Q14894" s="5"/>
      <c r="R14894" s="5"/>
      <c r="S14894" s="5"/>
      <c r="T14894" s="5"/>
      <c r="U14894" s="5"/>
      <c r="V14894" s="5"/>
      <c r="W14894" s="5"/>
    </row>
    <row r="14895" ht="15.75" customHeight="1">
      <c r="A14895" s="5"/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  <c r="Q14895" s="5"/>
      <c r="R14895" s="5"/>
      <c r="S14895" s="5"/>
      <c r="T14895" s="5"/>
      <c r="U14895" s="5"/>
      <c r="V14895" s="5"/>
      <c r="W14895" s="5"/>
    </row>
    <row r="14896" ht="15.75" customHeight="1">
      <c r="A14896" s="5"/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  <c r="Q14896" s="5"/>
      <c r="R14896" s="5"/>
      <c r="S14896" s="5"/>
      <c r="T14896" s="5"/>
      <c r="U14896" s="5"/>
      <c r="V14896" s="5"/>
      <c r="W14896" s="5"/>
    </row>
    <row r="14897" ht="15.75" customHeight="1">
      <c r="A14897" s="5"/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  <c r="R14897" s="5"/>
      <c r="S14897" s="5"/>
      <c r="T14897" s="5"/>
      <c r="U14897" s="5"/>
      <c r="V14897" s="5"/>
      <c r="W14897" s="5"/>
    </row>
    <row r="14898" ht="15.75" customHeight="1">
      <c r="A14898" s="5"/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  <c r="Q14898" s="5"/>
      <c r="R14898" s="5"/>
      <c r="S14898" s="5"/>
      <c r="T14898" s="5"/>
      <c r="U14898" s="5"/>
      <c r="V14898" s="5"/>
      <c r="W14898" s="5"/>
    </row>
    <row r="14899" ht="15.75" customHeight="1">
      <c r="A14899" s="5"/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  <c r="Q14899" s="5"/>
      <c r="R14899" s="5"/>
      <c r="S14899" s="5"/>
      <c r="T14899" s="5"/>
      <c r="U14899" s="5"/>
      <c r="V14899" s="5"/>
      <c r="W14899" s="5"/>
    </row>
    <row r="14900" ht="15.75" customHeight="1">
      <c r="A14900" s="5"/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  <c r="Q14900" s="5"/>
      <c r="R14900" s="5"/>
      <c r="S14900" s="5"/>
      <c r="T14900" s="5"/>
      <c r="U14900" s="5"/>
      <c r="V14900" s="5"/>
      <c r="W14900" s="5"/>
    </row>
    <row r="14901" ht="15.75" customHeight="1">
      <c r="A14901" s="5"/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  <c r="Q14901" s="5"/>
      <c r="R14901" s="5"/>
      <c r="S14901" s="5"/>
      <c r="T14901" s="5"/>
      <c r="U14901" s="5"/>
      <c r="V14901" s="5"/>
      <c r="W14901" s="5"/>
    </row>
    <row r="14902" ht="15.75" customHeight="1">
      <c r="A14902" s="5"/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  <c r="Q14902" s="5"/>
      <c r="R14902" s="5"/>
      <c r="S14902" s="5"/>
      <c r="T14902" s="5"/>
      <c r="U14902" s="5"/>
      <c r="V14902" s="5"/>
      <c r="W14902" s="5"/>
    </row>
    <row r="14903" ht="15.75" customHeight="1">
      <c r="A14903" s="5"/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  <c r="Q14903" s="5"/>
      <c r="R14903" s="5"/>
      <c r="S14903" s="5"/>
      <c r="T14903" s="5"/>
      <c r="U14903" s="5"/>
      <c r="V14903" s="5"/>
      <c r="W14903" s="5"/>
    </row>
    <row r="14904" ht="15.75" customHeight="1">
      <c r="A14904" s="5"/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  <c r="Q14904" s="5"/>
      <c r="R14904" s="5"/>
      <c r="S14904" s="5"/>
      <c r="T14904" s="5"/>
      <c r="U14904" s="5"/>
      <c r="V14904" s="5"/>
      <c r="W14904" s="5"/>
    </row>
    <row r="14905" ht="15.75" customHeight="1">
      <c r="A14905" s="5"/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  <c r="Q14905" s="5"/>
      <c r="R14905" s="5"/>
      <c r="S14905" s="5"/>
      <c r="T14905" s="5"/>
      <c r="U14905" s="5"/>
      <c r="V14905" s="5"/>
      <c r="W14905" s="5"/>
    </row>
    <row r="14906" ht="15.75" customHeight="1">
      <c r="A14906" s="5"/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  <c r="R14906" s="5"/>
      <c r="S14906" s="5"/>
      <c r="T14906" s="5"/>
      <c r="U14906" s="5"/>
      <c r="V14906" s="5"/>
      <c r="W14906" s="5"/>
    </row>
    <row r="14907" ht="15.75" customHeight="1">
      <c r="A14907" s="5"/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  <c r="Q14907" s="5"/>
      <c r="R14907" s="5"/>
      <c r="S14907" s="5"/>
      <c r="T14907" s="5"/>
      <c r="U14907" s="5"/>
      <c r="V14907" s="5"/>
      <c r="W14907" s="5"/>
    </row>
    <row r="14908" ht="15.75" customHeight="1">
      <c r="A14908" s="5"/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  <c r="Q14908" s="5"/>
      <c r="R14908" s="5"/>
      <c r="S14908" s="5"/>
      <c r="T14908" s="5"/>
      <c r="U14908" s="5"/>
      <c r="V14908" s="5"/>
      <c r="W14908" s="5"/>
    </row>
    <row r="14909" ht="15.75" customHeight="1">
      <c r="A14909" s="5"/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  <c r="Q14909" s="5"/>
      <c r="R14909" s="5"/>
      <c r="S14909" s="5"/>
      <c r="T14909" s="5"/>
      <c r="U14909" s="5"/>
      <c r="V14909" s="5"/>
      <c r="W14909" s="5"/>
    </row>
    <row r="14910" ht="15.75" customHeight="1">
      <c r="A14910" s="5"/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  <c r="Q14910" s="5"/>
      <c r="R14910" s="5"/>
      <c r="S14910" s="5"/>
      <c r="T14910" s="5"/>
      <c r="U14910" s="5"/>
      <c r="V14910" s="5"/>
      <c r="W14910" s="5"/>
    </row>
    <row r="14911" ht="15.75" customHeight="1">
      <c r="A14911" s="5"/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  <c r="Q14911" s="5"/>
      <c r="R14911" s="5"/>
      <c r="S14911" s="5"/>
      <c r="T14911" s="5"/>
      <c r="U14911" s="5"/>
      <c r="V14911" s="5"/>
      <c r="W14911" s="5"/>
    </row>
    <row r="14912" ht="15.75" customHeight="1">
      <c r="A14912" s="5"/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  <c r="Q14912" s="5"/>
      <c r="R14912" s="5"/>
      <c r="S14912" s="5"/>
      <c r="T14912" s="5"/>
      <c r="U14912" s="5"/>
      <c r="V14912" s="5"/>
      <c r="W14912" s="5"/>
    </row>
    <row r="14913" ht="15.75" customHeight="1">
      <c r="A14913" s="5"/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  <c r="Q14913" s="5"/>
      <c r="R14913" s="5"/>
      <c r="S14913" s="5"/>
      <c r="T14913" s="5"/>
      <c r="U14913" s="5"/>
      <c r="V14913" s="5"/>
      <c r="W14913" s="5"/>
    </row>
    <row r="14914" ht="15.75" customHeight="1">
      <c r="A14914" s="5"/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  <c r="Q14914" s="5"/>
      <c r="R14914" s="5"/>
      <c r="S14914" s="5"/>
      <c r="T14914" s="5"/>
      <c r="U14914" s="5"/>
      <c r="V14914" s="5"/>
      <c r="W14914" s="5"/>
    </row>
    <row r="14915" ht="15.75" customHeight="1">
      <c r="A14915" s="5"/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  <c r="R14915" s="5"/>
      <c r="S14915" s="5"/>
      <c r="T14915" s="5"/>
      <c r="U14915" s="5"/>
      <c r="V14915" s="5"/>
      <c r="W14915" s="5"/>
    </row>
    <row r="14916" ht="15.75" customHeight="1">
      <c r="A14916" s="5"/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  <c r="Q14916" s="5"/>
      <c r="R14916" s="5"/>
      <c r="S14916" s="5"/>
      <c r="T14916" s="5"/>
      <c r="U14916" s="5"/>
      <c r="V14916" s="5"/>
      <c r="W14916" s="5"/>
    </row>
    <row r="14917" ht="15.75" customHeight="1">
      <c r="A14917" s="5"/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  <c r="Q14917" s="5"/>
      <c r="R14917" s="5"/>
      <c r="S14917" s="5"/>
      <c r="T14917" s="5"/>
      <c r="U14917" s="5"/>
      <c r="V14917" s="5"/>
      <c r="W14917" s="5"/>
    </row>
    <row r="14918" ht="15.75" customHeight="1">
      <c r="A14918" s="5"/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  <c r="Q14918" s="5"/>
      <c r="R14918" s="5"/>
      <c r="S14918" s="5"/>
      <c r="T14918" s="5"/>
      <c r="U14918" s="5"/>
      <c r="V14918" s="5"/>
      <c r="W14918" s="5"/>
    </row>
    <row r="14919" ht="15.75" customHeight="1">
      <c r="A14919" s="5"/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  <c r="Q14919" s="5"/>
      <c r="R14919" s="5"/>
      <c r="S14919" s="5"/>
      <c r="T14919" s="5"/>
      <c r="U14919" s="5"/>
      <c r="V14919" s="5"/>
      <c r="W14919" s="5"/>
    </row>
    <row r="14920" ht="15.75" customHeight="1">
      <c r="A14920" s="5"/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  <c r="Q14920" s="5"/>
      <c r="R14920" s="5"/>
      <c r="S14920" s="5"/>
      <c r="T14920" s="5"/>
      <c r="U14920" s="5"/>
      <c r="V14920" s="5"/>
      <c r="W14920" s="5"/>
    </row>
    <row r="14921" ht="15.75" customHeight="1">
      <c r="A14921" s="5"/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  <c r="Q14921" s="5"/>
      <c r="R14921" s="5"/>
      <c r="S14921" s="5"/>
      <c r="T14921" s="5"/>
      <c r="U14921" s="5"/>
      <c r="V14921" s="5"/>
      <c r="W14921" s="5"/>
    </row>
    <row r="14922" ht="15.75" customHeight="1">
      <c r="A14922" s="5"/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  <c r="Q14922" s="5"/>
      <c r="R14922" s="5"/>
      <c r="S14922" s="5"/>
      <c r="T14922" s="5"/>
      <c r="U14922" s="5"/>
      <c r="V14922" s="5"/>
      <c r="W14922" s="5"/>
    </row>
    <row r="14923" ht="15.75" customHeight="1">
      <c r="A14923" s="5"/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  <c r="Q14923" s="5"/>
      <c r="R14923" s="5"/>
      <c r="S14923" s="5"/>
      <c r="T14923" s="5"/>
      <c r="U14923" s="5"/>
      <c r="V14923" s="5"/>
      <c r="W14923" s="5"/>
    </row>
    <row r="14924" ht="15.75" customHeight="1">
      <c r="A14924" s="5"/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  <c r="R14924" s="5"/>
      <c r="S14924" s="5"/>
      <c r="T14924" s="5"/>
      <c r="U14924" s="5"/>
      <c r="V14924" s="5"/>
      <c r="W14924" s="5"/>
    </row>
    <row r="14925" ht="15.75" customHeight="1">
      <c r="A14925" s="5"/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  <c r="Q14925" s="5"/>
      <c r="R14925" s="5"/>
      <c r="S14925" s="5"/>
      <c r="T14925" s="5"/>
      <c r="U14925" s="5"/>
      <c r="V14925" s="5"/>
      <c r="W14925" s="5"/>
    </row>
    <row r="14926" ht="15.75" customHeight="1">
      <c r="A14926" s="5"/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  <c r="Q14926" s="5"/>
      <c r="R14926" s="5"/>
      <c r="S14926" s="5"/>
      <c r="T14926" s="5"/>
      <c r="U14926" s="5"/>
      <c r="V14926" s="5"/>
      <c r="W14926" s="5"/>
    </row>
    <row r="14927" ht="15.75" customHeight="1">
      <c r="A14927" s="5"/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  <c r="Q14927" s="5"/>
      <c r="R14927" s="5"/>
      <c r="S14927" s="5"/>
      <c r="T14927" s="5"/>
      <c r="U14927" s="5"/>
      <c r="V14927" s="5"/>
      <c r="W14927" s="5"/>
    </row>
    <row r="14928" ht="15.75" customHeight="1">
      <c r="A14928" s="5"/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  <c r="Q14928" s="5"/>
      <c r="R14928" s="5"/>
      <c r="S14928" s="5"/>
      <c r="T14928" s="5"/>
      <c r="U14928" s="5"/>
      <c r="V14928" s="5"/>
      <c r="W14928" s="5"/>
    </row>
    <row r="14929" ht="15.75" customHeight="1">
      <c r="A14929" s="5"/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  <c r="Q14929" s="5"/>
      <c r="R14929" s="5"/>
      <c r="S14929" s="5"/>
      <c r="T14929" s="5"/>
      <c r="U14929" s="5"/>
      <c r="V14929" s="5"/>
      <c r="W14929" s="5"/>
    </row>
    <row r="14930" ht="15.75" customHeight="1">
      <c r="A14930" s="5"/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  <c r="Q14930" s="5"/>
      <c r="R14930" s="5"/>
      <c r="S14930" s="5"/>
      <c r="T14930" s="5"/>
      <c r="U14930" s="5"/>
      <c r="V14930" s="5"/>
      <c r="W14930" s="5"/>
    </row>
    <row r="14931" ht="15.75" customHeight="1">
      <c r="A14931" s="5"/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  <c r="Q14931" s="5"/>
      <c r="R14931" s="5"/>
      <c r="S14931" s="5"/>
      <c r="T14931" s="5"/>
      <c r="U14931" s="5"/>
      <c r="V14931" s="5"/>
      <c r="W14931" s="5"/>
    </row>
    <row r="14932" ht="15.75" customHeight="1">
      <c r="A14932" s="5"/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  <c r="Q14932" s="5"/>
      <c r="R14932" s="5"/>
      <c r="S14932" s="5"/>
      <c r="T14932" s="5"/>
      <c r="U14932" s="5"/>
      <c r="V14932" s="5"/>
      <c r="W14932" s="5"/>
    </row>
    <row r="14933" ht="15.75" customHeight="1">
      <c r="A14933" s="5"/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  <c r="R14933" s="5"/>
      <c r="S14933" s="5"/>
      <c r="T14933" s="5"/>
      <c r="U14933" s="5"/>
      <c r="V14933" s="5"/>
      <c r="W14933" s="5"/>
    </row>
    <row r="14934" ht="15.75" customHeight="1">
      <c r="A14934" s="5"/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  <c r="Q14934" s="5"/>
      <c r="R14934" s="5"/>
      <c r="S14934" s="5"/>
      <c r="T14934" s="5"/>
      <c r="U14934" s="5"/>
      <c r="V14934" s="5"/>
      <c r="W14934" s="5"/>
    </row>
    <row r="14935" ht="15.75" customHeight="1">
      <c r="A14935" s="5"/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  <c r="Q14935" s="5"/>
      <c r="R14935" s="5"/>
      <c r="S14935" s="5"/>
      <c r="T14935" s="5"/>
      <c r="U14935" s="5"/>
      <c r="V14935" s="5"/>
      <c r="W14935" s="5"/>
    </row>
    <row r="14936" ht="15.75" customHeight="1">
      <c r="A14936" s="5"/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  <c r="Q14936" s="5"/>
      <c r="R14936" s="5"/>
      <c r="S14936" s="5"/>
      <c r="T14936" s="5"/>
      <c r="U14936" s="5"/>
      <c r="V14936" s="5"/>
      <c r="W14936" s="5"/>
    </row>
    <row r="14937" ht="15.75" customHeight="1">
      <c r="A14937" s="5"/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  <c r="Q14937" s="5"/>
      <c r="R14937" s="5"/>
      <c r="S14937" s="5"/>
      <c r="T14937" s="5"/>
      <c r="U14937" s="5"/>
      <c r="V14937" s="5"/>
      <c r="W14937" s="5"/>
    </row>
    <row r="14938" ht="15.75" customHeight="1">
      <c r="A14938" s="5"/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  <c r="Q14938" s="5"/>
      <c r="R14938" s="5"/>
      <c r="S14938" s="5"/>
      <c r="T14938" s="5"/>
      <c r="U14938" s="5"/>
      <c r="V14938" s="5"/>
      <c r="W14938" s="5"/>
    </row>
    <row r="14939" ht="15.75" customHeight="1">
      <c r="A14939" s="5"/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  <c r="Q14939" s="5"/>
      <c r="R14939" s="5"/>
      <c r="S14939" s="5"/>
      <c r="T14939" s="5"/>
      <c r="U14939" s="5"/>
      <c r="V14939" s="5"/>
      <c r="W14939" s="5"/>
    </row>
    <row r="14940" ht="15.75" customHeight="1">
      <c r="A14940" s="5"/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  <c r="Q14940" s="5"/>
      <c r="R14940" s="5"/>
      <c r="S14940" s="5"/>
      <c r="T14940" s="5"/>
      <c r="U14940" s="5"/>
      <c r="V14940" s="5"/>
      <c r="W14940" s="5"/>
    </row>
    <row r="14941" ht="15.75" customHeight="1">
      <c r="A14941" s="5"/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  <c r="Q14941" s="5"/>
      <c r="R14941" s="5"/>
      <c r="S14941" s="5"/>
      <c r="T14941" s="5"/>
      <c r="U14941" s="5"/>
      <c r="V14941" s="5"/>
      <c r="W14941" s="5"/>
    </row>
    <row r="14942" ht="15.75" customHeight="1">
      <c r="A14942" s="5"/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  <c r="R14942" s="5"/>
      <c r="S14942" s="5"/>
      <c r="T14942" s="5"/>
      <c r="U14942" s="5"/>
      <c r="V14942" s="5"/>
      <c r="W14942" s="5"/>
    </row>
    <row r="14943" ht="15.75" customHeight="1">
      <c r="A14943" s="5"/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  <c r="Q14943" s="5"/>
      <c r="R14943" s="5"/>
      <c r="S14943" s="5"/>
      <c r="T14943" s="5"/>
      <c r="U14943" s="5"/>
      <c r="V14943" s="5"/>
      <c r="W14943" s="5"/>
    </row>
    <row r="14944" ht="15.75" customHeight="1">
      <c r="A14944" s="5"/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  <c r="Q14944" s="5"/>
      <c r="R14944" s="5"/>
      <c r="S14944" s="5"/>
      <c r="T14944" s="5"/>
      <c r="U14944" s="5"/>
      <c r="V14944" s="5"/>
      <c r="W14944" s="5"/>
    </row>
    <row r="14945" ht="15.75" customHeight="1">
      <c r="A14945" s="5"/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  <c r="Q14945" s="5"/>
      <c r="R14945" s="5"/>
      <c r="S14945" s="5"/>
      <c r="T14945" s="5"/>
      <c r="U14945" s="5"/>
      <c r="V14945" s="5"/>
      <c r="W14945" s="5"/>
    </row>
    <row r="14946" ht="15.75" customHeight="1">
      <c r="A14946" s="5"/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  <c r="Q14946" s="5"/>
      <c r="R14946" s="5"/>
      <c r="S14946" s="5"/>
      <c r="T14946" s="5"/>
      <c r="U14946" s="5"/>
      <c r="V14946" s="5"/>
      <c r="W14946" s="5"/>
    </row>
    <row r="14947" ht="15.75" customHeight="1">
      <c r="A14947" s="5"/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  <c r="Q14947" s="5"/>
      <c r="R14947" s="5"/>
      <c r="S14947" s="5"/>
      <c r="T14947" s="5"/>
      <c r="U14947" s="5"/>
      <c r="V14947" s="5"/>
      <c r="W14947" s="5"/>
    </row>
    <row r="14948" ht="15.75" customHeight="1">
      <c r="A14948" s="5"/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  <c r="Q14948" s="5"/>
      <c r="R14948" s="5"/>
      <c r="S14948" s="5"/>
      <c r="T14948" s="5"/>
      <c r="U14948" s="5"/>
      <c r="V14948" s="5"/>
      <c r="W14948" s="5"/>
    </row>
    <row r="14949" ht="15.75" customHeight="1">
      <c r="A14949" s="5"/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  <c r="Q14949" s="5"/>
      <c r="R14949" s="5"/>
      <c r="S14949" s="5"/>
      <c r="T14949" s="5"/>
      <c r="U14949" s="5"/>
      <c r="V14949" s="5"/>
      <c r="W14949" s="5"/>
    </row>
    <row r="14950" ht="15.75" customHeight="1">
      <c r="A14950" s="5"/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  <c r="Q14950" s="5"/>
      <c r="R14950" s="5"/>
      <c r="S14950" s="5"/>
      <c r="T14950" s="5"/>
      <c r="U14950" s="5"/>
      <c r="V14950" s="5"/>
      <c r="W14950" s="5"/>
    </row>
    <row r="14951" ht="15.75" customHeight="1">
      <c r="A14951" s="5"/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  <c r="R14951" s="5"/>
      <c r="S14951" s="5"/>
      <c r="T14951" s="5"/>
      <c r="U14951" s="5"/>
      <c r="V14951" s="5"/>
      <c r="W14951" s="5"/>
    </row>
    <row r="14952" ht="15.75" customHeight="1">
      <c r="A14952" s="5"/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  <c r="Q14952" s="5"/>
      <c r="R14952" s="5"/>
      <c r="S14952" s="5"/>
      <c r="T14952" s="5"/>
      <c r="U14952" s="5"/>
      <c r="V14952" s="5"/>
      <c r="W14952" s="5"/>
    </row>
    <row r="14953" ht="15.75" customHeight="1">
      <c r="A14953" s="5"/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  <c r="Q14953" s="5"/>
      <c r="R14953" s="5"/>
      <c r="S14953" s="5"/>
      <c r="T14953" s="5"/>
      <c r="U14953" s="5"/>
      <c r="V14953" s="5"/>
      <c r="W14953" s="5"/>
    </row>
    <row r="14954" ht="15.75" customHeight="1">
      <c r="A14954" s="5"/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  <c r="Q14954" s="5"/>
      <c r="R14954" s="5"/>
      <c r="S14954" s="5"/>
      <c r="T14954" s="5"/>
      <c r="U14954" s="5"/>
      <c r="V14954" s="5"/>
      <c r="W14954" s="5"/>
    </row>
    <row r="14955" ht="15.75" customHeight="1">
      <c r="A14955" s="5"/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  <c r="Q14955" s="5"/>
      <c r="R14955" s="5"/>
      <c r="S14955" s="5"/>
      <c r="T14955" s="5"/>
      <c r="U14955" s="5"/>
      <c r="V14955" s="5"/>
      <c r="W14955" s="5"/>
    </row>
    <row r="14956" ht="15.75" customHeight="1">
      <c r="A14956" s="5"/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  <c r="Q14956" s="5"/>
      <c r="R14956" s="5"/>
      <c r="S14956" s="5"/>
      <c r="T14956" s="5"/>
      <c r="U14956" s="5"/>
      <c r="V14956" s="5"/>
      <c r="W14956" s="5"/>
    </row>
    <row r="14957" ht="15.75" customHeight="1">
      <c r="A14957" s="5"/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  <c r="Q14957" s="5"/>
      <c r="R14957" s="5"/>
      <c r="S14957" s="5"/>
      <c r="T14957" s="5"/>
      <c r="U14957" s="5"/>
      <c r="V14957" s="5"/>
      <c r="W14957" s="5"/>
    </row>
    <row r="14958" ht="15.75" customHeight="1">
      <c r="A14958" s="5"/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  <c r="Q14958" s="5"/>
      <c r="R14958" s="5"/>
      <c r="S14958" s="5"/>
      <c r="T14958" s="5"/>
      <c r="U14958" s="5"/>
      <c r="V14958" s="5"/>
      <c r="W14958" s="5"/>
    </row>
    <row r="14959" ht="15.75" customHeight="1">
      <c r="A14959" s="5"/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  <c r="Q14959" s="5"/>
      <c r="R14959" s="5"/>
      <c r="S14959" s="5"/>
      <c r="T14959" s="5"/>
      <c r="U14959" s="5"/>
      <c r="V14959" s="5"/>
      <c r="W14959" s="5"/>
    </row>
    <row r="14960" ht="15.75" customHeight="1">
      <c r="A14960" s="5"/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  <c r="R14960" s="5"/>
      <c r="S14960" s="5"/>
      <c r="T14960" s="5"/>
      <c r="U14960" s="5"/>
      <c r="V14960" s="5"/>
      <c r="W14960" s="5"/>
    </row>
    <row r="14961" ht="15.75" customHeight="1">
      <c r="A14961" s="5"/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  <c r="Q14961" s="5"/>
      <c r="R14961" s="5"/>
      <c r="S14961" s="5"/>
      <c r="T14961" s="5"/>
      <c r="U14961" s="5"/>
      <c r="V14961" s="5"/>
      <c r="W14961" s="5"/>
    </row>
    <row r="14962" ht="15.75" customHeight="1">
      <c r="A14962" s="5"/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  <c r="Q14962" s="5"/>
      <c r="R14962" s="5"/>
      <c r="S14962" s="5"/>
      <c r="T14962" s="5"/>
      <c r="U14962" s="5"/>
      <c r="V14962" s="5"/>
      <c r="W14962" s="5"/>
    </row>
    <row r="14963" ht="15.75" customHeight="1">
      <c r="A14963" s="5"/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  <c r="Q14963" s="5"/>
      <c r="R14963" s="5"/>
      <c r="S14963" s="5"/>
      <c r="T14963" s="5"/>
      <c r="U14963" s="5"/>
      <c r="V14963" s="5"/>
      <c r="W14963" s="5"/>
    </row>
    <row r="14964" ht="15.75" customHeight="1">
      <c r="A14964" s="5"/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  <c r="Q14964" s="5"/>
      <c r="R14964" s="5"/>
      <c r="S14964" s="5"/>
      <c r="T14964" s="5"/>
      <c r="U14964" s="5"/>
      <c r="V14964" s="5"/>
      <c r="W14964" s="5"/>
    </row>
    <row r="14965" ht="15.75" customHeight="1">
      <c r="A14965" s="5"/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  <c r="Q14965" s="5"/>
      <c r="R14965" s="5"/>
      <c r="S14965" s="5"/>
      <c r="T14965" s="5"/>
      <c r="U14965" s="5"/>
      <c r="V14965" s="5"/>
      <c r="W14965" s="5"/>
    </row>
    <row r="14966" ht="15.75" customHeight="1">
      <c r="A14966" s="5"/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  <c r="Q14966" s="5"/>
      <c r="R14966" s="5"/>
      <c r="S14966" s="5"/>
      <c r="T14966" s="5"/>
      <c r="U14966" s="5"/>
      <c r="V14966" s="5"/>
      <c r="W14966" s="5"/>
    </row>
    <row r="14967" ht="15.75" customHeight="1">
      <c r="A14967" s="5"/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  <c r="Q14967" s="5"/>
      <c r="R14967" s="5"/>
      <c r="S14967" s="5"/>
      <c r="T14967" s="5"/>
      <c r="U14967" s="5"/>
      <c r="V14967" s="5"/>
      <c r="W14967" s="5"/>
    </row>
    <row r="14968" ht="15.75" customHeight="1">
      <c r="A14968" s="5"/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  <c r="Q14968" s="5"/>
      <c r="R14968" s="5"/>
      <c r="S14968" s="5"/>
      <c r="T14968" s="5"/>
      <c r="U14968" s="5"/>
      <c r="V14968" s="5"/>
      <c r="W14968" s="5"/>
    </row>
    <row r="14969" ht="15.75" customHeight="1">
      <c r="A14969" s="5"/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  <c r="R14969" s="5"/>
      <c r="S14969" s="5"/>
      <c r="T14969" s="5"/>
      <c r="U14969" s="5"/>
      <c r="V14969" s="5"/>
      <c r="W14969" s="5"/>
    </row>
    <row r="14970" ht="15.75" customHeight="1">
      <c r="A14970" s="5"/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  <c r="Q14970" s="5"/>
      <c r="R14970" s="5"/>
      <c r="S14970" s="5"/>
      <c r="T14970" s="5"/>
      <c r="U14970" s="5"/>
      <c r="V14970" s="5"/>
      <c r="W14970" s="5"/>
    </row>
    <row r="14971" ht="15.75" customHeight="1">
      <c r="A14971" s="5"/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  <c r="Q14971" s="5"/>
      <c r="R14971" s="5"/>
      <c r="S14971" s="5"/>
      <c r="T14971" s="5"/>
      <c r="U14971" s="5"/>
      <c r="V14971" s="5"/>
      <c r="W14971" s="5"/>
    </row>
    <row r="14972" ht="15.75" customHeight="1">
      <c r="A14972" s="5"/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  <c r="Q14972" s="5"/>
      <c r="R14972" s="5"/>
      <c r="S14972" s="5"/>
      <c r="T14972" s="5"/>
      <c r="U14972" s="5"/>
      <c r="V14972" s="5"/>
      <c r="W14972" s="5"/>
    </row>
    <row r="14973" ht="15.75" customHeight="1">
      <c r="A14973" s="5"/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  <c r="Q14973" s="5"/>
      <c r="R14973" s="5"/>
      <c r="S14973" s="5"/>
      <c r="T14973" s="5"/>
      <c r="U14973" s="5"/>
      <c r="V14973" s="5"/>
      <c r="W14973" s="5"/>
    </row>
    <row r="14974" ht="15.75" customHeight="1">
      <c r="A14974" s="5"/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  <c r="Q14974" s="5"/>
      <c r="R14974" s="5"/>
      <c r="S14974" s="5"/>
      <c r="T14974" s="5"/>
      <c r="U14974" s="5"/>
      <c r="V14974" s="5"/>
      <c r="W14974" s="5"/>
    </row>
    <row r="14975" ht="15.75" customHeight="1">
      <c r="A14975" s="5"/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  <c r="Q14975" s="5"/>
      <c r="R14975" s="5"/>
      <c r="S14975" s="5"/>
      <c r="T14975" s="5"/>
      <c r="U14975" s="5"/>
      <c r="V14975" s="5"/>
      <c r="W14975" s="5"/>
    </row>
    <row r="14976" ht="15.75" customHeight="1">
      <c r="A14976" s="5"/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  <c r="Q14976" s="5"/>
      <c r="R14976" s="5"/>
      <c r="S14976" s="5"/>
      <c r="T14976" s="5"/>
      <c r="U14976" s="5"/>
      <c r="V14976" s="5"/>
      <c r="W14976" s="5"/>
    </row>
    <row r="14977" ht="15.75" customHeight="1">
      <c r="A14977" s="5"/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  <c r="Q14977" s="5"/>
      <c r="R14977" s="5"/>
      <c r="S14977" s="5"/>
      <c r="T14977" s="5"/>
      <c r="U14977" s="5"/>
      <c r="V14977" s="5"/>
      <c r="W14977" s="5"/>
    </row>
    <row r="14978" ht="15.75" customHeight="1">
      <c r="A14978" s="5"/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  <c r="R14978" s="5"/>
      <c r="S14978" s="5"/>
      <c r="T14978" s="5"/>
      <c r="U14978" s="5"/>
      <c r="V14978" s="5"/>
      <c r="W14978" s="5"/>
    </row>
    <row r="14979" ht="15.75" customHeight="1">
      <c r="A14979" s="5"/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  <c r="Q14979" s="5"/>
      <c r="R14979" s="5"/>
      <c r="S14979" s="5"/>
      <c r="T14979" s="5"/>
      <c r="U14979" s="5"/>
      <c r="V14979" s="5"/>
      <c r="W14979" s="5"/>
    </row>
    <row r="14980" ht="15.75" customHeight="1">
      <c r="A14980" s="5"/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  <c r="Q14980" s="5"/>
      <c r="R14980" s="5"/>
      <c r="S14980" s="5"/>
      <c r="T14980" s="5"/>
      <c r="U14980" s="5"/>
      <c r="V14980" s="5"/>
      <c r="W14980" s="5"/>
    </row>
    <row r="14981" ht="15.75" customHeight="1">
      <c r="A14981" s="5"/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  <c r="Q14981" s="5"/>
      <c r="R14981" s="5"/>
      <c r="S14981" s="5"/>
      <c r="T14981" s="5"/>
      <c r="U14981" s="5"/>
      <c r="V14981" s="5"/>
      <c r="W14981" s="5"/>
    </row>
    <row r="14982" ht="15.75" customHeight="1">
      <c r="A14982" s="5"/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  <c r="Q14982" s="5"/>
      <c r="R14982" s="5"/>
      <c r="S14982" s="5"/>
      <c r="T14982" s="5"/>
      <c r="U14982" s="5"/>
      <c r="V14982" s="5"/>
      <c r="W14982" s="5"/>
    </row>
    <row r="14983" ht="15.75" customHeight="1">
      <c r="A14983" s="5"/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  <c r="Q14983" s="5"/>
      <c r="R14983" s="5"/>
      <c r="S14983" s="5"/>
      <c r="T14983" s="5"/>
      <c r="U14983" s="5"/>
      <c r="V14983" s="5"/>
      <c r="W14983" s="5"/>
    </row>
    <row r="14984" ht="15.75" customHeight="1">
      <c r="A14984" s="5"/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  <c r="Q14984" s="5"/>
      <c r="R14984" s="5"/>
      <c r="S14984" s="5"/>
      <c r="T14984" s="5"/>
      <c r="U14984" s="5"/>
      <c r="V14984" s="5"/>
      <c r="W14984" s="5"/>
    </row>
    <row r="14985" ht="15.75" customHeight="1">
      <c r="A14985" s="5"/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  <c r="Q14985" s="5"/>
      <c r="R14985" s="5"/>
      <c r="S14985" s="5"/>
      <c r="T14985" s="5"/>
      <c r="U14985" s="5"/>
      <c r="V14985" s="5"/>
      <c r="W14985" s="5"/>
    </row>
    <row r="14986" ht="15.75" customHeight="1">
      <c r="A14986" s="5"/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  <c r="Q14986" s="5"/>
      <c r="R14986" s="5"/>
      <c r="S14986" s="5"/>
      <c r="T14986" s="5"/>
      <c r="U14986" s="5"/>
      <c r="V14986" s="5"/>
      <c r="W14986" s="5"/>
    </row>
    <row r="14987" ht="15.75" customHeight="1">
      <c r="A14987" s="5"/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  <c r="R14987" s="5"/>
      <c r="S14987" s="5"/>
      <c r="T14987" s="5"/>
      <c r="U14987" s="5"/>
      <c r="V14987" s="5"/>
      <c r="W14987" s="5"/>
    </row>
    <row r="14988" ht="15.75" customHeight="1">
      <c r="A14988" s="5"/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  <c r="Q14988" s="5"/>
      <c r="R14988" s="5"/>
      <c r="S14988" s="5"/>
      <c r="T14988" s="5"/>
      <c r="U14988" s="5"/>
      <c r="V14988" s="5"/>
      <c r="W14988" s="5"/>
    </row>
    <row r="14989" ht="15.75" customHeight="1">
      <c r="A14989" s="5"/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  <c r="Q14989" s="5"/>
      <c r="R14989" s="5"/>
      <c r="S14989" s="5"/>
      <c r="T14989" s="5"/>
      <c r="U14989" s="5"/>
      <c r="V14989" s="5"/>
      <c r="W14989" s="5"/>
    </row>
    <row r="14990" ht="15.75" customHeight="1">
      <c r="A14990" s="5"/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  <c r="Q14990" s="5"/>
      <c r="R14990" s="5"/>
      <c r="S14990" s="5"/>
      <c r="T14990" s="5"/>
      <c r="U14990" s="5"/>
      <c r="V14990" s="5"/>
      <c r="W14990" s="5"/>
    </row>
    <row r="14991" ht="15.75" customHeight="1">
      <c r="A14991" s="5"/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  <c r="Q14991" s="5"/>
      <c r="R14991" s="5"/>
      <c r="S14991" s="5"/>
      <c r="T14991" s="5"/>
      <c r="U14991" s="5"/>
      <c r="V14991" s="5"/>
      <c r="W14991" s="5"/>
    </row>
    <row r="14992" ht="15.75" customHeight="1">
      <c r="A14992" s="5"/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  <c r="Q14992" s="5"/>
      <c r="R14992" s="5"/>
      <c r="S14992" s="5"/>
      <c r="T14992" s="5"/>
      <c r="U14992" s="5"/>
      <c r="V14992" s="5"/>
      <c r="W14992" s="5"/>
    </row>
    <row r="14993" ht="15.75" customHeight="1">
      <c r="A14993" s="5"/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  <c r="Q14993" s="5"/>
      <c r="R14993" s="5"/>
      <c r="S14993" s="5"/>
      <c r="T14993" s="5"/>
      <c r="U14993" s="5"/>
      <c r="V14993" s="5"/>
      <c r="W14993" s="5"/>
    </row>
    <row r="14994" ht="15.75" customHeight="1">
      <c r="A14994" s="5"/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  <c r="Q14994" s="5"/>
      <c r="R14994" s="5"/>
      <c r="S14994" s="5"/>
      <c r="T14994" s="5"/>
      <c r="U14994" s="5"/>
      <c r="V14994" s="5"/>
      <c r="W14994" s="5"/>
    </row>
    <row r="14995" ht="15.75" customHeight="1">
      <c r="A14995" s="5"/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  <c r="Q14995" s="5"/>
      <c r="R14995" s="5"/>
      <c r="S14995" s="5"/>
      <c r="T14995" s="5"/>
      <c r="U14995" s="5"/>
      <c r="V14995" s="5"/>
      <c r="W14995" s="5"/>
    </row>
    <row r="14996" ht="15.75" customHeight="1">
      <c r="A14996" s="5"/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  <c r="R14996" s="5"/>
      <c r="S14996" s="5"/>
      <c r="T14996" s="5"/>
      <c r="U14996" s="5"/>
      <c r="V14996" s="5"/>
      <c r="W14996" s="5"/>
    </row>
    <row r="14997" ht="15.75" customHeight="1">
      <c r="A14997" s="5"/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  <c r="Q14997" s="5"/>
      <c r="R14997" s="5"/>
      <c r="S14997" s="5"/>
      <c r="T14997" s="5"/>
      <c r="U14997" s="5"/>
      <c r="V14997" s="5"/>
      <c r="W14997" s="5"/>
    </row>
    <row r="14998" ht="15.75" customHeight="1">
      <c r="A14998" s="5"/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  <c r="Q14998" s="5"/>
      <c r="R14998" s="5"/>
      <c r="S14998" s="5"/>
      <c r="T14998" s="5"/>
      <c r="U14998" s="5"/>
      <c r="V14998" s="5"/>
      <c r="W14998" s="5"/>
    </row>
    <row r="14999" ht="15.75" customHeight="1">
      <c r="A14999" s="5"/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  <c r="Q14999" s="5"/>
      <c r="R14999" s="5"/>
      <c r="S14999" s="5"/>
      <c r="T14999" s="5"/>
      <c r="U14999" s="5"/>
      <c r="V14999" s="5"/>
      <c r="W14999" s="5"/>
    </row>
    <row r="15000" ht="15.75" customHeight="1">
      <c r="A15000" s="5"/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  <c r="Q15000" s="5"/>
      <c r="R15000" s="5"/>
      <c r="S15000" s="5"/>
      <c r="T15000" s="5"/>
      <c r="U15000" s="5"/>
      <c r="V15000" s="5"/>
      <c r="W15000" s="5"/>
    </row>
    <row r="15001" ht="15.75" customHeight="1">
      <c r="A15001" s="5"/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  <c r="Q15001" s="5"/>
      <c r="R15001" s="5"/>
      <c r="S15001" s="5"/>
      <c r="T15001" s="5"/>
      <c r="U15001" s="5"/>
      <c r="V15001" s="5"/>
      <c r="W15001" s="5"/>
    </row>
    <row r="15002" ht="15.75" customHeight="1">
      <c r="A15002" s="5"/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  <c r="Q15002" s="5"/>
      <c r="R15002" s="5"/>
      <c r="S15002" s="5"/>
      <c r="T15002" s="5"/>
      <c r="U15002" s="5"/>
      <c r="V15002" s="5"/>
      <c r="W15002" s="5"/>
    </row>
    <row r="15003" ht="15.75" customHeight="1">
      <c r="A15003" s="5"/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  <c r="Q15003" s="5"/>
      <c r="R15003" s="5"/>
      <c r="S15003" s="5"/>
      <c r="T15003" s="5"/>
      <c r="U15003" s="5"/>
      <c r="V15003" s="5"/>
      <c r="W15003" s="5"/>
    </row>
    <row r="15004" ht="15.75" customHeight="1">
      <c r="A15004" s="5"/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  <c r="Q15004" s="5"/>
      <c r="R15004" s="5"/>
      <c r="S15004" s="5"/>
      <c r="T15004" s="5"/>
      <c r="U15004" s="5"/>
      <c r="V15004" s="5"/>
      <c r="W15004" s="5"/>
    </row>
    <row r="15005" ht="15.75" customHeight="1">
      <c r="A15005" s="5"/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  <c r="R15005" s="5"/>
      <c r="S15005" s="5"/>
      <c r="T15005" s="5"/>
      <c r="U15005" s="5"/>
      <c r="V15005" s="5"/>
      <c r="W15005" s="5"/>
    </row>
    <row r="15006" ht="15.75" customHeight="1">
      <c r="A15006" s="5"/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  <c r="Q15006" s="5"/>
      <c r="R15006" s="5"/>
      <c r="S15006" s="5"/>
      <c r="T15006" s="5"/>
      <c r="U15006" s="5"/>
      <c r="V15006" s="5"/>
      <c r="W15006" s="5"/>
    </row>
    <row r="15007" ht="15.75" customHeight="1">
      <c r="A15007" s="5"/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  <c r="Q15007" s="5"/>
      <c r="R15007" s="5"/>
      <c r="S15007" s="5"/>
      <c r="T15007" s="5"/>
      <c r="U15007" s="5"/>
      <c r="V15007" s="5"/>
      <c r="W15007" s="5"/>
    </row>
    <row r="15008" ht="15.75" customHeight="1">
      <c r="A15008" s="5"/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  <c r="Q15008" s="5"/>
      <c r="R15008" s="5"/>
      <c r="S15008" s="5"/>
      <c r="T15008" s="5"/>
      <c r="U15008" s="5"/>
      <c r="V15008" s="5"/>
      <c r="W15008" s="5"/>
    </row>
    <row r="15009" ht="15.75" customHeight="1">
      <c r="A15009" s="5"/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  <c r="Q15009" s="5"/>
      <c r="R15009" s="5"/>
      <c r="S15009" s="5"/>
      <c r="T15009" s="5"/>
      <c r="U15009" s="5"/>
      <c r="V15009" s="5"/>
      <c r="W15009" s="5"/>
    </row>
    <row r="15010" ht="15.75" customHeight="1">
      <c r="A15010" s="5"/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  <c r="Q15010" s="5"/>
      <c r="R15010" s="5"/>
      <c r="S15010" s="5"/>
      <c r="T15010" s="5"/>
      <c r="U15010" s="5"/>
      <c r="V15010" s="5"/>
      <c r="W15010" s="5"/>
    </row>
    <row r="15011" ht="15.75" customHeight="1">
      <c r="A15011" s="5"/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  <c r="Q15011" s="5"/>
      <c r="R15011" s="5"/>
      <c r="S15011" s="5"/>
      <c r="T15011" s="5"/>
      <c r="U15011" s="5"/>
      <c r="V15011" s="5"/>
      <c r="W15011" s="5"/>
    </row>
    <row r="15012" ht="15.75" customHeight="1">
      <c r="A15012" s="5"/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  <c r="Q15012" s="5"/>
      <c r="R15012" s="5"/>
      <c r="S15012" s="5"/>
      <c r="T15012" s="5"/>
      <c r="U15012" s="5"/>
      <c r="V15012" s="5"/>
      <c r="W15012" s="5"/>
    </row>
    <row r="15013" ht="15.75" customHeight="1">
      <c r="A15013" s="5"/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  <c r="Q15013" s="5"/>
      <c r="R15013" s="5"/>
      <c r="S15013" s="5"/>
      <c r="T15013" s="5"/>
      <c r="U15013" s="5"/>
      <c r="V15013" s="5"/>
      <c r="W15013" s="5"/>
    </row>
    <row r="15014" ht="15.75" customHeight="1">
      <c r="A15014" s="5"/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  <c r="R15014" s="5"/>
      <c r="S15014" s="5"/>
      <c r="T15014" s="5"/>
      <c r="U15014" s="5"/>
      <c r="V15014" s="5"/>
      <c r="W15014" s="5"/>
    </row>
    <row r="15015" ht="15.75" customHeight="1">
      <c r="A15015" s="5"/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  <c r="Q15015" s="5"/>
      <c r="R15015" s="5"/>
      <c r="S15015" s="5"/>
      <c r="T15015" s="5"/>
      <c r="U15015" s="5"/>
      <c r="V15015" s="5"/>
      <c r="W15015" s="5"/>
    </row>
    <row r="15016" ht="15.75" customHeight="1">
      <c r="A15016" s="5"/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  <c r="Q15016" s="5"/>
      <c r="R15016" s="5"/>
      <c r="S15016" s="5"/>
      <c r="T15016" s="5"/>
      <c r="U15016" s="5"/>
      <c r="V15016" s="5"/>
      <c r="W15016" s="5"/>
    </row>
    <row r="15017" ht="15.75" customHeight="1">
      <c r="A15017" s="5"/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  <c r="Q15017" s="5"/>
      <c r="R15017" s="5"/>
      <c r="S15017" s="5"/>
      <c r="T15017" s="5"/>
      <c r="U15017" s="5"/>
      <c r="V15017" s="5"/>
      <c r="W15017" s="5"/>
    </row>
    <row r="15018" ht="15.75" customHeight="1">
      <c r="A15018" s="5"/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  <c r="Q15018" s="5"/>
      <c r="R15018" s="5"/>
      <c r="S15018" s="5"/>
      <c r="T15018" s="5"/>
      <c r="U15018" s="5"/>
      <c r="V15018" s="5"/>
      <c r="W15018" s="5"/>
    </row>
    <row r="15019" ht="15.75" customHeight="1">
      <c r="A15019" s="5"/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  <c r="Q15019" s="5"/>
      <c r="R15019" s="5"/>
      <c r="S15019" s="5"/>
      <c r="T15019" s="5"/>
      <c r="U15019" s="5"/>
      <c r="V15019" s="5"/>
      <c r="W15019" s="5"/>
    </row>
    <row r="15020" ht="15.75" customHeight="1">
      <c r="A15020" s="5"/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  <c r="Q15020" s="5"/>
      <c r="R15020" s="5"/>
      <c r="S15020" s="5"/>
      <c r="T15020" s="5"/>
      <c r="U15020" s="5"/>
      <c r="V15020" s="5"/>
      <c r="W15020" s="5"/>
    </row>
    <row r="15021" ht="15.75" customHeight="1">
      <c r="A15021" s="5"/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  <c r="Q15021" s="5"/>
      <c r="R15021" s="5"/>
      <c r="S15021" s="5"/>
      <c r="T15021" s="5"/>
      <c r="U15021" s="5"/>
      <c r="V15021" s="5"/>
      <c r="W15021" s="5"/>
    </row>
    <row r="15022" ht="15.75" customHeight="1">
      <c r="A15022" s="5"/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  <c r="Q15022" s="5"/>
      <c r="R15022" s="5"/>
      <c r="S15022" s="5"/>
      <c r="T15022" s="5"/>
      <c r="U15022" s="5"/>
      <c r="V15022" s="5"/>
      <c r="W15022" s="5"/>
    </row>
    <row r="15023" ht="15.75" customHeight="1">
      <c r="A15023" s="5"/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  <c r="R15023" s="5"/>
      <c r="S15023" s="5"/>
      <c r="T15023" s="5"/>
      <c r="U15023" s="5"/>
      <c r="V15023" s="5"/>
      <c r="W15023" s="5"/>
    </row>
    <row r="15024" ht="15.75" customHeight="1">
      <c r="A15024" s="5"/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  <c r="Q15024" s="5"/>
      <c r="R15024" s="5"/>
      <c r="S15024" s="5"/>
      <c r="T15024" s="5"/>
      <c r="U15024" s="5"/>
      <c r="V15024" s="5"/>
      <c r="W15024" s="5"/>
    </row>
    <row r="15025" ht="15.75" customHeight="1">
      <c r="A15025" s="5"/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  <c r="Q15025" s="5"/>
      <c r="R15025" s="5"/>
      <c r="S15025" s="5"/>
      <c r="T15025" s="5"/>
      <c r="U15025" s="5"/>
      <c r="V15025" s="5"/>
      <c r="W15025" s="5"/>
    </row>
    <row r="15026" ht="15.75" customHeight="1">
      <c r="A15026" s="5"/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  <c r="Q15026" s="5"/>
      <c r="R15026" s="5"/>
      <c r="S15026" s="5"/>
      <c r="T15026" s="5"/>
      <c r="U15026" s="5"/>
      <c r="V15026" s="5"/>
      <c r="W15026" s="5"/>
    </row>
    <row r="15027" ht="15.75" customHeight="1">
      <c r="A15027" s="5"/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  <c r="Q15027" s="5"/>
      <c r="R15027" s="5"/>
      <c r="S15027" s="5"/>
      <c r="T15027" s="5"/>
      <c r="U15027" s="5"/>
      <c r="V15027" s="5"/>
      <c r="W15027" s="5"/>
    </row>
    <row r="15028" ht="15.75" customHeight="1">
      <c r="A15028" s="5"/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  <c r="Q15028" s="5"/>
      <c r="R15028" s="5"/>
      <c r="S15028" s="5"/>
      <c r="T15028" s="5"/>
      <c r="U15028" s="5"/>
      <c r="V15028" s="5"/>
      <c r="W15028" s="5"/>
    </row>
    <row r="15029" ht="15.75" customHeight="1">
      <c r="A15029" s="5"/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  <c r="Q15029" s="5"/>
      <c r="R15029" s="5"/>
      <c r="S15029" s="5"/>
      <c r="T15029" s="5"/>
      <c r="U15029" s="5"/>
      <c r="V15029" s="5"/>
      <c r="W15029" s="5"/>
    </row>
    <row r="15030" ht="15.75" customHeight="1">
      <c r="A15030" s="5"/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  <c r="Q15030" s="5"/>
      <c r="R15030" s="5"/>
      <c r="S15030" s="5"/>
      <c r="T15030" s="5"/>
      <c r="U15030" s="5"/>
      <c r="V15030" s="5"/>
      <c r="W15030" s="5"/>
    </row>
    <row r="15031" ht="15.75" customHeight="1">
      <c r="A15031" s="5"/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  <c r="Q15031" s="5"/>
      <c r="R15031" s="5"/>
      <c r="S15031" s="5"/>
      <c r="T15031" s="5"/>
      <c r="U15031" s="5"/>
      <c r="V15031" s="5"/>
      <c r="W15031" s="5"/>
    </row>
    <row r="15032" ht="15.75" customHeight="1">
      <c r="A15032" s="5"/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  <c r="R15032" s="5"/>
      <c r="S15032" s="5"/>
      <c r="T15032" s="5"/>
      <c r="U15032" s="5"/>
      <c r="V15032" s="5"/>
      <c r="W15032" s="5"/>
    </row>
    <row r="15033" ht="15.75" customHeight="1">
      <c r="A15033" s="5"/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  <c r="Q15033" s="5"/>
      <c r="R15033" s="5"/>
      <c r="S15033" s="5"/>
      <c r="T15033" s="5"/>
      <c r="U15033" s="5"/>
      <c r="V15033" s="5"/>
      <c r="W15033" s="5"/>
    </row>
    <row r="15034" ht="15.75" customHeight="1">
      <c r="A15034" s="5"/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  <c r="Q15034" s="5"/>
      <c r="R15034" s="5"/>
      <c r="S15034" s="5"/>
      <c r="T15034" s="5"/>
      <c r="U15034" s="5"/>
      <c r="V15034" s="5"/>
      <c r="W15034" s="5"/>
    </row>
    <row r="15035" ht="15.75" customHeight="1">
      <c r="A15035" s="5"/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  <c r="Q15035" s="5"/>
      <c r="R15035" s="5"/>
      <c r="S15035" s="5"/>
      <c r="T15035" s="5"/>
      <c r="U15035" s="5"/>
      <c r="V15035" s="5"/>
      <c r="W15035" s="5"/>
    </row>
    <row r="15036" ht="15.75" customHeight="1">
      <c r="A15036" s="5"/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  <c r="Q15036" s="5"/>
      <c r="R15036" s="5"/>
      <c r="S15036" s="5"/>
      <c r="T15036" s="5"/>
      <c r="U15036" s="5"/>
      <c r="V15036" s="5"/>
      <c r="W15036" s="5"/>
    </row>
    <row r="15037" ht="15.75" customHeight="1">
      <c r="A15037" s="5"/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  <c r="Q15037" s="5"/>
      <c r="R15037" s="5"/>
      <c r="S15037" s="5"/>
      <c r="T15037" s="5"/>
      <c r="U15037" s="5"/>
      <c r="V15037" s="5"/>
      <c r="W15037" s="5"/>
    </row>
    <row r="15038" ht="15.75" customHeight="1">
      <c r="A15038" s="5"/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  <c r="Q15038" s="5"/>
      <c r="R15038" s="5"/>
      <c r="S15038" s="5"/>
      <c r="T15038" s="5"/>
      <c r="U15038" s="5"/>
      <c r="V15038" s="5"/>
      <c r="W15038" s="5"/>
    </row>
    <row r="15039" ht="15.75" customHeight="1">
      <c r="A15039" s="5"/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  <c r="Q15039" s="5"/>
      <c r="R15039" s="5"/>
      <c r="S15039" s="5"/>
      <c r="T15039" s="5"/>
      <c r="U15039" s="5"/>
      <c r="V15039" s="5"/>
      <c r="W15039" s="5"/>
    </row>
    <row r="15040" ht="15.75" customHeight="1">
      <c r="A15040" s="5"/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  <c r="Q15040" s="5"/>
      <c r="R15040" s="5"/>
      <c r="S15040" s="5"/>
      <c r="T15040" s="5"/>
      <c r="U15040" s="5"/>
      <c r="V15040" s="5"/>
      <c r="W15040" s="5"/>
    </row>
    <row r="15041" ht="15.75" customHeight="1">
      <c r="A15041" s="5"/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  <c r="R15041" s="5"/>
      <c r="S15041" s="5"/>
      <c r="T15041" s="5"/>
      <c r="U15041" s="5"/>
      <c r="V15041" s="5"/>
      <c r="W15041" s="5"/>
    </row>
    <row r="15042" ht="15.75" customHeight="1">
      <c r="A15042" s="5"/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  <c r="Q15042" s="5"/>
      <c r="R15042" s="5"/>
      <c r="S15042" s="5"/>
      <c r="T15042" s="5"/>
      <c r="U15042" s="5"/>
      <c r="V15042" s="5"/>
      <c r="W15042" s="5"/>
    </row>
    <row r="15043" ht="15.75" customHeight="1">
      <c r="A15043" s="5"/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  <c r="Q15043" s="5"/>
      <c r="R15043" s="5"/>
      <c r="S15043" s="5"/>
      <c r="T15043" s="5"/>
      <c r="U15043" s="5"/>
      <c r="V15043" s="5"/>
      <c r="W15043" s="5"/>
    </row>
    <row r="15044" ht="15.75" customHeight="1">
      <c r="A15044" s="5"/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  <c r="Q15044" s="5"/>
      <c r="R15044" s="5"/>
      <c r="S15044" s="5"/>
      <c r="T15044" s="5"/>
      <c r="U15044" s="5"/>
      <c r="V15044" s="5"/>
      <c r="W15044" s="5"/>
    </row>
    <row r="15045" ht="15.75" customHeight="1">
      <c r="A15045" s="5"/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  <c r="Q15045" s="5"/>
      <c r="R15045" s="5"/>
      <c r="S15045" s="5"/>
      <c r="T15045" s="5"/>
      <c r="U15045" s="5"/>
      <c r="V15045" s="5"/>
      <c r="W15045" s="5"/>
    </row>
    <row r="15046" ht="15.75" customHeight="1">
      <c r="A15046" s="5"/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  <c r="Q15046" s="5"/>
      <c r="R15046" s="5"/>
      <c r="S15046" s="5"/>
      <c r="T15046" s="5"/>
      <c r="U15046" s="5"/>
      <c r="V15046" s="5"/>
      <c r="W15046" s="5"/>
    </row>
    <row r="15047" ht="15.75" customHeight="1">
      <c r="A15047" s="5"/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  <c r="Q15047" s="5"/>
      <c r="R15047" s="5"/>
      <c r="S15047" s="5"/>
      <c r="T15047" s="5"/>
      <c r="U15047" s="5"/>
      <c r="V15047" s="5"/>
      <c r="W15047" s="5"/>
    </row>
    <row r="15048" ht="15.75" customHeight="1">
      <c r="A15048" s="5"/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  <c r="Q15048" s="5"/>
      <c r="R15048" s="5"/>
      <c r="S15048" s="5"/>
      <c r="T15048" s="5"/>
      <c r="U15048" s="5"/>
      <c r="V15048" s="5"/>
      <c r="W15048" s="5"/>
    </row>
    <row r="15049" ht="15.75" customHeight="1">
      <c r="A15049" s="5"/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  <c r="Q15049" s="5"/>
      <c r="R15049" s="5"/>
      <c r="S15049" s="5"/>
      <c r="T15049" s="5"/>
      <c r="U15049" s="5"/>
      <c r="V15049" s="5"/>
      <c r="W15049" s="5"/>
    </row>
    <row r="15050" ht="15.75" customHeight="1">
      <c r="A15050" s="5"/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  <c r="R15050" s="5"/>
      <c r="S15050" s="5"/>
      <c r="T15050" s="5"/>
      <c r="U15050" s="5"/>
      <c r="V15050" s="5"/>
      <c r="W15050" s="5"/>
    </row>
    <row r="15051" ht="15.75" customHeight="1">
      <c r="A15051" s="5"/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  <c r="Q15051" s="5"/>
      <c r="R15051" s="5"/>
      <c r="S15051" s="5"/>
      <c r="T15051" s="5"/>
      <c r="U15051" s="5"/>
      <c r="V15051" s="5"/>
      <c r="W15051" s="5"/>
    </row>
    <row r="15052" ht="15.75" customHeight="1">
      <c r="A15052" s="5"/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  <c r="Q15052" s="5"/>
      <c r="R15052" s="5"/>
      <c r="S15052" s="5"/>
      <c r="T15052" s="5"/>
      <c r="U15052" s="5"/>
      <c r="V15052" s="5"/>
      <c r="W15052" s="5"/>
    </row>
    <row r="15053" ht="15.75" customHeight="1">
      <c r="A15053" s="5"/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  <c r="Q15053" s="5"/>
      <c r="R15053" s="5"/>
      <c r="S15053" s="5"/>
      <c r="T15053" s="5"/>
      <c r="U15053" s="5"/>
      <c r="V15053" s="5"/>
      <c r="W15053" s="5"/>
    </row>
    <row r="15054" ht="15.75" customHeight="1">
      <c r="A15054" s="5"/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  <c r="Q15054" s="5"/>
      <c r="R15054" s="5"/>
      <c r="S15054" s="5"/>
      <c r="T15054" s="5"/>
      <c r="U15054" s="5"/>
      <c r="V15054" s="5"/>
      <c r="W15054" s="5"/>
    </row>
    <row r="15055" ht="15.75" customHeight="1">
      <c r="A15055" s="5"/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  <c r="Q15055" s="5"/>
      <c r="R15055" s="5"/>
      <c r="S15055" s="5"/>
      <c r="T15055" s="5"/>
      <c r="U15055" s="5"/>
      <c r="V15055" s="5"/>
      <c r="W15055" s="5"/>
    </row>
    <row r="15056" ht="15.75" customHeight="1">
      <c r="A15056" s="5"/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  <c r="Q15056" s="5"/>
      <c r="R15056" s="5"/>
      <c r="S15056" s="5"/>
      <c r="T15056" s="5"/>
      <c r="U15056" s="5"/>
      <c r="V15056" s="5"/>
      <c r="W15056" s="5"/>
    </row>
    <row r="15057" ht="15.75" customHeight="1">
      <c r="A15057" s="5"/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  <c r="Q15057" s="5"/>
      <c r="R15057" s="5"/>
      <c r="S15057" s="5"/>
      <c r="T15057" s="5"/>
      <c r="U15057" s="5"/>
      <c r="V15057" s="5"/>
      <c r="W15057" s="5"/>
    </row>
    <row r="15058" ht="15.75" customHeight="1">
      <c r="A15058" s="5"/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  <c r="Q15058" s="5"/>
      <c r="R15058" s="5"/>
      <c r="S15058" s="5"/>
      <c r="T15058" s="5"/>
      <c r="U15058" s="5"/>
      <c r="V15058" s="5"/>
      <c r="W15058" s="5"/>
    </row>
    <row r="15059" ht="15.75" customHeight="1">
      <c r="A15059" s="5"/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  <c r="R15059" s="5"/>
      <c r="S15059" s="5"/>
      <c r="T15059" s="5"/>
      <c r="U15059" s="5"/>
      <c r="V15059" s="5"/>
      <c r="W15059" s="5"/>
    </row>
    <row r="15060" ht="15.75" customHeight="1">
      <c r="A15060" s="5"/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  <c r="Q15060" s="5"/>
      <c r="R15060" s="5"/>
      <c r="S15060" s="5"/>
      <c r="T15060" s="5"/>
      <c r="U15060" s="5"/>
      <c r="V15060" s="5"/>
      <c r="W15060" s="5"/>
    </row>
    <row r="15061" ht="15.75" customHeight="1">
      <c r="A15061" s="5"/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  <c r="Q15061" s="5"/>
      <c r="R15061" s="5"/>
      <c r="S15061" s="5"/>
      <c r="T15061" s="5"/>
      <c r="U15061" s="5"/>
      <c r="V15061" s="5"/>
      <c r="W15061" s="5"/>
    </row>
    <row r="15062" ht="15.75" customHeight="1">
      <c r="A15062" s="5"/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  <c r="Q15062" s="5"/>
      <c r="R15062" s="5"/>
      <c r="S15062" s="5"/>
      <c r="T15062" s="5"/>
      <c r="U15062" s="5"/>
      <c r="V15062" s="5"/>
      <c r="W15062" s="5"/>
    </row>
    <row r="15063" ht="15.75" customHeight="1">
      <c r="A15063" s="5"/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  <c r="Q15063" s="5"/>
      <c r="R15063" s="5"/>
      <c r="S15063" s="5"/>
      <c r="T15063" s="5"/>
      <c r="U15063" s="5"/>
      <c r="V15063" s="5"/>
      <c r="W15063" s="5"/>
    </row>
    <row r="15064" ht="15.75" customHeight="1">
      <c r="A15064" s="5"/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  <c r="Q15064" s="5"/>
      <c r="R15064" s="5"/>
      <c r="S15064" s="5"/>
      <c r="T15064" s="5"/>
      <c r="U15064" s="5"/>
      <c r="V15064" s="5"/>
      <c r="W15064" s="5"/>
    </row>
    <row r="15065" ht="15.75" customHeight="1">
      <c r="A15065" s="5"/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  <c r="Q15065" s="5"/>
      <c r="R15065" s="5"/>
      <c r="S15065" s="5"/>
      <c r="T15065" s="5"/>
      <c r="U15065" s="5"/>
      <c r="V15065" s="5"/>
      <c r="W15065" s="5"/>
    </row>
    <row r="15066" ht="15.75" customHeight="1">
      <c r="A15066" s="5"/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  <c r="Q15066" s="5"/>
      <c r="R15066" s="5"/>
      <c r="S15066" s="5"/>
      <c r="T15066" s="5"/>
      <c r="U15066" s="5"/>
      <c r="V15066" s="5"/>
      <c r="W15066" s="5"/>
    </row>
    <row r="15067" ht="15.75" customHeight="1">
      <c r="A15067" s="5"/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  <c r="Q15067" s="5"/>
      <c r="R15067" s="5"/>
      <c r="S15067" s="5"/>
      <c r="T15067" s="5"/>
      <c r="U15067" s="5"/>
      <c r="V15067" s="5"/>
      <c r="W15067" s="5"/>
    </row>
    <row r="15068" ht="15.75" customHeight="1">
      <c r="A15068" s="5"/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  <c r="R15068" s="5"/>
      <c r="S15068" s="5"/>
      <c r="T15068" s="5"/>
      <c r="U15068" s="5"/>
      <c r="V15068" s="5"/>
      <c r="W15068" s="5"/>
    </row>
    <row r="15069" ht="15.75" customHeight="1">
      <c r="A15069" s="5"/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  <c r="Q15069" s="5"/>
      <c r="R15069" s="5"/>
      <c r="S15069" s="5"/>
      <c r="T15069" s="5"/>
      <c r="U15069" s="5"/>
      <c r="V15069" s="5"/>
      <c r="W15069" s="5"/>
    </row>
    <row r="15070" ht="15.75" customHeight="1">
      <c r="A15070" s="5"/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  <c r="Q15070" s="5"/>
      <c r="R15070" s="5"/>
      <c r="S15070" s="5"/>
      <c r="T15070" s="5"/>
      <c r="U15070" s="5"/>
      <c r="V15070" s="5"/>
      <c r="W15070" s="5"/>
    </row>
    <row r="15071" ht="15.75" customHeight="1">
      <c r="A15071" s="5"/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  <c r="Q15071" s="5"/>
      <c r="R15071" s="5"/>
      <c r="S15071" s="5"/>
      <c r="T15071" s="5"/>
      <c r="U15071" s="5"/>
      <c r="V15071" s="5"/>
      <c r="W15071" s="5"/>
    </row>
    <row r="15072" ht="15.75" customHeight="1">
      <c r="A15072" s="5"/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  <c r="Q15072" s="5"/>
      <c r="R15072" s="5"/>
      <c r="S15072" s="5"/>
      <c r="T15072" s="5"/>
      <c r="U15072" s="5"/>
      <c r="V15072" s="5"/>
      <c r="W15072" s="5"/>
    </row>
    <row r="15073" ht="15.75" customHeight="1">
      <c r="A15073" s="5"/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  <c r="Q15073" s="5"/>
      <c r="R15073" s="5"/>
      <c r="S15073" s="5"/>
      <c r="T15073" s="5"/>
      <c r="U15073" s="5"/>
      <c r="V15073" s="5"/>
      <c r="W15073" s="5"/>
    </row>
    <row r="15074" ht="15.75" customHeight="1">
      <c r="A15074" s="5"/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  <c r="Q15074" s="5"/>
      <c r="R15074" s="5"/>
      <c r="S15074" s="5"/>
      <c r="T15074" s="5"/>
      <c r="U15074" s="5"/>
      <c r="V15074" s="5"/>
      <c r="W15074" s="5"/>
    </row>
    <row r="15075" ht="15.75" customHeight="1">
      <c r="A15075" s="5"/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  <c r="Q15075" s="5"/>
      <c r="R15075" s="5"/>
      <c r="S15075" s="5"/>
      <c r="T15075" s="5"/>
      <c r="U15075" s="5"/>
      <c r="V15075" s="5"/>
      <c r="W15075" s="5"/>
    </row>
    <row r="15076" ht="15.75" customHeight="1">
      <c r="A15076" s="5"/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  <c r="Q15076" s="5"/>
      <c r="R15076" s="5"/>
      <c r="S15076" s="5"/>
      <c r="T15076" s="5"/>
      <c r="U15076" s="5"/>
      <c r="V15076" s="5"/>
      <c r="W15076" s="5"/>
    </row>
    <row r="15077" ht="15.75" customHeight="1">
      <c r="A15077" s="5"/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  <c r="R15077" s="5"/>
      <c r="S15077" s="5"/>
      <c r="T15077" s="5"/>
      <c r="U15077" s="5"/>
      <c r="V15077" s="5"/>
      <c r="W15077" s="5"/>
    </row>
    <row r="15078" ht="15.75" customHeight="1">
      <c r="A15078" s="5"/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  <c r="Q15078" s="5"/>
      <c r="R15078" s="5"/>
      <c r="S15078" s="5"/>
      <c r="T15078" s="5"/>
      <c r="U15078" s="5"/>
      <c r="V15078" s="5"/>
      <c r="W15078" s="5"/>
    </row>
    <row r="15079" ht="15.75" customHeight="1">
      <c r="A15079" s="5"/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  <c r="Q15079" s="5"/>
      <c r="R15079" s="5"/>
      <c r="S15079" s="5"/>
      <c r="T15079" s="5"/>
      <c r="U15079" s="5"/>
      <c r="V15079" s="5"/>
      <c r="W15079" s="5"/>
    </row>
    <row r="15080" ht="15.75" customHeight="1">
      <c r="A15080" s="5"/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  <c r="Q15080" s="5"/>
      <c r="R15080" s="5"/>
      <c r="S15080" s="5"/>
      <c r="T15080" s="5"/>
      <c r="U15080" s="5"/>
      <c r="V15080" s="5"/>
      <c r="W15080" s="5"/>
    </row>
    <row r="15081" ht="15.75" customHeight="1">
      <c r="A15081" s="5"/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  <c r="Q15081" s="5"/>
      <c r="R15081" s="5"/>
      <c r="S15081" s="5"/>
      <c r="T15081" s="5"/>
      <c r="U15081" s="5"/>
      <c r="V15081" s="5"/>
      <c r="W15081" s="5"/>
    </row>
    <row r="15082" ht="15.75" customHeight="1">
      <c r="A15082" s="5"/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  <c r="Q15082" s="5"/>
      <c r="R15082" s="5"/>
      <c r="S15082" s="5"/>
      <c r="T15082" s="5"/>
      <c r="U15082" s="5"/>
      <c r="V15082" s="5"/>
      <c r="W15082" s="5"/>
    </row>
    <row r="15083" ht="15.75" customHeight="1">
      <c r="A15083" s="5"/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  <c r="Q15083" s="5"/>
      <c r="R15083" s="5"/>
      <c r="S15083" s="5"/>
      <c r="T15083" s="5"/>
      <c r="U15083" s="5"/>
      <c r="V15083" s="5"/>
      <c r="W15083" s="5"/>
    </row>
    <row r="15084" ht="15.75" customHeight="1">
      <c r="A15084" s="5"/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  <c r="Q15084" s="5"/>
      <c r="R15084" s="5"/>
      <c r="S15084" s="5"/>
      <c r="T15084" s="5"/>
      <c r="U15084" s="5"/>
      <c r="V15084" s="5"/>
      <c r="W15084" s="5"/>
    </row>
    <row r="15085" ht="15.75" customHeight="1">
      <c r="A15085" s="5"/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  <c r="Q15085" s="5"/>
      <c r="R15085" s="5"/>
      <c r="S15085" s="5"/>
      <c r="T15085" s="5"/>
      <c r="U15085" s="5"/>
      <c r="V15085" s="5"/>
      <c r="W15085" s="5"/>
    </row>
    <row r="15086" ht="15.75" customHeight="1">
      <c r="A15086" s="5"/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  <c r="R15086" s="5"/>
      <c r="S15086" s="5"/>
      <c r="T15086" s="5"/>
      <c r="U15086" s="5"/>
      <c r="V15086" s="5"/>
      <c r="W15086" s="5"/>
    </row>
    <row r="15087" ht="15.75" customHeight="1">
      <c r="A15087" s="5"/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  <c r="Q15087" s="5"/>
      <c r="R15087" s="5"/>
      <c r="S15087" s="5"/>
      <c r="T15087" s="5"/>
      <c r="U15087" s="5"/>
      <c r="V15087" s="5"/>
      <c r="W15087" s="5"/>
    </row>
    <row r="15088" ht="15.75" customHeight="1">
      <c r="A15088" s="5"/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  <c r="Q15088" s="5"/>
      <c r="R15088" s="5"/>
      <c r="S15088" s="5"/>
      <c r="T15088" s="5"/>
      <c r="U15088" s="5"/>
      <c r="V15088" s="5"/>
      <c r="W15088" s="5"/>
    </row>
    <row r="15089" ht="15.75" customHeight="1">
      <c r="A15089" s="5"/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  <c r="Q15089" s="5"/>
      <c r="R15089" s="5"/>
      <c r="S15089" s="5"/>
      <c r="T15089" s="5"/>
      <c r="U15089" s="5"/>
      <c r="V15089" s="5"/>
      <c r="W15089" s="5"/>
    </row>
    <row r="15090" ht="15.75" customHeight="1">
      <c r="A15090" s="5"/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  <c r="Q15090" s="5"/>
      <c r="R15090" s="5"/>
      <c r="S15090" s="5"/>
      <c r="T15090" s="5"/>
      <c r="U15090" s="5"/>
      <c r="V15090" s="5"/>
      <c r="W15090" s="5"/>
    </row>
    <row r="15091" ht="15.75" customHeight="1">
      <c r="A15091" s="5"/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  <c r="Q15091" s="5"/>
      <c r="R15091" s="5"/>
      <c r="S15091" s="5"/>
      <c r="T15091" s="5"/>
      <c r="U15091" s="5"/>
      <c r="V15091" s="5"/>
      <c r="W15091" s="5"/>
    </row>
    <row r="15092" ht="15.75" customHeight="1">
      <c r="A15092" s="5"/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  <c r="Q15092" s="5"/>
      <c r="R15092" s="5"/>
      <c r="S15092" s="5"/>
      <c r="T15092" s="5"/>
      <c r="U15092" s="5"/>
      <c r="V15092" s="5"/>
      <c r="W15092" s="5"/>
    </row>
    <row r="15093" ht="15.75" customHeight="1">
      <c r="A15093" s="5"/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  <c r="Q15093" s="5"/>
      <c r="R15093" s="5"/>
      <c r="S15093" s="5"/>
      <c r="T15093" s="5"/>
      <c r="U15093" s="5"/>
      <c r="V15093" s="5"/>
      <c r="W15093" s="5"/>
    </row>
    <row r="15094" ht="15.75" customHeight="1">
      <c r="A15094" s="5"/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  <c r="Q15094" s="5"/>
      <c r="R15094" s="5"/>
      <c r="S15094" s="5"/>
      <c r="T15094" s="5"/>
      <c r="U15094" s="5"/>
      <c r="V15094" s="5"/>
      <c r="W15094" s="5"/>
    </row>
    <row r="15095" ht="15.75" customHeight="1">
      <c r="A15095" s="5"/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  <c r="R15095" s="5"/>
      <c r="S15095" s="5"/>
      <c r="T15095" s="5"/>
      <c r="U15095" s="5"/>
      <c r="V15095" s="5"/>
      <c r="W15095" s="5"/>
    </row>
    <row r="15096" ht="15.75" customHeight="1">
      <c r="A15096" s="5"/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  <c r="Q15096" s="5"/>
      <c r="R15096" s="5"/>
      <c r="S15096" s="5"/>
      <c r="T15096" s="5"/>
      <c r="U15096" s="5"/>
      <c r="V15096" s="5"/>
      <c r="W15096" s="5"/>
    </row>
    <row r="15097" ht="15.75" customHeight="1">
      <c r="A15097" s="5"/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  <c r="Q15097" s="5"/>
      <c r="R15097" s="5"/>
      <c r="S15097" s="5"/>
      <c r="T15097" s="5"/>
      <c r="U15097" s="5"/>
      <c r="V15097" s="5"/>
      <c r="W15097" s="5"/>
    </row>
    <row r="15098" ht="15.75" customHeight="1">
      <c r="A15098" s="5"/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  <c r="Q15098" s="5"/>
      <c r="R15098" s="5"/>
      <c r="S15098" s="5"/>
      <c r="T15098" s="5"/>
      <c r="U15098" s="5"/>
      <c r="V15098" s="5"/>
      <c r="W15098" s="5"/>
    </row>
    <row r="15099" ht="15.75" customHeight="1">
      <c r="A15099" s="5"/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  <c r="Q15099" s="5"/>
      <c r="R15099" s="5"/>
      <c r="S15099" s="5"/>
      <c r="T15099" s="5"/>
      <c r="U15099" s="5"/>
      <c r="V15099" s="5"/>
      <c r="W15099" s="5"/>
    </row>
    <row r="15100" ht="15.75" customHeight="1">
      <c r="A15100" s="5"/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  <c r="Q15100" s="5"/>
      <c r="R15100" s="5"/>
      <c r="S15100" s="5"/>
      <c r="T15100" s="5"/>
      <c r="U15100" s="5"/>
      <c r="V15100" s="5"/>
      <c r="W15100" s="5"/>
    </row>
    <row r="15101" ht="15.75" customHeight="1">
      <c r="A15101" s="5"/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  <c r="Q15101" s="5"/>
      <c r="R15101" s="5"/>
      <c r="S15101" s="5"/>
      <c r="T15101" s="5"/>
      <c r="U15101" s="5"/>
      <c r="V15101" s="5"/>
      <c r="W15101" s="5"/>
    </row>
    <row r="15102" ht="15.75" customHeight="1">
      <c r="A15102" s="5"/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  <c r="Q15102" s="5"/>
      <c r="R15102" s="5"/>
      <c r="S15102" s="5"/>
      <c r="T15102" s="5"/>
      <c r="U15102" s="5"/>
      <c r="V15102" s="5"/>
      <c r="W15102" s="5"/>
    </row>
    <row r="15103" ht="15.75" customHeight="1">
      <c r="A15103" s="5"/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  <c r="Q15103" s="5"/>
      <c r="R15103" s="5"/>
      <c r="S15103" s="5"/>
      <c r="T15103" s="5"/>
      <c r="U15103" s="5"/>
      <c r="V15103" s="5"/>
      <c r="W15103" s="5"/>
    </row>
    <row r="15104" ht="15.75" customHeight="1">
      <c r="A15104" s="5"/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  <c r="R15104" s="5"/>
      <c r="S15104" s="5"/>
      <c r="T15104" s="5"/>
      <c r="U15104" s="5"/>
      <c r="V15104" s="5"/>
      <c r="W15104" s="5"/>
    </row>
    <row r="15105" ht="15.75" customHeight="1">
      <c r="A15105" s="5"/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  <c r="Q15105" s="5"/>
      <c r="R15105" s="5"/>
      <c r="S15105" s="5"/>
      <c r="T15105" s="5"/>
      <c r="U15105" s="5"/>
      <c r="V15105" s="5"/>
      <c r="W15105" s="5"/>
    </row>
    <row r="15106" ht="15.75" customHeight="1">
      <c r="A15106" s="5"/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  <c r="Q15106" s="5"/>
      <c r="R15106" s="5"/>
      <c r="S15106" s="5"/>
      <c r="T15106" s="5"/>
      <c r="U15106" s="5"/>
      <c r="V15106" s="5"/>
      <c r="W15106" s="5"/>
    </row>
    <row r="15107" ht="15.75" customHeight="1">
      <c r="A15107" s="5"/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  <c r="Q15107" s="5"/>
      <c r="R15107" s="5"/>
      <c r="S15107" s="5"/>
      <c r="T15107" s="5"/>
      <c r="U15107" s="5"/>
      <c r="V15107" s="5"/>
      <c r="W15107" s="5"/>
    </row>
    <row r="15108" ht="15.75" customHeight="1">
      <c r="A15108" s="5"/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  <c r="Q15108" s="5"/>
      <c r="R15108" s="5"/>
      <c r="S15108" s="5"/>
      <c r="T15108" s="5"/>
      <c r="U15108" s="5"/>
      <c r="V15108" s="5"/>
      <c r="W15108" s="5"/>
    </row>
    <row r="15109" ht="15.75" customHeight="1">
      <c r="A15109" s="5"/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  <c r="Q15109" s="5"/>
      <c r="R15109" s="5"/>
      <c r="S15109" s="5"/>
      <c r="T15109" s="5"/>
      <c r="U15109" s="5"/>
      <c r="V15109" s="5"/>
      <c r="W15109" s="5"/>
    </row>
    <row r="15110" ht="15.75" customHeight="1">
      <c r="A15110" s="5"/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  <c r="Q15110" s="5"/>
      <c r="R15110" s="5"/>
      <c r="S15110" s="5"/>
      <c r="T15110" s="5"/>
      <c r="U15110" s="5"/>
      <c r="V15110" s="5"/>
      <c r="W15110" s="5"/>
    </row>
    <row r="15111" ht="15.75" customHeight="1">
      <c r="A15111" s="5"/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  <c r="Q15111" s="5"/>
      <c r="R15111" s="5"/>
      <c r="S15111" s="5"/>
      <c r="T15111" s="5"/>
      <c r="U15111" s="5"/>
      <c r="V15111" s="5"/>
      <c r="W15111" s="5"/>
    </row>
    <row r="15112" ht="15.75" customHeight="1">
      <c r="A15112" s="5"/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  <c r="Q15112" s="5"/>
      <c r="R15112" s="5"/>
      <c r="S15112" s="5"/>
      <c r="T15112" s="5"/>
      <c r="U15112" s="5"/>
      <c r="V15112" s="5"/>
      <c r="W15112" s="5"/>
    </row>
    <row r="15113" ht="15.75" customHeight="1">
      <c r="A15113" s="5"/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  <c r="R15113" s="5"/>
      <c r="S15113" s="5"/>
      <c r="T15113" s="5"/>
      <c r="U15113" s="5"/>
      <c r="V15113" s="5"/>
      <c r="W15113" s="5"/>
    </row>
    <row r="15114" ht="15.75" customHeight="1">
      <c r="A15114" s="5"/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  <c r="Q15114" s="5"/>
      <c r="R15114" s="5"/>
      <c r="S15114" s="5"/>
      <c r="T15114" s="5"/>
      <c r="U15114" s="5"/>
      <c r="V15114" s="5"/>
      <c r="W15114" s="5"/>
    </row>
    <row r="15115" ht="15.75" customHeight="1">
      <c r="A15115" s="5"/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  <c r="Q15115" s="5"/>
      <c r="R15115" s="5"/>
      <c r="S15115" s="5"/>
      <c r="T15115" s="5"/>
      <c r="U15115" s="5"/>
      <c r="V15115" s="5"/>
      <c r="W15115" s="5"/>
    </row>
    <row r="15116" ht="15.75" customHeight="1">
      <c r="A15116" s="5"/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  <c r="Q15116" s="5"/>
      <c r="R15116" s="5"/>
      <c r="S15116" s="5"/>
      <c r="T15116" s="5"/>
      <c r="U15116" s="5"/>
      <c r="V15116" s="5"/>
      <c r="W15116" s="5"/>
    </row>
    <row r="15117" ht="15.75" customHeight="1">
      <c r="A15117" s="5"/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  <c r="Q15117" s="5"/>
      <c r="R15117" s="5"/>
      <c r="S15117" s="5"/>
      <c r="T15117" s="5"/>
      <c r="U15117" s="5"/>
      <c r="V15117" s="5"/>
      <c r="W15117" s="5"/>
    </row>
    <row r="15118" ht="15.75" customHeight="1">
      <c r="A15118" s="5"/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  <c r="Q15118" s="5"/>
      <c r="R15118" s="5"/>
      <c r="S15118" s="5"/>
      <c r="T15118" s="5"/>
      <c r="U15118" s="5"/>
      <c r="V15118" s="5"/>
      <c r="W15118" s="5"/>
    </row>
    <row r="15119" ht="15.75" customHeight="1">
      <c r="A15119" s="5"/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  <c r="Q15119" s="5"/>
      <c r="R15119" s="5"/>
      <c r="S15119" s="5"/>
      <c r="T15119" s="5"/>
      <c r="U15119" s="5"/>
      <c r="V15119" s="5"/>
      <c r="W15119" s="5"/>
    </row>
    <row r="15120" ht="15.75" customHeight="1">
      <c r="A15120" s="5"/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  <c r="Q15120" s="5"/>
      <c r="R15120" s="5"/>
      <c r="S15120" s="5"/>
      <c r="T15120" s="5"/>
      <c r="U15120" s="5"/>
      <c r="V15120" s="5"/>
      <c r="W15120" s="5"/>
    </row>
    <row r="15121" ht="15.75" customHeight="1">
      <c r="A15121" s="5"/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  <c r="Q15121" s="5"/>
      <c r="R15121" s="5"/>
      <c r="S15121" s="5"/>
      <c r="T15121" s="5"/>
      <c r="U15121" s="5"/>
      <c r="V15121" s="5"/>
      <c r="W15121" s="5"/>
    </row>
    <row r="15122" ht="15.75" customHeight="1">
      <c r="A15122" s="5"/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  <c r="R15122" s="5"/>
      <c r="S15122" s="5"/>
      <c r="T15122" s="5"/>
      <c r="U15122" s="5"/>
      <c r="V15122" s="5"/>
      <c r="W15122" s="5"/>
    </row>
    <row r="15123" ht="15.75" customHeight="1">
      <c r="A15123" s="5"/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  <c r="Q15123" s="5"/>
      <c r="R15123" s="5"/>
      <c r="S15123" s="5"/>
      <c r="T15123" s="5"/>
      <c r="U15123" s="5"/>
      <c r="V15123" s="5"/>
      <c r="W15123" s="5"/>
    </row>
    <row r="15124" ht="15.75" customHeight="1">
      <c r="A15124" s="5"/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  <c r="Q15124" s="5"/>
      <c r="R15124" s="5"/>
      <c r="S15124" s="5"/>
      <c r="T15124" s="5"/>
      <c r="U15124" s="5"/>
      <c r="V15124" s="5"/>
      <c r="W15124" s="5"/>
    </row>
    <row r="15125" ht="15.75" customHeight="1">
      <c r="A15125" s="5"/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  <c r="Q15125" s="5"/>
      <c r="R15125" s="5"/>
      <c r="S15125" s="5"/>
      <c r="T15125" s="5"/>
      <c r="U15125" s="5"/>
      <c r="V15125" s="5"/>
      <c r="W15125" s="5"/>
    </row>
    <row r="15126" ht="15.75" customHeight="1">
      <c r="A15126" s="5"/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  <c r="Q15126" s="5"/>
      <c r="R15126" s="5"/>
      <c r="S15126" s="5"/>
      <c r="T15126" s="5"/>
      <c r="U15126" s="5"/>
      <c r="V15126" s="5"/>
      <c r="W15126" s="5"/>
    </row>
    <row r="15127" ht="15.75" customHeight="1">
      <c r="A15127" s="5"/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  <c r="Q15127" s="5"/>
      <c r="R15127" s="5"/>
      <c r="S15127" s="5"/>
      <c r="T15127" s="5"/>
      <c r="U15127" s="5"/>
      <c r="V15127" s="5"/>
      <c r="W15127" s="5"/>
    </row>
    <row r="15128" ht="15.75" customHeight="1">
      <c r="A15128" s="5"/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  <c r="Q15128" s="5"/>
      <c r="R15128" s="5"/>
      <c r="S15128" s="5"/>
      <c r="T15128" s="5"/>
      <c r="U15128" s="5"/>
      <c r="V15128" s="5"/>
      <c r="W15128" s="5"/>
    </row>
    <row r="15129" ht="15.75" customHeight="1">
      <c r="A15129" s="5"/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  <c r="Q15129" s="5"/>
      <c r="R15129" s="5"/>
      <c r="S15129" s="5"/>
      <c r="T15129" s="5"/>
      <c r="U15129" s="5"/>
      <c r="V15129" s="5"/>
      <c r="W15129" s="5"/>
    </row>
    <row r="15130" ht="15.75" customHeight="1">
      <c r="A15130" s="5"/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  <c r="Q15130" s="5"/>
      <c r="R15130" s="5"/>
      <c r="S15130" s="5"/>
      <c r="T15130" s="5"/>
      <c r="U15130" s="5"/>
      <c r="V15130" s="5"/>
      <c r="W15130" s="5"/>
    </row>
    <row r="15131" ht="15.75" customHeight="1">
      <c r="A15131" s="5"/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  <c r="R15131" s="5"/>
      <c r="S15131" s="5"/>
      <c r="T15131" s="5"/>
      <c r="U15131" s="5"/>
      <c r="V15131" s="5"/>
      <c r="W15131" s="5"/>
    </row>
    <row r="15132" ht="15.75" customHeight="1">
      <c r="A15132" s="5"/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  <c r="Q15132" s="5"/>
      <c r="R15132" s="5"/>
      <c r="S15132" s="5"/>
      <c r="T15132" s="5"/>
      <c r="U15132" s="5"/>
      <c r="V15132" s="5"/>
      <c r="W15132" s="5"/>
    </row>
    <row r="15133" ht="15.75" customHeight="1">
      <c r="A15133" s="5"/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  <c r="Q15133" s="5"/>
      <c r="R15133" s="5"/>
      <c r="S15133" s="5"/>
      <c r="T15133" s="5"/>
      <c r="U15133" s="5"/>
      <c r="V15133" s="5"/>
      <c r="W15133" s="5"/>
    </row>
    <row r="15134" ht="15.75" customHeight="1">
      <c r="A15134" s="5"/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  <c r="Q15134" s="5"/>
      <c r="R15134" s="5"/>
      <c r="S15134" s="5"/>
      <c r="T15134" s="5"/>
      <c r="U15134" s="5"/>
      <c r="V15134" s="5"/>
      <c r="W15134" s="5"/>
    </row>
    <row r="15135" ht="15.75" customHeight="1">
      <c r="A15135" s="5"/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  <c r="Q15135" s="5"/>
      <c r="R15135" s="5"/>
      <c r="S15135" s="5"/>
      <c r="T15135" s="5"/>
      <c r="U15135" s="5"/>
      <c r="V15135" s="5"/>
      <c r="W15135" s="5"/>
    </row>
    <row r="15136" ht="15.75" customHeight="1">
      <c r="A15136" s="5"/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  <c r="Q15136" s="5"/>
      <c r="R15136" s="5"/>
      <c r="S15136" s="5"/>
      <c r="T15136" s="5"/>
      <c r="U15136" s="5"/>
      <c r="V15136" s="5"/>
      <c r="W15136" s="5"/>
    </row>
    <row r="15137" ht="15.75" customHeight="1">
      <c r="A15137" s="5"/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  <c r="Q15137" s="5"/>
      <c r="R15137" s="5"/>
      <c r="S15137" s="5"/>
      <c r="T15137" s="5"/>
      <c r="U15137" s="5"/>
      <c r="V15137" s="5"/>
      <c r="W15137" s="5"/>
    </row>
    <row r="15138" ht="15.75" customHeight="1">
      <c r="A15138" s="5"/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  <c r="Q15138" s="5"/>
      <c r="R15138" s="5"/>
      <c r="S15138" s="5"/>
      <c r="T15138" s="5"/>
      <c r="U15138" s="5"/>
      <c r="V15138" s="5"/>
      <c r="W15138" s="5"/>
    </row>
    <row r="15139" ht="15.75" customHeight="1">
      <c r="A15139" s="5"/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  <c r="Q15139" s="5"/>
      <c r="R15139" s="5"/>
      <c r="S15139" s="5"/>
      <c r="T15139" s="5"/>
      <c r="U15139" s="5"/>
      <c r="V15139" s="5"/>
      <c r="W15139" s="5"/>
    </row>
    <row r="15140" ht="15.75" customHeight="1">
      <c r="A15140" s="5"/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  <c r="R15140" s="5"/>
      <c r="S15140" s="5"/>
      <c r="T15140" s="5"/>
      <c r="U15140" s="5"/>
      <c r="V15140" s="5"/>
      <c r="W15140" s="5"/>
    </row>
    <row r="15141" ht="15.75" customHeight="1">
      <c r="A15141" s="5"/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  <c r="Q15141" s="5"/>
      <c r="R15141" s="5"/>
      <c r="S15141" s="5"/>
      <c r="T15141" s="5"/>
      <c r="U15141" s="5"/>
      <c r="V15141" s="5"/>
      <c r="W15141" s="5"/>
    </row>
    <row r="15142" ht="15.75" customHeight="1">
      <c r="A15142" s="5"/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  <c r="Q15142" s="5"/>
      <c r="R15142" s="5"/>
      <c r="S15142" s="5"/>
      <c r="T15142" s="5"/>
      <c r="U15142" s="5"/>
      <c r="V15142" s="5"/>
      <c r="W15142" s="5"/>
    </row>
    <row r="15143" ht="15.75" customHeight="1">
      <c r="A15143" s="5"/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  <c r="Q15143" s="5"/>
      <c r="R15143" s="5"/>
      <c r="S15143" s="5"/>
      <c r="T15143" s="5"/>
      <c r="U15143" s="5"/>
      <c r="V15143" s="5"/>
      <c r="W15143" s="5"/>
    </row>
    <row r="15144" ht="15.75" customHeight="1">
      <c r="A15144" s="5"/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  <c r="Q15144" s="5"/>
      <c r="R15144" s="5"/>
      <c r="S15144" s="5"/>
      <c r="T15144" s="5"/>
      <c r="U15144" s="5"/>
      <c r="V15144" s="5"/>
      <c r="W15144" s="5"/>
    </row>
    <row r="15145" ht="15.75" customHeight="1">
      <c r="A15145" s="5"/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  <c r="Q15145" s="5"/>
      <c r="R15145" s="5"/>
      <c r="S15145" s="5"/>
      <c r="T15145" s="5"/>
      <c r="U15145" s="5"/>
      <c r="V15145" s="5"/>
      <c r="W15145" s="5"/>
    </row>
    <row r="15146" ht="15.75" customHeight="1">
      <c r="A15146" s="5"/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  <c r="Q15146" s="5"/>
      <c r="R15146" s="5"/>
      <c r="S15146" s="5"/>
      <c r="T15146" s="5"/>
      <c r="U15146" s="5"/>
      <c r="V15146" s="5"/>
      <c r="W15146" s="5"/>
    </row>
    <row r="15147" ht="15.75" customHeight="1">
      <c r="A15147" s="5"/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  <c r="Q15147" s="5"/>
      <c r="R15147" s="5"/>
      <c r="S15147" s="5"/>
      <c r="T15147" s="5"/>
      <c r="U15147" s="5"/>
      <c r="V15147" s="5"/>
      <c r="W15147" s="5"/>
    </row>
    <row r="15148" ht="15.75" customHeight="1">
      <c r="A15148" s="5"/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  <c r="Q15148" s="5"/>
      <c r="R15148" s="5"/>
      <c r="S15148" s="5"/>
      <c r="T15148" s="5"/>
      <c r="U15148" s="5"/>
      <c r="V15148" s="5"/>
      <c r="W15148" s="5"/>
    </row>
    <row r="15149" ht="15.75" customHeight="1">
      <c r="A15149" s="5"/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  <c r="R15149" s="5"/>
      <c r="S15149" s="5"/>
      <c r="T15149" s="5"/>
      <c r="U15149" s="5"/>
      <c r="V15149" s="5"/>
      <c r="W15149" s="5"/>
    </row>
    <row r="15150" ht="15.75" customHeight="1">
      <c r="A15150" s="5"/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  <c r="Q15150" s="5"/>
      <c r="R15150" s="5"/>
      <c r="S15150" s="5"/>
      <c r="T15150" s="5"/>
      <c r="U15150" s="5"/>
      <c r="V15150" s="5"/>
      <c r="W15150" s="5"/>
    </row>
    <row r="15151" ht="15.75" customHeight="1">
      <c r="A15151" s="5"/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  <c r="Q15151" s="5"/>
      <c r="R15151" s="5"/>
      <c r="S15151" s="5"/>
      <c r="T15151" s="5"/>
      <c r="U15151" s="5"/>
      <c r="V15151" s="5"/>
      <c r="W15151" s="5"/>
    </row>
    <row r="15152" ht="15.75" customHeight="1">
      <c r="A15152" s="5"/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  <c r="Q15152" s="5"/>
      <c r="R15152" s="5"/>
      <c r="S15152" s="5"/>
      <c r="T15152" s="5"/>
      <c r="U15152" s="5"/>
      <c r="V15152" s="5"/>
      <c r="W15152" s="5"/>
    </row>
    <row r="15153" ht="15.75" customHeight="1">
      <c r="A15153" s="5"/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  <c r="Q15153" s="5"/>
      <c r="R15153" s="5"/>
      <c r="S15153" s="5"/>
      <c r="T15153" s="5"/>
      <c r="U15153" s="5"/>
      <c r="V15153" s="5"/>
      <c r="W15153" s="5"/>
    </row>
    <row r="15154" ht="15.75" customHeight="1">
      <c r="A15154" s="5"/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  <c r="Q15154" s="5"/>
      <c r="R15154" s="5"/>
      <c r="S15154" s="5"/>
      <c r="T15154" s="5"/>
      <c r="U15154" s="5"/>
      <c r="V15154" s="5"/>
      <c r="W15154" s="5"/>
    </row>
    <row r="15155" ht="15.75" customHeight="1">
      <c r="A15155" s="5"/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  <c r="Q15155" s="5"/>
      <c r="R15155" s="5"/>
      <c r="S15155" s="5"/>
      <c r="T15155" s="5"/>
      <c r="U15155" s="5"/>
      <c r="V15155" s="5"/>
      <c r="W15155" s="5"/>
    </row>
    <row r="15156" ht="15.75" customHeight="1">
      <c r="A15156" s="5"/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  <c r="Q15156" s="5"/>
      <c r="R15156" s="5"/>
      <c r="S15156" s="5"/>
      <c r="T15156" s="5"/>
      <c r="U15156" s="5"/>
      <c r="V15156" s="5"/>
      <c r="W15156" s="5"/>
    </row>
    <row r="15157" ht="15.75" customHeight="1">
      <c r="A15157" s="5"/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  <c r="Q15157" s="5"/>
      <c r="R15157" s="5"/>
      <c r="S15157" s="5"/>
      <c r="T15157" s="5"/>
      <c r="U15157" s="5"/>
      <c r="V15157" s="5"/>
      <c r="W15157" s="5"/>
    </row>
    <row r="15158" ht="15.75" customHeight="1">
      <c r="A15158" s="5"/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  <c r="R15158" s="5"/>
      <c r="S15158" s="5"/>
      <c r="T15158" s="5"/>
      <c r="U15158" s="5"/>
      <c r="V15158" s="5"/>
      <c r="W15158" s="5"/>
    </row>
    <row r="15159" ht="15.75" customHeight="1">
      <c r="A15159" s="5"/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  <c r="Q15159" s="5"/>
      <c r="R15159" s="5"/>
      <c r="S15159" s="5"/>
      <c r="T15159" s="5"/>
      <c r="U15159" s="5"/>
      <c r="V15159" s="5"/>
      <c r="W15159" s="5"/>
    </row>
    <row r="15160" ht="15.75" customHeight="1">
      <c r="A15160" s="5"/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  <c r="Q15160" s="5"/>
      <c r="R15160" s="5"/>
      <c r="S15160" s="5"/>
      <c r="T15160" s="5"/>
      <c r="U15160" s="5"/>
      <c r="V15160" s="5"/>
      <c r="W15160" s="5"/>
    </row>
    <row r="15161" ht="15.75" customHeight="1">
      <c r="A15161" s="5"/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  <c r="Q15161" s="5"/>
      <c r="R15161" s="5"/>
      <c r="S15161" s="5"/>
      <c r="T15161" s="5"/>
      <c r="U15161" s="5"/>
      <c r="V15161" s="5"/>
      <c r="W15161" s="5"/>
    </row>
    <row r="15162" ht="15.75" customHeight="1">
      <c r="A15162" s="5"/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  <c r="Q15162" s="5"/>
      <c r="R15162" s="5"/>
      <c r="S15162" s="5"/>
      <c r="T15162" s="5"/>
      <c r="U15162" s="5"/>
      <c r="V15162" s="5"/>
      <c r="W15162" s="5"/>
    </row>
    <row r="15163" ht="15.75" customHeight="1">
      <c r="A15163" s="5"/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  <c r="Q15163" s="5"/>
      <c r="R15163" s="5"/>
      <c r="S15163" s="5"/>
      <c r="T15163" s="5"/>
      <c r="U15163" s="5"/>
      <c r="V15163" s="5"/>
      <c r="W15163" s="5"/>
    </row>
    <row r="15164" ht="15.75" customHeight="1">
      <c r="A15164" s="5"/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  <c r="Q15164" s="5"/>
      <c r="R15164" s="5"/>
      <c r="S15164" s="5"/>
      <c r="T15164" s="5"/>
      <c r="U15164" s="5"/>
      <c r="V15164" s="5"/>
      <c r="W15164" s="5"/>
    </row>
    <row r="15165" ht="15.75" customHeight="1">
      <c r="A15165" s="5"/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  <c r="Q15165" s="5"/>
      <c r="R15165" s="5"/>
      <c r="S15165" s="5"/>
      <c r="T15165" s="5"/>
      <c r="U15165" s="5"/>
      <c r="V15165" s="5"/>
      <c r="W15165" s="5"/>
    </row>
    <row r="15166" ht="15.75" customHeight="1">
      <c r="A15166" s="5"/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  <c r="Q15166" s="5"/>
      <c r="R15166" s="5"/>
      <c r="S15166" s="5"/>
      <c r="T15166" s="5"/>
      <c r="U15166" s="5"/>
      <c r="V15166" s="5"/>
      <c r="W15166" s="5"/>
    </row>
    <row r="15167" ht="15.75" customHeight="1">
      <c r="A15167" s="5"/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  <c r="R15167" s="5"/>
      <c r="S15167" s="5"/>
      <c r="T15167" s="5"/>
      <c r="U15167" s="5"/>
      <c r="V15167" s="5"/>
      <c r="W15167" s="5"/>
    </row>
    <row r="15168" ht="15.75" customHeight="1">
      <c r="A15168" s="5"/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  <c r="Q15168" s="5"/>
      <c r="R15168" s="5"/>
      <c r="S15168" s="5"/>
      <c r="T15168" s="5"/>
      <c r="U15168" s="5"/>
      <c r="V15168" s="5"/>
      <c r="W15168" s="5"/>
    </row>
    <row r="15169" ht="15.75" customHeight="1">
      <c r="A15169" s="5"/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  <c r="Q15169" s="5"/>
      <c r="R15169" s="5"/>
      <c r="S15169" s="5"/>
      <c r="T15169" s="5"/>
      <c r="U15169" s="5"/>
      <c r="V15169" s="5"/>
      <c r="W15169" s="5"/>
    </row>
    <row r="15170" ht="15.75" customHeight="1">
      <c r="A15170" s="5"/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  <c r="Q15170" s="5"/>
      <c r="R15170" s="5"/>
      <c r="S15170" s="5"/>
      <c r="T15170" s="5"/>
      <c r="U15170" s="5"/>
      <c r="V15170" s="5"/>
      <c r="W15170" s="5"/>
    </row>
    <row r="15171" ht="15.75" customHeight="1">
      <c r="A15171" s="5"/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  <c r="Q15171" s="5"/>
      <c r="R15171" s="5"/>
      <c r="S15171" s="5"/>
      <c r="T15171" s="5"/>
      <c r="U15171" s="5"/>
      <c r="V15171" s="5"/>
      <c r="W15171" s="5"/>
    </row>
    <row r="15172" ht="15.75" customHeight="1">
      <c r="A15172" s="5"/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  <c r="Q15172" s="5"/>
      <c r="R15172" s="5"/>
      <c r="S15172" s="5"/>
      <c r="T15172" s="5"/>
      <c r="U15172" s="5"/>
      <c r="V15172" s="5"/>
      <c r="W15172" s="5"/>
    </row>
    <row r="15173" ht="15.75" customHeight="1">
      <c r="A15173" s="5"/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  <c r="Q15173" s="5"/>
      <c r="R15173" s="5"/>
      <c r="S15173" s="5"/>
      <c r="T15173" s="5"/>
      <c r="U15173" s="5"/>
      <c r="V15173" s="5"/>
      <c r="W15173" s="5"/>
    </row>
    <row r="15174" ht="15.75" customHeight="1">
      <c r="A15174" s="5"/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  <c r="Q15174" s="5"/>
      <c r="R15174" s="5"/>
      <c r="S15174" s="5"/>
      <c r="T15174" s="5"/>
      <c r="U15174" s="5"/>
      <c r="V15174" s="5"/>
      <c r="W15174" s="5"/>
    </row>
    <row r="15175" ht="15.75" customHeight="1">
      <c r="A15175" s="5"/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  <c r="Q15175" s="5"/>
      <c r="R15175" s="5"/>
      <c r="S15175" s="5"/>
      <c r="T15175" s="5"/>
      <c r="U15175" s="5"/>
      <c r="V15175" s="5"/>
      <c r="W15175" s="5"/>
    </row>
    <row r="15176" ht="15.75" customHeight="1">
      <c r="A15176" s="5"/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  <c r="R15176" s="5"/>
      <c r="S15176" s="5"/>
      <c r="T15176" s="5"/>
      <c r="U15176" s="5"/>
      <c r="V15176" s="5"/>
      <c r="W15176" s="5"/>
    </row>
    <row r="15177" ht="15.75" customHeight="1">
      <c r="A15177" s="5"/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  <c r="Q15177" s="5"/>
      <c r="R15177" s="5"/>
      <c r="S15177" s="5"/>
      <c r="T15177" s="5"/>
      <c r="U15177" s="5"/>
      <c r="V15177" s="5"/>
      <c r="W15177" s="5"/>
    </row>
    <row r="15178" ht="15.75" customHeight="1">
      <c r="A15178" s="5"/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  <c r="Q15178" s="5"/>
      <c r="R15178" s="5"/>
      <c r="S15178" s="5"/>
      <c r="T15178" s="5"/>
      <c r="U15178" s="5"/>
      <c r="V15178" s="5"/>
      <c r="W15178" s="5"/>
    </row>
    <row r="15179" ht="15.75" customHeight="1">
      <c r="A15179" s="5"/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  <c r="Q15179" s="5"/>
      <c r="R15179" s="5"/>
      <c r="S15179" s="5"/>
      <c r="T15179" s="5"/>
      <c r="U15179" s="5"/>
      <c r="V15179" s="5"/>
      <c r="W15179" s="5"/>
    </row>
    <row r="15180" ht="15.75" customHeight="1">
      <c r="A15180" s="5"/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  <c r="Q15180" s="5"/>
      <c r="R15180" s="5"/>
      <c r="S15180" s="5"/>
      <c r="T15180" s="5"/>
      <c r="U15180" s="5"/>
      <c r="V15180" s="5"/>
      <c r="W15180" s="5"/>
    </row>
    <row r="15181" ht="15.75" customHeight="1">
      <c r="A15181" s="5"/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  <c r="Q15181" s="5"/>
      <c r="R15181" s="5"/>
      <c r="S15181" s="5"/>
      <c r="T15181" s="5"/>
      <c r="U15181" s="5"/>
      <c r="V15181" s="5"/>
      <c r="W15181" s="5"/>
    </row>
    <row r="15182" ht="15.75" customHeight="1">
      <c r="A15182" s="5"/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  <c r="Q15182" s="5"/>
      <c r="R15182" s="5"/>
      <c r="S15182" s="5"/>
      <c r="T15182" s="5"/>
      <c r="U15182" s="5"/>
      <c r="V15182" s="5"/>
      <c r="W15182" s="5"/>
    </row>
    <row r="15183" ht="15.75" customHeight="1">
      <c r="A15183" s="5"/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  <c r="Q15183" s="5"/>
      <c r="R15183" s="5"/>
      <c r="S15183" s="5"/>
      <c r="T15183" s="5"/>
      <c r="U15183" s="5"/>
      <c r="V15183" s="5"/>
      <c r="W15183" s="5"/>
    </row>
    <row r="15184" ht="15.75" customHeight="1">
      <c r="A15184" s="5"/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  <c r="Q15184" s="5"/>
      <c r="R15184" s="5"/>
      <c r="S15184" s="5"/>
      <c r="T15184" s="5"/>
      <c r="U15184" s="5"/>
      <c r="V15184" s="5"/>
      <c r="W15184" s="5"/>
    </row>
    <row r="15185" ht="15.75" customHeight="1">
      <c r="A15185" s="5"/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  <c r="R15185" s="5"/>
      <c r="S15185" s="5"/>
      <c r="T15185" s="5"/>
      <c r="U15185" s="5"/>
      <c r="V15185" s="5"/>
      <c r="W15185" s="5"/>
    </row>
    <row r="15186" ht="15.75" customHeight="1">
      <c r="A15186" s="5"/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  <c r="Q15186" s="5"/>
      <c r="R15186" s="5"/>
      <c r="S15186" s="5"/>
      <c r="T15186" s="5"/>
      <c r="U15186" s="5"/>
      <c r="V15186" s="5"/>
      <c r="W15186" s="5"/>
    </row>
    <row r="15187" ht="15.75" customHeight="1">
      <c r="A15187" s="5"/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  <c r="Q15187" s="5"/>
      <c r="R15187" s="5"/>
      <c r="S15187" s="5"/>
      <c r="T15187" s="5"/>
      <c r="U15187" s="5"/>
      <c r="V15187" s="5"/>
      <c r="W15187" s="5"/>
    </row>
    <row r="15188" ht="15.75" customHeight="1">
      <c r="A15188" s="5"/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  <c r="Q15188" s="5"/>
      <c r="R15188" s="5"/>
      <c r="S15188" s="5"/>
      <c r="T15188" s="5"/>
      <c r="U15188" s="5"/>
      <c r="V15188" s="5"/>
      <c r="W15188" s="5"/>
    </row>
    <row r="15189" ht="15.75" customHeight="1">
      <c r="A15189" s="5"/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  <c r="Q15189" s="5"/>
      <c r="R15189" s="5"/>
      <c r="S15189" s="5"/>
      <c r="T15189" s="5"/>
      <c r="U15189" s="5"/>
      <c r="V15189" s="5"/>
      <c r="W15189" s="5"/>
    </row>
    <row r="15190" ht="15.75" customHeight="1">
      <c r="A15190" s="5"/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  <c r="Q15190" s="5"/>
      <c r="R15190" s="5"/>
      <c r="S15190" s="5"/>
      <c r="T15190" s="5"/>
      <c r="U15190" s="5"/>
      <c r="V15190" s="5"/>
      <c r="W15190" s="5"/>
    </row>
    <row r="15191" ht="15.75" customHeight="1">
      <c r="A15191" s="5"/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  <c r="Q15191" s="5"/>
      <c r="R15191" s="5"/>
      <c r="S15191" s="5"/>
      <c r="T15191" s="5"/>
      <c r="U15191" s="5"/>
      <c r="V15191" s="5"/>
      <c r="W15191" s="5"/>
    </row>
    <row r="15192" ht="15.75" customHeight="1">
      <c r="A15192" s="5"/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  <c r="Q15192" s="5"/>
      <c r="R15192" s="5"/>
      <c r="S15192" s="5"/>
      <c r="T15192" s="5"/>
      <c r="U15192" s="5"/>
      <c r="V15192" s="5"/>
      <c r="W15192" s="5"/>
    </row>
    <row r="15193" ht="15.75" customHeight="1">
      <c r="A15193" s="5"/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  <c r="Q15193" s="5"/>
      <c r="R15193" s="5"/>
      <c r="S15193" s="5"/>
      <c r="T15193" s="5"/>
      <c r="U15193" s="5"/>
      <c r="V15193" s="5"/>
      <c r="W15193" s="5"/>
    </row>
    <row r="15194" ht="15.75" customHeight="1">
      <c r="A15194" s="5"/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  <c r="R15194" s="5"/>
      <c r="S15194" s="5"/>
      <c r="T15194" s="5"/>
      <c r="U15194" s="5"/>
      <c r="V15194" s="5"/>
      <c r="W15194" s="5"/>
    </row>
    <row r="15195" ht="15.75" customHeight="1">
      <c r="A15195" s="5"/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  <c r="Q15195" s="5"/>
      <c r="R15195" s="5"/>
      <c r="S15195" s="5"/>
      <c r="T15195" s="5"/>
      <c r="U15195" s="5"/>
      <c r="V15195" s="5"/>
      <c r="W15195" s="5"/>
    </row>
    <row r="15196" ht="15.75" customHeight="1">
      <c r="A15196" s="5"/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  <c r="Q15196" s="5"/>
      <c r="R15196" s="5"/>
      <c r="S15196" s="5"/>
      <c r="T15196" s="5"/>
      <c r="U15196" s="5"/>
      <c r="V15196" s="5"/>
      <c r="W15196" s="5"/>
    </row>
    <row r="15197" ht="15.75" customHeight="1">
      <c r="A15197" s="5"/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  <c r="Q15197" s="5"/>
      <c r="R15197" s="5"/>
      <c r="S15197" s="5"/>
      <c r="T15197" s="5"/>
      <c r="U15197" s="5"/>
      <c r="V15197" s="5"/>
      <c r="W15197" s="5"/>
    </row>
    <row r="15198" ht="15.75" customHeight="1">
      <c r="A15198" s="5"/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  <c r="Q15198" s="5"/>
      <c r="R15198" s="5"/>
      <c r="S15198" s="5"/>
      <c r="T15198" s="5"/>
      <c r="U15198" s="5"/>
      <c r="V15198" s="5"/>
      <c r="W15198" s="5"/>
    </row>
    <row r="15199" ht="15.75" customHeight="1">
      <c r="A15199" s="5"/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  <c r="Q15199" s="5"/>
      <c r="R15199" s="5"/>
      <c r="S15199" s="5"/>
      <c r="T15199" s="5"/>
      <c r="U15199" s="5"/>
      <c r="V15199" s="5"/>
      <c r="W15199" s="5"/>
    </row>
    <row r="15200" ht="15.75" customHeight="1">
      <c r="A15200" s="5"/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  <c r="Q15200" s="5"/>
      <c r="R15200" s="5"/>
      <c r="S15200" s="5"/>
      <c r="T15200" s="5"/>
      <c r="U15200" s="5"/>
      <c r="V15200" s="5"/>
      <c r="W15200" s="5"/>
    </row>
    <row r="15201" ht="15.75" customHeight="1">
      <c r="A15201" s="5"/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  <c r="Q15201" s="5"/>
      <c r="R15201" s="5"/>
      <c r="S15201" s="5"/>
      <c r="T15201" s="5"/>
      <c r="U15201" s="5"/>
      <c r="V15201" s="5"/>
      <c r="W15201" s="5"/>
    </row>
    <row r="15202" ht="15.75" customHeight="1">
      <c r="A15202" s="5"/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  <c r="Q15202" s="5"/>
      <c r="R15202" s="5"/>
      <c r="S15202" s="5"/>
      <c r="T15202" s="5"/>
      <c r="U15202" s="5"/>
      <c r="V15202" s="5"/>
      <c r="W15202" s="5"/>
    </row>
    <row r="15203" ht="15.75" customHeight="1">
      <c r="A15203" s="5"/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  <c r="R15203" s="5"/>
      <c r="S15203" s="5"/>
      <c r="T15203" s="5"/>
      <c r="U15203" s="5"/>
      <c r="V15203" s="5"/>
      <c r="W15203" s="5"/>
    </row>
    <row r="15204" ht="15.75" customHeight="1">
      <c r="A15204" s="5"/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  <c r="Q15204" s="5"/>
      <c r="R15204" s="5"/>
      <c r="S15204" s="5"/>
      <c r="T15204" s="5"/>
      <c r="U15204" s="5"/>
      <c r="V15204" s="5"/>
      <c r="W15204" s="5"/>
    </row>
    <row r="15205" ht="15.75" customHeight="1">
      <c r="A15205" s="5"/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  <c r="Q15205" s="5"/>
      <c r="R15205" s="5"/>
      <c r="S15205" s="5"/>
      <c r="T15205" s="5"/>
      <c r="U15205" s="5"/>
      <c r="V15205" s="5"/>
      <c r="W15205" s="5"/>
    </row>
    <row r="15206" ht="15.75" customHeight="1">
      <c r="A15206" s="5"/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  <c r="Q15206" s="5"/>
      <c r="R15206" s="5"/>
      <c r="S15206" s="5"/>
      <c r="T15206" s="5"/>
      <c r="U15206" s="5"/>
      <c r="V15206" s="5"/>
      <c r="W15206" s="5"/>
    </row>
    <row r="15207" ht="15.75" customHeight="1">
      <c r="A15207" s="5"/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  <c r="Q15207" s="5"/>
      <c r="R15207" s="5"/>
      <c r="S15207" s="5"/>
      <c r="T15207" s="5"/>
      <c r="U15207" s="5"/>
      <c r="V15207" s="5"/>
      <c r="W15207" s="5"/>
    </row>
    <row r="15208" ht="15.75" customHeight="1">
      <c r="A15208" s="5"/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  <c r="Q15208" s="5"/>
      <c r="R15208" s="5"/>
      <c r="S15208" s="5"/>
      <c r="T15208" s="5"/>
      <c r="U15208" s="5"/>
      <c r="V15208" s="5"/>
      <c r="W15208" s="5"/>
    </row>
    <row r="15209" ht="15.75" customHeight="1">
      <c r="A15209" s="5"/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  <c r="Q15209" s="5"/>
      <c r="R15209" s="5"/>
      <c r="S15209" s="5"/>
      <c r="T15209" s="5"/>
      <c r="U15209" s="5"/>
      <c r="V15209" s="5"/>
      <c r="W15209" s="5"/>
    </row>
    <row r="15210" ht="15.75" customHeight="1">
      <c r="A15210" s="5"/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  <c r="Q15210" s="5"/>
      <c r="R15210" s="5"/>
      <c r="S15210" s="5"/>
      <c r="T15210" s="5"/>
      <c r="U15210" s="5"/>
      <c r="V15210" s="5"/>
      <c r="W15210" s="5"/>
    </row>
    <row r="15211" ht="15.75" customHeight="1">
      <c r="A15211" s="5"/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  <c r="Q15211" s="5"/>
      <c r="R15211" s="5"/>
      <c r="S15211" s="5"/>
      <c r="T15211" s="5"/>
      <c r="U15211" s="5"/>
      <c r="V15211" s="5"/>
      <c r="W15211" s="5"/>
    </row>
    <row r="15212" ht="15.75" customHeight="1">
      <c r="A15212" s="5"/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  <c r="R15212" s="5"/>
      <c r="S15212" s="5"/>
      <c r="T15212" s="5"/>
      <c r="U15212" s="5"/>
      <c r="V15212" s="5"/>
      <c r="W15212" s="5"/>
    </row>
    <row r="15213" ht="15.75" customHeight="1">
      <c r="A15213" s="5"/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  <c r="Q15213" s="5"/>
      <c r="R15213" s="5"/>
      <c r="S15213" s="5"/>
      <c r="T15213" s="5"/>
      <c r="U15213" s="5"/>
      <c r="V15213" s="5"/>
      <c r="W15213" s="5"/>
    </row>
    <row r="15214" ht="15.75" customHeight="1">
      <c r="A15214" s="5"/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  <c r="Q15214" s="5"/>
      <c r="R15214" s="5"/>
      <c r="S15214" s="5"/>
      <c r="T15214" s="5"/>
      <c r="U15214" s="5"/>
      <c r="V15214" s="5"/>
      <c r="W15214" s="5"/>
    </row>
    <row r="15215" ht="15.75" customHeight="1">
      <c r="A15215" s="5"/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  <c r="Q15215" s="5"/>
      <c r="R15215" s="5"/>
      <c r="S15215" s="5"/>
      <c r="T15215" s="5"/>
      <c r="U15215" s="5"/>
      <c r="V15215" s="5"/>
      <c r="W15215" s="5"/>
    </row>
    <row r="15216" ht="15.75" customHeight="1">
      <c r="A15216" s="5"/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  <c r="Q15216" s="5"/>
      <c r="R15216" s="5"/>
      <c r="S15216" s="5"/>
      <c r="T15216" s="5"/>
      <c r="U15216" s="5"/>
      <c r="V15216" s="5"/>
      <c r="W15216" s="5"/>
    </row>
    <row r="15217" ht="15.75" customHeight="1">
      <c r="A15217" s="5"/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  <c r="Q15217" s="5"/>
      <c r="R15217" s="5"/>
      <c r="S15217" s="5"/>
      <c r="T15217" s="5"/>
      <c r="U15217" s="5"/>
      <c r="V15217" s="5"/>
      <c r="W15217" s="5"/>
    </row>
    <row r="15218" ht="15.75" customHeight="1">
      <c r="A15218" s="5"/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  <c r="Q15218" s="5"/>
      <c r="R15218" s="5"/>
      <c r="S15218" s="5"/>
      <c r="T15218" s="5"/>
      <c r="U15218" s="5"/>
      <c r="V15218" s="5"/>
      <c r="W15218" s="5"/>
    </row>
    <row r="15219" ht="15.75" customHeight="1">
      <c r="A15219" s="5"/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  <c r="Q15219" s="5"/>
      <c r="R15219" s="5"/>
      <c r="S15219" s="5"/>
      <c r="T15219" s="5"/>
      <c r="U15219" s="5"/>
      <c r="V15219" s="5"/>
      <c r="W15219" s="5"/>
    </row>
    <row r="15220" ht="15.75" customHeight="1">
      <c r="A15220" s="5"/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  <c r="Q15220" s="5"/>
      <c r="R15220" s="5"/>
      <c r="S15220" s="5"/>
      <c r="T15220" s="5"/>
      <c r="U15220" s="5"/>
      <c r="V15220" s="5"/>
      <c r="W15220" s="5"/>
    </row>
    <row r="15221" ht="15.75" customHeight="1">
      <c r="A15221" s="5"/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  <c r="R15221" s="5"/>
      <c r="S15221" s="5"/>
      <c r="T15221" s="5"/>
      <c r="U15221" s="5"/>
      <c r="V15221" s="5"/>
      <c r="W15221" s="5"/>
    </row>
    <row r="15222" ht="15.75" customHeight="1">
      <c r="A15222" s="5"/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  <c r="Q15222" s="5"/>
      <c r="R15222" s="5"/>
      <c r="S15222" s="5"/>
      <c r="T15222" s="5"/>
      <c r="U15222" s="5"/>
      <c r="V15222" s="5"/>
      <c r="W15222" s="5"/>
    </row>
    <row r="15223" ht="15.75" customHeight="1">
      <c r="A15223" s="5"/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  <c r="Q15223" s="5"/>
      <c r="R15223" s="5"/>
      <c r="S15223" s="5"/>
      <c r="T15223" s="5"/>
      <c r="U15223" s="5"/>
      <c r="V15223" s="5"/>
      <c r="W15223" s="5"/>
    </row>
    <row r="15224" ht="15.75" customHeight="1">
      <c r="A15224" s="5"/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  <c r="Q15224" s="5"/>
      <c r="R15224" s="5"/>
      <c r="S15224" s="5"/>
      <c r="T15224" s="5"/>
      <c r="U15224" s="5"/>
      <c r="V15224" s="5"/>
      <c r="W15224" s="5"/>
    </row>
    <row r="15225" ht="15.75" customHeight="1">
      <c r="A15225" s="5"/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  <c r="Q15225" s="5"/>
      <c r="R15225" s="5"/>
      <c r="S15225" s="5"/>
      <c r="T15225" s="5"/>
      <c r="U15225" s="5"/>
      <c r="V15225" s="5"/>
      <c r="W15225" s="5"/>
    </row>
    <row r="15226" ht="15.75" customHeight="1">
      <c r="A15226" s="5"/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  <c r="Q15226" s="5"/>
      <c r="R15226" s="5"/>
      <c r="S15226" s="5"/>
      <c r="T15226" s="5"/>
      <c r="U15226" s="5"/>
      <c r="V15226" s="5"/>
      <c r="W15226" s="5"/>
    </row>
    <row r="15227" ht="15.75" customHeight="1">
      <c r="A15227" s="5"/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  <c r="Q15227" s="5"/>
      <c r="R15227" s="5"/>
      <c r="S15227" s="5"/>
      <c r="T15227" s="5"/>
      <c r="U15227" s="5"/>
      <c r="V15227" s="5"/>
      <c r="W15227" s="5"/>
    </row>
    <row r="15228" ht="15.75" customHeight="1">
      <c r="A15228" s="5"/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  <c r="Q15228" s="5"/>
      <c r="R15228" s="5"/>
      <c r="S15228" s="5"/>
      <c r="T15228" s="5"/>
      <c r="U15228" s="5"/>
      <c r="V15228" s="5"/>
      <c r="W15228" s="5"/>
    </row>
    <row r="15229" ht="15.75" customHeight="1">
      <c r="A15229" s="5"/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  <c r="Q15229" s="5"/>
      <c r="R15229" s="5"/>
      <c r="S15229" s="5"/>
      <c r="T15229" s="5"/>
      <c r="U15229" s="5"/>
      <c r="V15229" s="5"/>
      <c r="W15229" s="5"/>
    </row>
    <row r="15230" ht="15.75" customHeight="1">
      <c r="A15230" s="5"/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  <c r="R15230" s="5"/>
      <c r="S15230" s="5"/>
      <c r="T15230" s="5"/>
      <c r="U15230" s="5"/>
      <c r="V15230" s="5"/>
      <c r="W15230" s="5"/>
    </row>
    <row r="15231" ht="15.75" customHeight="1">
      <c r="A15231" s="5"/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  <c r="Q15231" s="5"/>
      <c r="R15231" s="5"/>
      <c r="S15231" s="5"/>
      <c r="T15231" s="5"/>
      <c r="U15231" s="5"/>
      <c r="V15231" s="5"/>
      <c r="W15231" s="5"/>
    </row>
    <row r="15232" ht="15.75" customHeight="1">
      <c r="A15232" s="5"/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  <c r="Q15232" s="5"/>
      <c r="R15232" s="5"/>
      <c r="S15232" s="5"/>
      <c r="T15232" s="5"/>
      <c r="U15232" s="5"/>
      <c r="V15232" s="5"/>
      <c r="W15232" s="5"/>
    </row>
    <row r="15233" ht="15.75" customHeight="1">
      <c r="A15233" s="5"/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  <c r="Q15233" s="5"/>
      <c r="R15233" s="5"/>
      <c r="S15233" s="5"/>
      <c r="T15233" s="5"/>
      <c r="U15233" s="5"/>
      <c r="V15233" s="5"/>
      <c r="W15233" s="5"/>
    </row>
    <row r="15234" ht="15.75" customHeight="1">
      <c r="A15234" s="5"/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  <c r="Q15234" s="5"/>
      <c r="R15234" s="5"/>
      <c r="S15234" s="5"/>
      <c r="T15234" s="5"/>
      <c r="U15234" s="5"/>
      <c r="V15234" s="5"/>
      <c r="W15234" s="5"/>
    </row>
    <row r="15235" ht="15.75" customHeight="1">
      <c r="A15235" s="5"/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  <c r="Q15235" s="5"/>
      <c r="R15235" s="5"/>
      <c r="S15235" s="5"/>
      <c r="T15235" s="5"/>
      <c r="U15235" s="5"/>
      <c r="V15235" s="5"/>
      <c r="W15235" s="5"/>
    </row>
    <row r="15236" ht="15.75" customHeight="1">
      <c r="A15236" s="5"/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  <c r="Q15236" s="5"/>
      <c r="R15236" s="5"/>
      <c r="S15236" s="5"/>
      <c r="T15236" s="5"/>
      <c r="U15236" s="5"/>
      <c r="V15236" s="5"/>
      <c r="W15236" s="5"/>
    </row>
    <row r="15237" ht="15.75" customHeight="1">
      <c r="A15237" s="5"/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  <c r="Q15237" s="5"/>
      <c r="R15237" s="5"/>
      <c r="S15237" s="5"/>
      <c r="T15237" s="5"/>
      <c r="U15237" s="5"/>
      <c r="V15237" s="5"/>
      <c r="W15237" s="5"/>
    </row>
    <row r="15238" ht="15.75" customHeight="1">
      <c r="A15238" s="5"/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  <c r="Q15238" s="5"/>
      <c r="R15238" s="5"/>
      <c r="S15238" s="5"/>
      <c r="T15238" s="5"/>
      <c r="U15238" s="5"/>
      <c r="V15238" s="5"/>
      <c r="W15238" s="5"/>
    </row>
    <row r="15239" ht="15.75" customHeight="1">
      <c r="A15239" s="5"/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  <c r="R15239" s="5"/>
      <c r="S15239" s="5"/>
      <c r="T15239" s="5"/>
      <c r="U15239" s="5"/>
      <c r="V15239" s="5"/>
      <c r="W15239" s="5"/>
    </row>
    <row r="15240" ht="15.75" customHeight="1">
      <c r="A15240" s="5"/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  <c r="Q15240" s="5"/>
      <c r="R15240" s="5"/>
      <c r="S15240" s="5"/>
      <c r="T15240" s="5"/>
      <c r="U15240" s="5"/>
      <c r="V15240" s="5"/>
      <c r="W15240" s="5"/>
    </row>
    <row r="15241" ht="15.75" customHeight="1">
      <c r="A15241" s="5"/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  <c r="Q15241" s="5"/>
      <c r="R15241" s="5"/>
      <c r="S15241" s="5"/>
      <c r="T15241" s="5"/>
      <c r="U15241" s="5"/>
      <c r="V15241" s="5"/>
      <c r="W15241" s="5"/>
    </row>
    <row r="15242" ht="15.75" customHeight="1">
      <c r="A15242" s="5"/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  <c r="Q15242" s="5"/>
      <c r="R15242" s="5"/>
      <c r="S15242" s="5"/>
      <c r="T15242" s="5"/>
      <c r="U15242" s="5"/>
      <c r="V15242" s="5"/>
      <c r="W15242" s="5"/>
    </row>
    <row r="15243" ht="15.75" customHeight="1">
      <c r="A15243" s="5"/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  <c r="Q15243" s="5"/>
      <c r="R15243" s="5"/>
      <c r="S15243" s="5"/>
      <c r="T15243" s="5"/>
      <c r="U15243" s="5"/>
      <c r="V15243" s="5"/>
      <c r="W15243" s="5"/>
    </row>
    <row r="15244" ht="15.75" customHeight="1">
      <c r="A15244" s="5"/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  <c r="Q15244" s="5"/>
      <c r="R15244" s="5"/>
      <c r="S15244" s="5"/>
      <c r="T15244" s="5"/>
      <c r="U15244" s="5"/>
      <c r="V15244" s="5"/>
      <c r="W15244" s="5"/>
    </row>
    <row r="15245" ht="15.75" customHeight="1">
      <c r="A15245" s="5"/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  <c r="Q15245" s="5"/>
      <c r="R15245" s="5"/>
      <c r="S15245" s="5"/>
      <c r="T15245" s="5"/>
      <c r="U15245" s="5"/>
      <c r="V15245" s="5"/>
      <c r="W15245" s="5"/>
    </row>
    <row r="15246" ht="15.75" customHeight="1">
      <c r="A15246" s="5"/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  <c r="Q15246" s="5"/>
      <c r="R15246" s="5"/>
      <c r="S15246" s="5"/>
      <c r="T15246" s="5"/>
      <c r="U15246" s="5"/>
      <c r="V15246" s="5"/>
      <c r="W15246" s="5"/>
    </row>
    <row r="15247" ht="15.75" customHeight="1">
      <c r="A15247" s="5"/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  <c r="Q15247" s="5"/>
      <c r="R15247" s="5"/>
      <c r="S15247" s="5"/>
      <c r="T15247" s="5"/>
      <c r="U15247" s="5"/>
      <c r="V15247" s="5"/>
      <c r="W15247" s="5"/>
    </row>
    <row r="15248" ht="15.75" customHeight="1">
      <c r="A15248" s="5"/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  <c r="R15248" s="5"/>
      <c r="S15248" s="5"/>
      <c r="T15248" s="5"/>
      <c r="U15248" s="5"/>
      <c r="V15248" s="5"/>
      <c r="W15248" s="5"/>
    </row>
    <row r="15249" ht="15.75" customHeight="1">
      <c r="A15249" s="5"/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  <c r="Q15249" s="5"/>
      <c r="R15249" s="5"/>
      <c r="S15249" s="5"/>
      <c r="T15249" s="5"/>
      <c r="U15249" s="5"/>
      <c r="V15249" s="5"/>
      <c r="W15249" s="5"/>
    </row>
    <row r="15250" ht="15.75" customHeight="1">
      <c r="A15250" s="5"/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  <c r="Q15250" s="5"/>
      <c r="R15250" s="5"/>
      <c r="S15250" s="5"/>
      <c r="T15250" s="5"/>
      <c r="U15250" s="5"/>
      <c r="V15250" s="5"/>
      <c r="W15250" s="5"/>
    </row>
    <row r="15251" ht="15.75" customHeight="1">
      <c r="A15251" s="5"/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  <c r="Q15251" s="5"/>
      <c r="R15251" s="5"/>
      <c r="S15251" s="5"/>
      <c r="T15251" s="5"/>
      <c r="U15251" s="5"/>
      <c r="V15251" s="5"/>
      <c r="W15251" s="5"/>
    </row>
    <row r="15252" ht="15.75" customHeight="1">
      <c r="A15252" s="5"/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  <c r="Q15252" s="5"/>
      <c r="R15252" s="5"/>
      <c r="S15252" s="5"/>
      <c r="T15252" s="5"/>
      <c r="U15252" s="5"/>
      <c r="V15252" s="5"/>
      <c r="W15252" s="5"/>
    </row>
    <row r="15253" ht="15.75" customHeight="1">
      <c r="A15253" s="5"/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  <c r="Q15253" s="5"/>
      <c r="R15253" s="5"/>
      <c r="S15253" s="5"/>
      <c r="T15253" s="5"/>
      <c r="U15253" s="5"/>
      <c r="V15253" s="5"/>
      <c r="W15253" s="5"/>
    </row>
    <row r="15254" ht="15.75" customHeight="1">
      <c r="A15254" s="5"/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  <c r="Q15254" s="5"/>
      <c r="R15254" s="5"/>
      <c r="S15254" s="5"/>
      <c r="T15254" s="5"/>
      <c r="U15254" s="5"/>
      <c r="V15254" s="5"/>
      <c r="W15254" s="5"/>
    </row>
    <row r="15255" ht="15.75" customHeight="1">
      <c r="A15255" s="5"/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  <c r="Q15255" s="5"/>
      <c r="R15255" s="5"/>
      <c r="S15255" s="5"/>
      <c r="T15255" s="5"/>
      <c r="U15255" s="5"/>
      <c r="V15255" s="5"/>
      <c r="W15255" s="5"/>
    </row>
    <row r="15256" ht="15.75" customHeight="1">
      <c r="A15256" s="5"/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  <c r="Q15256" s="5"/>
      <c r="R15256" s="5"/>
      <c r="S15256" s="5"/>
      <c r="T15256" s="5"/>
      <c r="U15256" s="5"/>
      <c r="V15256" s="5"/>
      <c r="W15256" s="5"/>
    </row>
    <row r="15257" ht="15.75" customHeight="1">
      <c r="A15257" s="5"/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  <c r="R15257" s="5"/>
      <c r="S15257" s="5"/>
      <c r="T15257" s="5"/>
      <c r="U15257" s="5"/>
      <c r="V15257" s="5"/>
      <c r="W15257" s="5"/>
    </row>
    <row r="15258" ht="15.75" customHeight="1">
      <c r="A15258" s="5"/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  <c r="Q15258" s="5"/>
      <c r="R15258" s="5"/>
      <c r="S15258" s="5"/>
      <c r="T15258" s="5"/>
      <c r="U15258" s="5"/>
      <c r="V15258" s="5"/>
      <c r="W15258" s="5"/>
    </row>
    <row r="15259" ht="15.75" customHeight="1">
      <c r="A15259" s="5"/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  <c r="Q15259" s="5"/>
      <c r="R15259" s="5"/>
      <c r="S15259" s="5"/>
      <c r="T15259" s="5"/>
      <c r="U15259" s="5"/>
      <c r="V15259" s="5"/>
      <c r="W15259" s="5"/>
    </row>
    <row r="15260" ht="15.75" customHeight="1">
      <c r="A15260" s="5"/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  <c r="Q15260" s="5"/>
      <c r="R15260" s="5"/>
      <c r="S15260" s="5"/>
      <c r="T15260" s="5"/>
      <c r="U15260" s="5"/>
      <c r="V15260" s="5"/>
      <c r="W15260" s="5"/>
    </row>
    <row r="15261" ht="15.75" customHeight="1">
      <c r="A15261" s="5"/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  <c r="Q15261" s="5"/>
      <c r="R15261" s="5"/>
      <c r="S15261" s="5"/>
      <c r="T15261" s="5"/>
      <c r="U15261" s="5"/>
      <c r="V15261" s="5"/>
      <c r="W15261" s="5"/>
    </row>
    <row r="15262" ht="15.75" customHeight="1">
      <c r="A15262" s="5"/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  <c r="Q15262" s="5"/>
      <c r="R15262" s="5"/>
      <c r="S15262" s="5"/>
      <c r="T15262" s="5"/>
      <c r="U15262" s="5"/>
      <c r="V15262" s="5"/>
      <c r="W15262" s="5"/>
    </row>
    <row r="15263" ht="15.75" customHeight="1">
      <c r="A15263" s="5"/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  <c r="Q15263" s="5"/>
      <c r="R15263" s="5"/>
      <c r="S15263" s="5"/>
      <c r="T15263" s="5"/>
      <c r="U15263" s="5"/>
      <c r="V15263" s="5"/>
      <c r="W15263" s="5"/>
    </row>
    <row r="15264" ht="15.75" customHeight="1">
      <c r="A15264" s="5"/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  <c r="Q15264" s="5"/>
      <c r="R15264" s="5"/>
      <c r="S15264" s="5"/>
      <c r="T15264" s="5"/>
      <c r="U15264" s="5"/>
      <c r="V15264" s="5"/>
      <c r="W15264" s="5"/>
    </row>
    <row r="15265" ht="15.75" customHeight="1">
      <c r="A15265" s="5"/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  <c r="Q15265" s="5"/>
      <c r="R15265" s="5"/>
      <c r="S15265" s="5"/>
      <c r="T15265" s="5"/>
      <c r="U15265" s="5"/>
      <c r="V15265" s="5"/>
      <c r="W15265" s="5"/>
    </row>
    <row r="15266" ht="15.75" customHeight="1">
      <c r="A15266" s="5"/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  <c r="R15266" s="5"/>
      <c r="S15266" s="5"/>
      <c r="T15266" s="5"/>
      <c r="U15266" s="5"/>
      <c r="V15266" s="5"/>
      <c r="W15266" s="5"/>
    </row>
    <row r="15267" ht="15.75" customHeight="1">
      <c r="A15267" s="5"/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  <c r="Q15267" s="5"/>
      <c r="R15267" s="5"/>
      <c r="S15267" s="5"/>
      <c r="T15267" s="5"/>
      <c r="U15267" s="5"/>
      <c r="V15267" s="5"/>
      <c r="W15267" s="5"/>
    </row>
    <row r="15268" ht="15.75" customHeight="1">
      <c r="A15268" s="5"/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  <c r="Q15268" s="5"/>
      <c r="R15268" s="5"/>
      <c r="S15268" s="5"/>
      <c r="T15268" s="5"/>
      <c r="U15268" s="5"/>
      <c r="V15268" s="5"/>
      <c r="W15268" s="5"/>
    </row>
    <row r="15269" ht="15.75" customHeight="1">
      <c r="A15269" s="5"/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  <c r="Q15269" s="5"/>
      <c r="R15269" s="5"/>
      <c r="S15269" s="5"/>
      <c r="T15269" s="5"/>
      <c r="U15269" s="5"/>
      <c r="V15269" s="5"/>
      <c r="W15269" s="5"/>
    </row>
    <row r="15270" ht="15.75" customHeight="1">
      <c r="A15270" s="5"/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  <c r="Q15270" s="5"/>
      <c r="R15270" s="5"/>
      <c r="S15270" s="5"/>
      <c r="T15270" s="5"/>
      <c r="U15270" s="5"/>
      <c r="V15270" s="5"/>
      <c r="W15270" s="5"/>
    </row>
    <row r="15271" ht="15.75" customHeight="1">
      <c r="A15271" s="5"/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  <c r="Q15271" s="5"/>
      <c r="R15271" s="5"/>
      <c r="S15271" s="5"/>
      <c r="T15271" s="5"/>
      <c r="U15271" s="5"/>
      <c r="V15271" s="5"/>
      <c r="W15271" s="5"/>
    </row>
    <row r="15272" ht="15.75" customHeight="1">
      <c r="A15272" s="5"/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  <c r="Q15272" s="5"/>
      <c r="R15272" s="5"/>
      <c r="S15272" s="5"/>
      <c r="T15272" s="5"/>
      <c r="U15272" s="5"/>
      <c r="V15272" s="5"/>
      <c r="W15272" s="5"/>
    </row>
    <row r="15273" ht="15.75" customHeight="1">
      <c r="A15273" s="5"/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  <c r="Q15273" s="5"/>
      <c r="R15273" s="5"/>
      <c r="S15273" s="5"/>
      <c r="T15273" s="5"/>
      <c r="U15273" s="5"/>
      <c r="V15273" s="5"/>
      <c r="W15273" s="5"/>
    </row>
    <row r="15274" ht="15.75" customHeight="1">
      <c r="A15274" s="5"/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  <c r="Q15274" s="5"/>
      <c r="R15274" s="5"/>
      <c r="S15274" s="5"/>
      <c r="T15274" s="5"/>
      <c r="U15274" s="5"/>
      <c r="V15274" s="5"/>
      <c r="W15274" s="5"/>
    </row>
    <row r="15275" ht="15.75" customHeight="1">
      <c r="A15275" s="5"/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  <c r="R15275" s="5"/>
      <c r="S15275" s="5"/>
      <c r="T15275" s="5"/>
      <c r="U15275" s="5"/>
      <c r="V15275" s="5"/>
      <c r="W15275" s="5"/>
    </row>
    <row r="15276" ht="15.75" customHeight="1">
      <c r="A15276" s="5"/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  <c r="Q15276" s="5"/>
      <c r="R15276" s="5"/>
      <c r="S15276" s="5"/>
      <c r="T15276" s="5"/>
      <c r="U15276" s="5"/>
      <c r="V15276" s="5"/>
      <c r="W15276" s="5"/>
    </row>
    <row r="15277" ht="15.75" customHeight="1">
      <c r="A15277" s="5"/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  <c r="Q15277" s="5"/>
      <c r="R15277" s="5"/>
      <c r="S15277" s="5"/>
      <c r="T15277" s="5"/>
      <c r="U15277" s="5"/>
      <c r="V15277" s="5"/>
      <c r="W15277" s="5"/>
    </row>
    <row r="15278" ht="15.75" customHeight="1">
      <c r="A15278" s="5"/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  <c r="Q15278" s="5"/>
      <c r="R15278" s="5"/>
      <c r="S15278" s="5"/>
      <c r="T15278" s="5"/>
      <c r="U15278" s="5"/>
      <c r="V15278" s="5"/>
      <c r="W15278" s="5"/>
    </row>
    <row r="15279" ht="15.75" customHeight="1">
      <c r="A15279" s="5"/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  <c r="Q15279" s="5"/>
      <c r="R15279" s="5"/>
      <c r="S15279" s="5"/>
      <c r="T15279" s="5"/>
      <c r="U15279" s="5"/>
      <c r="V15279" s="5"/>
      <c r="W15279" s="5"/>
    </row>
    <row r="15280" ht="15.75" customHeight="1">
      <c r="A15280" s="5"/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  <c r="Q15280" s="5"/>
      <c r="R15280" s="5"/>
      <c r="S15280" s="5"/>
      <c r="T15280" s="5"/>
      <c r="U15280" s="5"/>
      <c r="V15280" s="5"/>
      <c r="W15280" s="5"/>
    </row>
    <row r="15281" ht="15.75" customHeight="1">
      <c r="A15281" s="5"/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  <c r="Q15281" s="5"/>
      <c r="R15281" s="5"/>
      <c r="S15281" s="5"/>
      <c r="T15281" s="5"/>
      <c r="U15281" s="5"/>
      <c r="V15281" s="5"/>
      <c r="W15281" s="5"/>
    </row>
    <row r="15282" ht="15.75" customHeight="1">
      <c r="A15282" s="5"/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  <c r="Q15282" s="5"/>
      <c r="R15282" s="5"/>
      <c r="S15282" s="5"/>
      <c r="T15282" s="5"/>
      <c r="U15282" s="5"/>
      <c r="V15282" s="5"/>
      <c r="W15282" s="5"/>
    </row>
    <row r="15283" ht="15.75" customHeight="1">
      <c r="A15283" s="5"/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  <c r="Q15283" s="5"/>
      <c r="R15283" s="5"/>
      <c r="S15283" s="5"/>
      <c r="T15283" s="5"/>
      <c r="U15283" s="5"/>
      <c r="V15283" s="5"/>
      <c r="W15283" s="5"/>
    </row>
    <row r="15284" ht="15.75" customHeight="1">
      <c r="A15284" s="5"/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  <c r="R15284" s="5"/>
      <c r="S15284" s="5"/>
      <c r="T15284" s="5"/>
      <c r="U15284" s="5"/>
      <c r="V15284" s="5"/>
      <c r="W15284" s="5"/>
    </row>
    <row r="15285" ht="15.75" customHeight="1">
      <c r="A15285" s="5"/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  <c r="Q15285" s="5"/>
      <c r="R15285" s="5"/>
      <c r="S15285" s="5"/>
      <c r="T15285" s="5"/>
      <c r="U15285" s="5"/>
      <c r="V15285" s="5"/>
      <c r="W15285" s="5"/>
    </row>
    <row r="15286" ht="15.75" customHeight="1">
      <c r="A15286" s="5"/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  <c r="Q15286" s="5"/>
      <c r="R15286" s="5"/>
      <c r="S15286" s="5"/>
      <c r="T15286" s="5"/>
      <c r="U15286" s="5"/>
      <c r="V15286" s="5"/>
      <c r="W15286" s="5"/>
    </row>
    <row r="15287" ht="15.75" customHeight="1">
      <c r="A15287" s="5"/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  <c r="Q15287" s="5"/>
      <c r="R15287" s="5"/>
      <c r="S15287" s="5"/>
      <c r="T15287" s="5"/>
      <c r="U15287" s="5"/>
      <c r="V15287" s="5"/>
      <c r="W15287" s="5"/>
    </row>
    <row r="15288" ht="15.75" customHeight="1">
      <c r="A15288" s="5"/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  <c r="Q15288" s="5"/>
      <c r="R15288" s="5"/>
      <c r="S15288" s="5"/>
      <c r="T15288" s="5"/>
      <c r="U15288" s="5"/>
      <c r="V15288" s="5"/>
      <c r="W15288" s="5"/>
    </row>
    <row r="15289" ht="15.75" customHeight="1">
      <c r="A15289" s="5"/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  <c r="Q15289" s="5"/>
      <c r="R15289" s="5"/>
      <c r="S15289" s="5"/>
      <c r="T15289" s="5"/>
      <c r="U15289" s="5"/>
      <c r="V15289" s="5"/>
      <c r="W15289" s="5"/>
    </row>
    <row r="15290" ht="15.75" customHeight="1">
      <c r="A15290" s="5"/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  <c r="Q15290" s="5"/>
      <c r="R15290" s="5"/>
      <c r="S15290" s="5"/>
      <c r="T15290" s="5"/>
      <c r="U15290" s="5"/>
      <c r="V15290" s="5"/>
      <c r="W15290" s="5"/>
    </row>
    <row r="15291" ht="15.75" customHeight="1">
      <c r="A15291" s="5"/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  <c r="Q15291" s="5"/>
      <c r="R15291" s="5"/>
      <c r="S15291" s="5"/>
      <c r="T15291" s="5"/>
      <c r="U15291" s="5"/>
      <c r="V15291" s="5"/>
      <c r="W15291" s="5"/>
    </row>
    <row r="15292" ht="15.75" customHeight="1">
      <c r="A15292" s="5"/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  <c r="Q15292" s="5"/>
      <c r="R15292" s="5"/>
      <c r="S15292" s="5"/>
      <c r="T15292" s="5"/>
      <c r="U15292" s="5"/>
      <c r="V15292" s="5"/>
      <c r="W15292" s="5"/>
    </row>
    <row r="15293" ht="15.75" customHeight="1">
      <c r="A15293" s="5"/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  <c r="R15293" s="5"/>
      <c r="S15293" s="5"/>
      <c r="T15293" s="5"/>
      <c r="U15293" s="5"/>
      <c r="V15293" s="5"/>
      <c r="W15293" s="5"/>
    </row>
    <row r="15294" ht="15.75" customHeight="1">
      <c r="A15294" s="5"/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  <c r="Q15294" s="5"/>
      <c r="R15294" s="5"/>
      <c r="S15294" s="5"/>
      <c r="T15294" s="5"/>
      <c r="U15294" s="5"/>
      <c r="V15294" s="5"/>
      <c r="W15294" s="5"/>
    </row>
    <row r="15295" ht="15.75" customHeight="1">
      <c r="A15295" s="5"/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  <c r="Q15295" s="5"/>
      <c r="R15295" s="5"/>
      <c r="S15295" s="5"/>
      <c r="T15295" s="5"/>
      <c r="U15295" s="5"/>
      <c r="V15295" s="5"/>
      <c r="W15295" s="5"/>
    </row>
    <row r="15296" ht="15.75" customHeight="1">
      <c r="A15296" s="5"/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  <c r="Q15296" s="5"/>
      <c r="R15296" s="5"/>
      <c r="S15296" s="5"/>
      <c r="T15296" s="5"/>
      <c r="U15296" s="5"/>
      <c r="V15296" s="5"/>
      <c r="W15296" s="5"/>
    </row>
    <row r="15297" ht="15.75" customHeight="1">
      <c r="A15297" s="5"/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  <c r="Q15297" s="5"/>
      <c r="R15297" s="5"/>
      <c r="S15297" s="5"/>
      <c r="T15297" s="5"/>
      <c r="U15297" s="5"/>
      <c r="V15297" s="5"/>
      <c r="W15297" s="5"/>
    </row>
    <row r="15298" ht="15.75" customHeight="1">
      <c r="A15298" s="5"/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  <c r="Q15298" s="5"/>
      <c r="R15298" s="5"/>
      <c r="S15298" s="5"/>
      <c r="T15298" s="5"/>
      <c r="U15298" s="5"/>
      <c r="V15298" s="5"/>
      <c r="W15298" s="5"/>
    </row>
    <row r="15299" ht="15.75" customHeight="1">
      <c r="A15299" s="5"/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  <c r="Q15299" s="5"/>
      <c r="R15299" s="5"/>
      <c r="S15299" s="5"/>
      <c r="T15299" s="5"/>
      <c r="U15299" s="5"/>
      <c r="V15299" s="5"/>
      <c r="W15299" s="5"/>
    </row>
    <row r="15300" ht="15.75" customHeight="1">
      <c r="A15300" s="5"/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  <c r="Q15300" s="5"/>
      <c r="R15300" s="5"/>
      <c r="S15300" s="5"/>
      <c r="T15300" s="5"/>
      <c r="U15300" s="5"/>
      <c r="V15300" s="5"/>
      <c r="W15300" s="5"/>
    </row>
    <row r="15301" ht="15.75" customHeight="1">
      <c r="A15301" s="5"/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  <c r="Q15301" s="5"/>
      <c r="R15301" s="5"/>
      <c r="S15301" s="5"/>
      <c r="T15301" s="5"/>
      <c r="U15301" s="5"/>
      <c r="V15301" s="5"/>
      <c r="W15301" s="5"/>
    </row>
    <row r="15302" ht="15.75" customHeight="1">
      <c r="A15302" s="5"/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  <c r="R15302" s="5"/>
      <c r="S15302" s="5"/>
      <c r="T15302" s="5"/>
      <c r="U15302" s="5"/>
      <c r="V15302" s="5"/>
      <c r="W15302" s="5"/>
    </row>
    <row r="15303" ht="15.75" customHeight="1">
      <c r="A15303" s="5"/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  <c r="Q15303" s="5"/>
      <c r="R15303" s="5"/>
      <c r="S15303" s="5"/>
      <c r="T15303" s="5"/>
      <c r="U15303" s="5"/>
      <c r="V15303" s="5"/>
      <c r="W15303" s="5"/>
    </row>
    <row r="15304" ht="15.75" customHeight="1">
      <c r="A15304" s="5"/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  <c r="Q15304" s="5"/>
      <c r="R15304" s="5"/>
      <c r="S15304" s="5"/>
      <c r="T15304" s="5"/>
      <c r="U15304" s="5"/>
      <c r="V15304" s="5"/>
      <c r="W15304" s="5"/>
    </row>
    <row r="15305" ht="15.75" customHeight="1">
      <c r="A15305" s="5"/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  <c r="Q15305" s="5"/>
      <c r="R15305" s="5"/>
      <c r="S15305" s="5"/>
      <c r="T15305" s="5"/>
      <c r="U15305" s="5"/>
      <c r="V15305" s="5"/>
      <c r="W15305" s="5"/>
    </row>
    <row r="15306" ht="15.75" customHeight="1">
      <c r="A15306" s="5"/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  <c r="Q15306" s="5"/>
      <c r="R15306" s="5"/>
      <c r="S15306" s="5"/>
      <c r="T15306" s="5"/>
      <c r="U15306" s="5"/>
      <c r="V15306" s="5"/>
      <c r="W15306" s="5"/>
    </row>
    <row r="15307" ht="15.75" customHeight="1">
      <c r="A15307" s="5"/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  <c r="Q15307" s="5"/>
      <c r="R15307" s="5"/>
      <c r="S15307" s="5"/>
      <c r="T15307" s="5"/>
      <c r="U15307" s="5"/>
      <c r="V15307" s="5"/>
      <c r="W15307" s="5"/>
    </row>
    <row r="15308" ht="15.75" customHeight="1">
      <c r="A15308" s="5"/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  <c r="Q15308" s="5"/>
      <c r="R15308" s="5"/>
      <c r="S15308" s="5"/>
      <c r="T15308" s="5"/>
      <c r="U15308" s="5"/>
      <c r="V15308" s="5"/>
      <c r="W15308" s="5"/>
    </row>
    <row r="15309" ht="15.75" customHeight="1">
      <c r="A15309" s="5"/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  <c r="Q15309" s="5"/>
      <c r="R15309" s="5"/>
      <c r="S15309" s="5"/>
      <c r="T15309" s="5"/>
      <c r="U15309" s="5"/>
      <c r="V15309" s="5"/>
      <c r="W15309" s="5"/>
    </row>
    <row r="15310" ht="15.75" customHeight="1">
      <c r="A15310" s="5"/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  <c r="Q15310" s="5"/>
      <c r="R15310" s="5"/>
      <c r="S15310" s="5"/>
      <c r="T15310" s="5"/>
      <c r="U15310" s="5"/>
      <c r="V15310" s="5"/>
      <c r="W15310" s="5"/>
    </row>
    <row r="15311" ht="15.75" customHeight="1">
      <c r="A15311" s="5"/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  <c r="R15311" s="5"/>
      <c r="S15311" s="5"/>
      <c r="T15311" s="5"/>
      <c r="U15311" s="5"/>
      <c r="V15311" s="5"/>
      <c r="W15311" s="5"/>
    </row>
    <row r="15312" ht="15.75" customHeight="1">
      <c r="A15312" s="5"/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  <c r="Q15312" s="5"/>
      <c r="R15312" s="5"/>
      <c r="S15312" s="5"/>
      <c r="T15312" s="5"/>
      <c r="U15312" s="5"/>
      <c r="V15312" s="5"/>
      <c r="W15312" s="5"/>
    </row>
    <row r="15313" ht="15.75" customHeight="1">
      <c r="A15313" s="5"/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  <c r="Q15313" s="5"/>
      <c r="R15313" s="5"/>
      <c r="S15313" s="5"/>
      <c r="T15313" s="5"/>
      <c r="U15313" s="5"/>
      <c r="V15313" s="5"/>
      <c r="W15313" s="5"/>
    </row>
    <row r="15314" ht="15.75" customHeight="1">
      <c r="A15314" s="5"/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  <c r="Q15314" s="5"/>
      <c r="R15314" s="5"/>
      <c r="S15314" s="5"/>
      <c r="T15314" s="5"/>
      <c r="U15314" s="5"/>
      <c r="V15314" s="5"/>
      <c r="W15314" s="5"/>
    </row>
    <row r="15315" ht="15.75" customHeight="1">
      <c r="A15315" s="5"/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  <c r="Q15315" s="5"/>
      <c r="R15315" s="5"/>
      <c r="S15315" s="5"/>
      <c r="T15315" s="5"/>
      <c r="U15315" s="5"/>
      <c r="V15315" s="5"/>
      <c r="W15315" s="5"/>
    </row>
    <row r="15316" ht="15.75" customHeight="1">
      <c r="A15316" s="5"/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  <c r="Q15316" s="5"/>
      <c r="R15316" s="5"/>
      <c r="S15316" s="5"/>
      <c r="T15316" s="5"/>
      <c r="U15316" s="5"/>
      <c r="V15316" s="5"/>
      <c r="W15316" s="5"/>
    </row>
    <row r="15317" ht="15.75" customHeight="1">
      <c r="A15317" s="5"/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  <c r="Q15317" s="5"/>
      <c r="R15317" s="5"/>
      <c r="S15317" s="5"/>
      <c r="T15317" s="5"/>
      <c r="U15317" s="5"/>
      <c r="V15317" s="5"/>
      <c r="W15317" s="5"/>
    </row>
    <row r="15318" ht="15.75" customHeight="1">
      <c r="A15318" s="5"/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  <c r="Q15318" s="5"/>
      <c r="R15318" s="5"/>
      <c r="S15318" s="5"/>
      <c r="T15318" s="5"/>
      <c r="U15318" s="5"/>
      <c r="V15318" s="5"/>
      <c r="W15318" s="5"/>
    </row>
    <row r="15319" ht="15.75" customHeight="1">
      <c r="A15319" s="5"/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  <c r="Q15319" s="5"/>
      <c r="R15319" s="5"/>
      <c r="S15319" s="5"/>
      <c r="T15319" s="5"/>
      <c r="U15319" s="5"/>
      <c r="V15319" s="5"/>
      <c r="W15319" s="5"/>
    </row>
    <row r="15320" ht="15.75" customHeight="1">
      <c r="A15320" s="5"/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  <c r="R15320" s="5"/>
      <c r="S15320" s="5"/>
      <c r="T15320" s="5"/>
      <c r="U15320" s="5"/>
      <c r="V15320" s="5"/>
      <c r="W15320" s="5"/>
    </row>
    <row r="15321" ht="15.75" customHeight="1">
      <c r="A15321" s="5"/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  <c r="Q15321" s="5"/>
      <c r="R15321" s="5"/>
      <c r="S15321" s="5"/>
      <c r="T15321" s="5"/>
      <c r="U15321" s="5"/>
      <c r="V15321" s="5"/>
      <c r="W15321" s="5"/>
    </row>
    <row r="15322" ht="15.75" customHeight="1">
      <c r="A15322" s="5"/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  <c r="Q15322" s="5"/>
      <c r="R15322" s="5"/>
      <c r="S15322" s="5"/>
      <c r="T15322" s="5"/>
      <c r="U15322" s="5"/>
      <c r="V15322" s="5"/>
      <c r="W15322" s="5"/>
    </row>
    <row r="15323" ht="15.75" customHeight="1">
      <c r="A15323" s="5"/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  <c r="Q15323" s="5"/>
      <c r="R15323" s="5"/>
      <c r="S15323" s="5"/>
      <c r="T15323" s="5"/>
      <c r="U15323" s="5"/>
      <c r="V15323" s="5"/>
      <c r="W15323" s="5"/>
    </row>
    <row r="15324" ht="15.75" customHeight="1">
      <c r="A15324" s="5"/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  <c r="Q15324" s="5"/>
      <c r="R15324" s="5"/>
      <c r="S15324" s="5"/>
      <c r="T15324" s="5"/>
      <c r="U15324" s="5"/>
      <c r="V15324" s="5"/>
      <c r="W15324" s="5"/>
    </row>
    <row r="15325" ht="15.75" customHeight="1">
      <c r="A15325" s="5"/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  <c r="Q15325" s="5"/>
      <c r="R15325" s="5"/>
      <c r="S15325" s="5"/>
      <c r="T15325" s="5"/>
      <c r="U15325" s="5"/>
      <c r="V15325" s="5"/>
      <c r="W15325" s="5"/>
    </row>
    <row r="15326" ht="15.75" customHeight="1">
      <c r="A15326" s="5"/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  <c r="Q15326" s="5"/>
      <c r="R15326" s="5"/>
      <c r="S15326" s="5"/>
      <c r="T15326" s="5"/>
      <c r="U15326" s="5"/>
      <c r="V15326" s="5"/>
      <c r="W15326" s="5"/>
    </row>
    <row r="15327" ht="15.75" customHeight="1">
      <c r="A15327" s="5"/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  <c r="Q15327" s="5"/>
      <c r="R15327" s="5"/>
      <c r="S15327" s="5"/>
      <c r="T15327" s="5"/>
      <c r="U15327" s="5"/>
      <c r="V15327" s="5"/>
      <c r="W15327" s="5"/>
    </row>
    <row r="15328" ht="15.75" customHeight="1">
      <c r="A15328" s="5"/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  <c r="Q15328" s="5"/>
      <c r="R15328" s="5"/>
      <c r="S15328" s="5"/>
      <c r="T15328" s="5"/>
      <c r="U15328" s="5"/>
      <c r="V15328" s="5"/>
      <c r="W15328" s="5"/>
    </row>
    <row r="15329" ht="15.75" customHeight="1">
      <c r="A15329" s="5"/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  <c r="R15329" s="5"/>
      <c r="S15329" s="5"/>
      <c r="T15329" s="5"/>
      <c r="U15329" s="5"/>
      <c r="V15329" s="5"/>
      <c r="W15329" s="5"/>
    </row>
    <row r="15330" ht="15.75" customHeight="1">
      <c r="A15330" s="5"/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  <c r="Q15330" s="5"/>
      <c r="R15330" s="5"/>
      <c r="S15330" s="5"/>
      <c r="T15330" s="5"/>
      <c r="U15330" s="5"/>
      <c r="V15330" s="5"/>
      <c r="W15330" s="5"/>
    </row>
    <row r="15331" ht="15.75" customHeight="1">
      <c r="A15331" s="5"/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  <c r="Q15331" s="5"/>
      <c r="R15331" s="5"/>
      <c r="S15331" s="5"/>
      <c r="T15331" s="5"/>
      <c r="U15331" s="5"/>
      <c r="V15331" s="5"/>
      <c r="W15331" s="5"/>
    </row>
    <row r="15332" ht="15.75" customHeight="1">
      <c r="A15332" s="5"/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  <c r="Q15332" s="5"/>
      <c r="R15332" s="5"/>
      <c r="S15332" s="5"/>
      <c r="T15332" s="5"/>
      <c r="U15332" s="5"/>
      <c r="V15332" s="5"/>
      <c r="W15332" s="5"/>
    </row>
    <row r="15333" ht="15.75" customHeight="1">
      <c r="A15333" s="5"/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  <c r="Q15333" s="5"/>
      <c r="R15333" s="5"/>
      <c r="S15333" s="5"/>
      <c r="T15333" s="5"/>
      <c r="U15333" s="5"/>
      <c r="V15333" s="5"/>
      <c r="W15333" s="5"/>
    </row>
    <row r="15334" ht="15.75" customHeight="1">
      <c r="A15334" s="5"/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  <c r="Q15334" s="5"/>
      <c r="R15334" s="5"/>
      <c r="S15334" s="5"/>
      <c r="T15334" s="5"/>
      <c r="U15334" s="5"/>
      <c r="V15334" s="5"/>
      <c r="W15334" s="5"/>
    </row>
    <row r="15335" ht="15.75" customHeight="1">
      <c r="A15335" s="5"/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  <c r="Q15335" s="5"/>
      <c r="R15335" s="5"/>
      <c r="S15335" s="5"/>
      <c r="T15335" s="5"/>
      <c r="U15335" s="5"/>
      <c r="V15335" s="5"/>
      <c r="W15335" s="5"/>
    </row>
    <row r="15336" ht="15.75" customHeight="1">
      <c r="A15336" s="5"/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  <c r="Q15336" s="5"/>
      <c r="R15336" s="5"/>
      <c r="S15336" s="5"/>
      <c r="T15336" s="5"/>
      <c r="U15336" s="5"/>
      <c r="V15336" s="5"/>
      <c r="W15336" s="5"/>
    </row>
    <row r="15337" ht="15.75" customHeight="1">
      <c r="A15337" s="5"/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  <c r="Q15337" s="5"/>
      <c r="R15337" s="5"/>
      <c r="S15337" s="5"/>
      <c r="T15337" s="5"/>
      <c r="U15337" s="5"/>
      <c r="V15337" s="5"/>
      <c r="W15337" s="5"/>
    </row>
    <row r="15338" ht="15.75" customHeight="1">
      <c r="A15338" s="5"/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  <c r="R15338" s="5"/>
      <c r="S15338" s="5"/>
      <c r="T15338" s="5"/>
      <c r="U15338" s="5"/>
      <c r="V15338" s="5"/>
      <c r="W15338" s="5"/>
    </row>
    <row r="15339" ht="15.75" customHeight="1">
      <c r="A15339" s="5"/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  <c r="Q15339" s="5"/>
      <c r="R15339" s="5"/>
      <c r="S15339" s="5"/>
      <c r="T15339" s="5"/>
      <c r="U15339" s="5"/>
      <c r="V15339" s="5"/>
      <c r="W15339" s="5"/>
    </row>
    <row r="15340" ht="15.75" customHeight="1">
      <c r="A15340" s="5"/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  <c r="Q15340" s="5"/>
      <c r="R15340" s="5"/>
      <c r="S15340" s="5"/>
      <c r="T15340" s="5"/>
      <c r="U15340" s="5"/>
      <c r="V15340" s="5"/>
      <c r="W15340" s="5"/>
    </row>
    <row r="15341" ht="15.75" customHeight="1">
      <c r="A15341" s="5"/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  <c r="Q15341" s="5"/>
      <c r="R15341" s="5"/>
      <c r="S15341" s="5"/>
      <c r="T15341" s="5"/>
      <c r="U15341" s="5"/>
      <c r="V15341" s="5"/>
      <c r="W15341" s="5"/>
    </row>
    <row r="15342" ht="15.75" customHeight="1">
      <c r="A15342" s="5"/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  <c r="Q15342" s="5"/>
      <c r="R15342" s="5"/>
      <c r="S15342" s="5"/>
      <c r="T15342" s="5"/>
      <c r="U15342" s="5"/>
      <c r="V15342" s="5"/>
      <c r="W15342" s="5"/>
    </row>
    <row r="15343" ht="15.75" customHeight="1">
      <c r="A15343" s="5"/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  <c r="Q15343" s="5"/>
      <c r="R15343" s="5"/>
      <c r="S15343" s="5"/>
      <c r="T15343" s="5"/>
      <c r="U15343" s="5"/>
      <c r="V15343" s="5"/>
      <c r="W15343" s="5"/>
    </row>
    <row r="15344" ht="15.75" customHeight="1">
      <c r="A15344" s="5"/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  <c r="Q15344" s="5"/>
      <c r="R15344" s="5"/>
      <c r="S15344" s="5"/>
      <c r="T15344" s="5"/>
      <c r="U15344" s="5"/>
      <c r="V15344" s="5"/>
      <c r="W15344" s="5"/>
    </row>
    <row r="15345" ht="15.75" customHeight="1">
      <c r="A15345" s="5"/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  <c r="Q15345" s="5"/>
      <c r="R15345" s="5"/>
      <c r="S15345" s="5"/>
      <c r="T15345" s="5"/>
      <c r="U15345" s="5"/>
      <c r="V15345" s="5"/>
      <c r="W15345" s="5"/>
    </row>
    <row r="15346" ht="15.75" customHeight="1">
      <c r="A15346" s="5"/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  <c r="Q15346" s="5"/>
      <c r="R15346" s="5"/>
      <c r="S15346" s="5"/>
      <c r="T15346" s="5"/>
      <c r="U15346" s="5"/>
      <c r="V15346" s="5"/>
      <c r="W15346" s="5"/>
    </row>
    <row r="15347" ht="15.75" customHeight="1">
      <c r="A15347" s="5"/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  <c r="R15347" s="5"/>
      <c r="S15347" s="5"/>
      <c r="T15347" s="5"/>
      <c r="U15347" s="5"/>
      <c r="V15347" s="5"/>
      <c r="W15347" s="5"/>
    </row>
    <row r="15348" ht="15.75" customHeight="1">
      <c r="A15348" s="5"/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  <c r="Q15348" s="5"/>
      <c r="R15348" s="5"/>
      <c r="S15348" s="5"/>
      <c r="T15348" s="5"/>
      <c r="U15348" s="5"/>
      <c r="V15348" s="5"/>
      <c r="W15348" s="5"/>
    </row>
    <row r="15349" ht="15.75" customHeight="1">
      <c r="A15349" s="5"/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  <c r="Q15349" s="5"/>
      <c r="R15349" s="5"/>
      <c r="S15349" s="5"/>
      <c r="T15349" s="5"/>
      <c r="U15349" s="5"/>
      <c r="V15349" s="5"/>
      <c r="W15349" s="5"/>
    </row>
    <row r="15350" ht="15.75" customHeight="1">
      <c r="A15350" s="5"/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  <c r="Q15350" s="5"/>
      <c r="R15350" s="5"/>
      <c r="S15350" s="5"/>
      <c r="T15350" s="5"/>
      <c r="U15350" s="5"/>
      <c r="V15350" s="5"/>
      <c r="W15350" s="5"/>
    </row>
    <row r="15351" ht="15.75" customHeight="1">
      <c r="A15351" s="5"/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  <c r="Q15351" s="5"/>
      <c r="R15351" s="5"/>
      <c r="S15351" s="5"/>
      <c r="T15351" s="5"/>
      <c r="U15351" s="5"/>
      <c r="V15351" s="5"/>
      <c r="W15351" s="5"/>
    </row>
    <row r="15352" ht="15.75" customHeight="1">
      <c r="A15352" s="5"/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  <c r="Q15352" s="5"/>
      <c r="R15352" s="5"/>
      <c r="S15352" s="5"/>
      <c r="T15352" s="5"/>
      <c r="U15352" s="5"/>
      <c r="V15352" s="5"/>
      <c r="W15352" s="5"/>
    </row>
    <row r="15353" ht="15.75" customHeight="1">
      <c r="A15353" s="5"/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  <c r="Q15353" s="5"/>
      <c r="R15353" s="5"/>
      <c r="S15353" s="5"/>
      <c r="T15353" s="5"/>
      <c r="U15353" s="5"/>
      <c r="V15353" s="5"/>
      <c r="W15353" s="5"/>
    </row>
    <row r="15354" ht="15.75" customHeight="1">
      <c r="A15354" s="5"/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  <c r="Q15354" s="5"/>
      <c r="R15354" s="5"/>
      <c r="S15354" s="5"/>
      <c r="T15354" s="5"/>
      <c r="U15354" s="5"/>
      <c r="V15354" s="5"/>
      <c r="W15354" s="5"/>
    </row>
    <row r="15355" ht="15.75" customHeight="1">
      <c r="A15355" s="5"/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  <c r="Q15355" s="5"/>
      <c r="R15355" s="5"/>
      <c r="S15355" s="5"/>
      <c r="T15355" s="5"/>
      <c r="U15355" s="5"/>
      <c r="V15355" s="5"/>
      <c r="W15355" s="5"/>
    </row>
    <row r="15356" ht="15.75" customHeight="1">
      <c r="A15356" s="5"/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  <c r="R15356" s="5"/>
      <c r="S15356" s="5"/>
      <c r="T15356" s="5"/>
      <c r="U15356" s="5"/>
      <c r="V15356" s="5"/>
      <c r="W15356" s="5"/>
    </row>
    <row r="15357" ht="15.75" customHeight="1">
      <c r="A15357" s="5"/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  <c r="Q15357" s="5"/>
      <c r="R15357" s="5"/>
      <c r="S15357" s="5"/>
      <c r="T15357" s="5"/>
      <c r="U15357" s="5"/>
      <c r="V15357" s="5"/>
      <c r="W15357" s="5"/>
    </row>
    <row r="15358" ht="15.75" customHeight="1">
      <c r="A15358" s="5"/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  <c r="Q15358" s="5"/>
      <c r="R15358" s="5"/>
      <c r="S15358" s="5"/>
      <c r="T15358" s="5"/>
      <c r="U15358" s="5"/>
      <c r="V15358" s="5"/>
      <c r="W15358" s="5"/>
    </row>
    <row r="15359" ht="15.75" customHeight="1">
      <c r="A15359" s="5"/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  <c r="Q15359" s="5"/>
      <c r="R15359" s="5"/>
      <c r="S15359" s="5"/>
      <c r="T15359" s="5"/>
      <c r="U15359" s="5"/>
      <c r="V15359" s="5"/>
      <c r="W15359" s="5"/>
    </row>
    <row r="15360" ht="15.75" customHeight="1">
      <c r="A15360" s="5"/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  <c r="Q15360" s="5"/>
      <c r="R15360" s="5"/>
      <c r="S15360" s="5"/>
      <c r="T15360" s="5"/>
      <c r="U15360" s="5"/>
      <c r="V15360" s="5"/>
      <c r="W15360" s="5"/>
    </row>
    <row r="15361" ht="15.75" customHeight="1">
      <c r="A15361" s="5"/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  <c r="Q15361" s="5"/>
      <c r="R15361" s="5"/>
      <c r="S15361" s="5"/>
      <c r="T15361" s="5"/>
      <c r="U15361" s="5"/>
      <c r="V15361" s="5"/>
      <c r="W15361" s="5"/>
    </row>
    <row r="15362" ht="15.75" customHeight="1">
      <c r="A15362" s="5"/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  <c r="Q15362" s="5"/>
      <c r="R15362" s="5"/>
      <c r="S15362" s="5"/>
      <c r="T15362" s="5"/>
      <c r="U15362" s="5"/>
      <c r="V15362" s="5"/>
      <c r="W15362" s="5"/>
    </row>
    <row r="15363" ht="15.75" customHeight="1">
      <c r="A15363" s="5"/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  <c r="Q15363" s="5"/>
      <c r="R15363" s="5"/>
      <c r="S15363" s="5"/>
      <c r="T15363" s="5"/>
      <c r="U15363" s="5"/>
      <c r="V15363" s="5"/>
      <c r="W15363" s="5"/>
    </row>
    <row r="15364" ht="15.75" customHeight="1">
      <c r="A15364" s="5"/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  <c r="Q15364" s="5"/>
      <c r="R15364" s="5"/>
      <c r="S15364" s="5"/>
      <c r="T15364" s="5"/>
      <c r="U15364" s="5"/>
      <c r="V15364" s="5"/>
      <c r="W15364" s="5"/>
    </row>
    <row r="15365" ht="15.75" customHeight="1">
      <c r="A15365" s="5"/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  <c r="R15365" s="5"/>
      <c r="S15365" s="5"/>
      <c r="T15365" s="5"/>
      <c r="U15365" s="5"/>
      <c r="V15365" s="5"/>
      <c r="W15365" s="5"/>
    </row>
    <row r="15366" ht="15.75" customHeight="1">
      <c r="A15366" s="5"/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  <c r="Q15366" s="5"/>
      <c r="R15366" s="5"/>
      <c r="S15366" s="5"/>
      <c r="T15366" s="5"/>
      <c r="U15366" s="5"/>
      <c r="V15366" s="5"/>
      <c r="W15366" s="5"/>
    </row>
    <row r="15367" ht="15.75" customHeight="1">
      <c r="A15367" s="5"/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  <c r="Q15367" s="5"/>
      <c r="R15367" s="5"/>
      <c r="S15367" s="5"/>
      <c r="T15367" s="5"/>
      <c r="U15367" s="5"/>
      <c r="V15367" s="5"/>
      <c r="W15367" s="5"/>
    </row>
    <row r="15368" ht="15.75" customHeight="1">
      <c r="A15368" s="5"/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  <c r="Q15368" s="5"/>
      <c r="R15368" s="5"/>
      <c r="S15368" s="5"/>
      <c r="T15368" s="5"/>
      <c r="U15368" s="5"/>
      <c r="V15368" s="5"/>
      <c r="W15368" s="5"/>
    </row>
    <row r="15369" ht="15.75" customHeight="1">
      <c r="A15369" s="5"/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  <c r="Q15369" s="5"/>
      <c r="R15369" s="5"/>
      <c r="S15369" s="5"/>
      <c r="T15369" s="5"/>
      <c r="U15369" s="5"/>
      <c r="V15369" s="5"/>
      <c r="W15369" s="5"/>
    </row>
    <row r="15370" ht="15.75" customHeight="1">
      <c r="A15370" s="5"/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  <c r="Q15370" s="5"/>
      <c r="R15370" s="5"/>
      <c r="S15370" s="5"/>
      <c r="T15370" s="5"/>
      <c r="U15370" s="5"/>
      <c r="V15370" s="5"/>
      <c r="W15370" s="5"/>
    </row>
    <row r="15371" ht="15.75" customHeight="1">
      <c r="A15371" s="5"/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  <c r="Q15371" s="5"/>
      <c r="R15371" s="5"/>
      <c r="S15371" s="5"/>
      <c r="T15371" s="5"/>
      <c r="U15371" s="5"/>
      <c r="V15371" s="5"/>
      <c r="W15371" s="5"/>
    </row>
    <row r="15372" ht="15.75" customHeight="1">
      <c r="A15372" s="5"/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  <c r="Q15372" s="5"/>
      <c r="R15372" s="5"/>
      <c r="S15372" s="5"/>
      <c r="T15372" s="5"/>
      <c r="U15372" s="5"/>
      <c r="V15372" s="5"/>
      <c r="W15372" s="5"/>
    </row>
    <row r="15373" ht="15.75" customHeight="1">
      <c r="A15373" s="5"/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  <c r="Q15373" s="5"/>
      <c r="R15373" s="5"/>
      <c r="S15373" s="5"/>
      <c r="T15373" s="5"/>
      <c r="U15373" s="5"/>
      <c r="V15373" s="5"/>
      <c r="W15373" s="5"/>
    </row>
    <row r="15374" ht="15.75" customHeight="1">
      <c r="A15374" s="5"/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  <c r="R15374" s="5"/>
      <c r="S15374" s="5"/>
      <c r="T15374" s="5"/>
      <c r="U15374" s="5"/>
      <c r="V15374" s="5"/>
      <c r="W15374" s="5"/>
    </row>
    <row r="15375" ht="15.75" customHeight="1">
      <c r="A15375" s="5"/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  <c r="Q15375" s="5"/>
      <c r="R15375" s="5"/>
      <c r="S15375" s="5"/>
      <c r="T15375" s="5"/>
      <c r="U15375" s="5"/>
      <c r="V15375" s="5"/>
      <c r="W15375" s="5"/>
    </row>
    <row r="15376" ht="15.75" customHeight="1">
      <c r="A15376" s="5"/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  <c r="Q15376" s="5"/>
      <c r="R15376" s="5"/>
      <c r="S15376" s="5"/>
      <c r="T15376" s="5"/>
      <c r="U15376" s="5"/>
      <c r="V15376" s="5"/>
      <c r="W15376" s="5"/>
    </row>
    <row r="15377" ht="15.75" customHeight="1">
      <c r="A15377" s="5"/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  <c r="Q15377" s="5"/>
      <c r="R15377" s="5"/>
      <c r="S15377" s="5"/>
      <c r="T15377" s="5"/>
      <c r="U15377" s="5"/>
      <c r="V15377" s="5"/>
      <c r="W15377" s="5"/>
    </row>
    <row r="15378" ht="15.75" customHeight="1">
      <c r="A15378" s="5"/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  <c r="Q15378" s="5"/>
      <c r="R15378" s="5"/>
      <c r="S15378" s="5"/>
      <c r="T15378" s="5"/>
      <c r="U15378" s="5"/>
      <c r="V15378" s="5"/>
      <c r="W15378" s="5"/>
    </row>
    <row r="15379" ht="15.75" customHeight="1">
      <c r="A15379" s="5"/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  <c r="Q15379" s="5"/>
      <c r="R15379" s="5"/>
      <c r="S15379" s="5"/>
      <c r="T15379" s="5"/>
      <c r="U15379" s="5"/>
      <c r="V15379" s="5"/>
      <c r="W15379" s="5"/>
    </row>
    <row r="15380" ht="15.75" customHeight="1">
      <c r="A15380" s="5"/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  <c r="Q15380" s="5"/>
      <c r="R15380" s="5"/>
      <c r="S15380" s="5"/>
      <c r="T15380" s="5"/>
      <c r="U15380" s="5"/>
      <c r="V15380" s="5"/>
      <c r="W15380" s="5"/>
    </row>
    <row r="15381" ht="15.75" customHeight="1">
      <c r="A15381" s="5"/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  <c r="Q15381" s="5"/>
      <c r="R15381" s="5"/>
      <c r="S15381" s="5"/>
      <c r="T15381" s="5"/>
      <c r="U15381" s="5"/>
      <c r="V15381" s="5"/>
      <c r="W15381" s="5"/>
    </row>
    <row r="15382" ht="15.75" customHeight="1">
      <c r="A15382" s="5"/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  <c r="Q15382" s="5"/>
      <c r="R15382" s="5"/>
      <c r="S15382" s="5"/>
      <c r="T15382" s="5"/>
      <c r="U15382" s="5"/>
      <c r="V15382" s="5"/>
      <c r="W15382" s="5"/>
    </row>
    <row r="15383" ht="15.75" customHeight="1">
      <c r="A15383" s="5"/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  <c r="R15383" s="5"/>
      <c r="S15383" s="5"/>
      <c r="T15383" s="5"/>
      <c r="U15383" s="5"/>
      <c r="V15383" s="5"/>
      <c r="W15383" s="5"/>
    </row>
    <row r="15384" ht="15.75" customHeight="1">
      <c r="A15384" s="5"/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  <c r="Q15384" s="5"/>
      <c r="R15384" s="5"/>
      <c r="S15384" s="5"/>
      <c r="T15384" s="5"/>
      <c r="U15384" s="5"/>
      <c r="V15384" s="5"/>
      <c r="W15384" s="5"/>
    </row>
    <row r="15385" ht="15.75" customHeight="1">
      <c r="A15385" s="5"/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  <c r="Q15385" s="5"/>
      <c r="R15385" s="5"/>
      <c r="S15385" s="5"/>
      <c r="T15385" s="5"/>
      <c r="U15385" s="5"/>
      <c r="V15385" s="5"/>
      <c r="W15385" s="5"/>
    </row>
    <row r="15386" ht="15.75" customHeight="1">
      <c r="A15386" s="5"/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  <c r="Q15386" s="5"/>
      <c r="R15386" s="5"/>
      <c r="S15386" s="5"/>
      <c r="T15386" s="5"/>
      <c r="U15386" s="5"/>
      <c r="V15386" s="5"/>
      <c r="W15386" s="5"/>
    </row>
    <row r="15387" ht="15.75" customHeight="1">
      <c r="A15387" s="5"/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  <c r="Q15387" s="5"/>
      <c r="R15387" s="5"/>
      <c r="S15387" s="5"/>
      <c r="T15387" s="5"/>
      <c r="U15387" s="5"/>
      <c r="V15387" s="5"/>
      <c r="W15387" s="5"/>
    </row>
    <row r="15388" ht="15.75" customHeight="1">
      <c r="A15388" s="5"/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  <c r="Q15388" s="5"/>
      <c r="R15388" s="5"/>
      <c r="S15388" s="5"/>
      <c r="T15388" s="5"/>
      <c r="U15388" s="5"/>
      <c r="V15388" s="5"/>
      <c r="W15388" s="5"/>
    </row>
    <row r="15389" ht="15.75" customHeight="1">
      <c r="A15389" s="5"/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  <c r="Q15389" s="5"/>
      <c r="R15389" s="5"/>
      <c r="S15389" s="5"/>
      <c r="T15389" s="5"/>
      <c r="U15389" s="5"/>
      <c r="V15389" s="5"/>
      <c r="W15389" s="5"/>
    </row>
    <row r="15390" ht="15.75" customHeight="1">
      <c r="A15390" s="5"/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  <c r="Q15390" s="5"/>
      <c r="R15390" s="5"/>
      <c r="S15390" s="5"/>
      <c r="T15390" s="5"/>
      <c r="U15390" s="5"/>
      <c r="V15390" s="5"/>
      <c r="W15390" s="5"/>
    </row>
    <row r="15391" ht="15.75" customHeight="1">
      <c r="A15391" s="5"/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  <c r="Q15391" s="5"/>
      <c r="R15391" s="5"/>
      <c r="S15391" s="5"/>
      <c r="T15391" s="5"/>
      <c r="U15391" s="5"/>
      <c r="V15391" s="5"/>
      <c r="W15391" s="5"/>
    </row>
    <row r="15392" ht="15.75" customHeight="1">
      <c r="A15392" s="5"/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  <c r="R15392" s="5"/>
      <c r="S15392" s="5"/>
      <c r="T15392" s="5"/>
      <c r="U15392" s="5"/>
      <c r="V15392" s="5"/>
      <c r="W15392" s="5"/>
    </row>
    <row r="15393" ht="15.75" customHeight="1">
      <c r="A15393" s="5"/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  <c r="Q15393" s="5"/>
      <c r="R15393" s="5"/>
      <c r="S15393" s="5"/>
      <c r="T15393" s="5"/>
      <c r="U15393" s="5"/>
      <c r="V15393" s="5"/>
      <c r="W15393" s="5"/>
    </row>
    <row r="15394" ht="15.75" customHeight="1">
      <c r="A15394" s="5"/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  <c r="Q15394" s="5"/>
      <c r="R15394" s="5"/>
      <c r="S15394" s="5"/>
      <c r="T15394" s="5"/>
      <c r="U15394" s="5"/>
      <c r="V15394" s="5"/>
      <c r="W15394" s="5"/>
    </row>
    <row r="15395" ht="15.75" customHeight="1">
      <c r="A15395" s="5"/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  <c r="Q15395" s="5"/>
      <c r="R15395" s="5"/>
      <c r="S15395" s="5"/>
      <c r="T15395" s="5"/>
      <c r="U15395" s="5"/>
      <c r="V15395" s="5"/>
      <c r="W15395" s="5"/>
    </row>
    <row r="15396" ht="15.75" customHeight="1">
      <c r="A15396" s="5"/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  <c r="Q15396" s="5"/>
      <c r="R15396" s="5"/>
      <c r="S15396" s="5"/>
      <c r="T15396" s="5"/>
      <c r="U15396" s="5"/>
      <c r="V15396" s="5"/>
      <c r="W15396" s="5"/>
    </row>
    <row r="15397" ht="15.75" customHeight="1">
      <c r="A15397" s="5"/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  <c r="Q15397" s="5"/>
      <c r="R15397" s="5"/>
      <c r="S15397" s="5"/>
      <c r="T15397" s="5"/>
      <c r="U15397" s="5"/>
      <c r="V15397" s="5"/>
      <c r="W15397" s="5"/>
    </row>
    <row r="15398" ht="15.75" customHeight="1">
      <c r="A15398" s="5"/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  <c r="Q15398" s="5"/>
      <c r="R15398" s="5"/>
      <c r="S15398" s="5"/>
      <c r="T15398" s="5"/>
      <c r="U15398" s="5"/>
      <c r="V15398" s="5"/>
      <c r="W15398" s="5"/>
    </row>
    <row r="15399" ht="15.75" customHeight="1">
      <c r="A15399" s="5"/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  <c r="Q15399" s="5"/>
      <c r="R15399" s="5"/>
      <c r="S15399" s="5"/>
      <c r="T15399" s="5"/>
      <c r="U15399" s="5"/>
      <c r="V15399" s="5"/>
      <c r="W15399" s="5"/>
    </row>
    <row r="15400" ht="15.75" customHeight="1">
      <c r="A15400" s="5"/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  <c r="Q15400" s="5"/>
      <c r="R15400" s="5"/>
      <c r="S15400" s="5"/>
      <c r="T15400" s="5"/>
      <c r="U15400" s="5"/>
      <c r="V15400" s="5"/>
      <c r="W15400" s="5"/>
    </row>
    <row r="15401" ht="15.75" customHeight="1">
      <c r="A15401" s="5"/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  <c r="R15401" s="5"/>
      <c r="S15401" s="5"/>
      <c r="T15401" s="5"/>
      <c r="U15401" s="5"/>
      <c r="V15401" s="5"/>
      <c r="W15401" s="5"/>
    </row>
    <row r="15402" ht="15.75" customHeight="1">
      <c r="A15402" s="5"/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  <c r="Q15402" s="5"/>
      <c r="R15402" s="5"/>
      <c r="S15402" s="5"/>
      <c r="T15402" s="5"/>
      <c r="U15402" s="5"/>
      <c r="V15402" s="5"/>
      <c r="W15402" s="5"/>
    </row>
    <row r="15403" ht="15.75" customHeight="1">
      <c r="A15403" s="5"/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  <c r="Q15403" s="5"/>
      <c r="R15403" s="5"/>
      <c r="S15403" s="5"/>
      <c r="T15403" s="5"/>
      <c r="U15403" s="5"/>
      <c r="V15403" s="5"/>
      <c r="W15403" s="5"/>
    </row>
    <row r="15404" ht="15.75" customHeight="1">
      <c r="A15404" s="5"/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  <c r="Q15404" s="5"/>
      <c r="R15404" s="5"/>
      <c r="S15404" s="5"/>
      <c r="T15404" s="5"/>
      <c r="U15404" s="5"/>
      <c r="V15404" s="5"/>
      <c r="W15404" s="5"/>
    </row>
    <row r="15405" ht="15.75" customHeight="1">
      <c r="A15405" s="5"/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  <c r="Q15405" s="5"/>
      <c r="R15405" s="5"/>
      <c r="S15405" s="5"/>
      <c r="T15405" s="5"/>
      <c r="U15405" s="5"/>
      <c r="V15405" s="5"/>
      <c r="W15405" s="5"/>
    </row>
    <row r="15406" ht="15.75" customHeight="1">
      <c r="A15406" s="5"/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  <c r="Q15406" s="5"/>
      <c r="R15406" s="5"/>
      <c r="S15406" s="5"/>
      <c r="T15406" s="5"/>
      <c r="U15406" s="5"/>
      <c r="V15406" s="5"/>
      <c r="W15406" s="5"/>
    </row>
    <row r="15407" ht="15.75" customHeight="1">
      <c r="A15407" s="5"/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  <c r="Q15407" s="5"/>
      <c r="R15407" s="5"/>
      <c r="S15407" s="5"/>
      <c r="T15407" s="5"/>
      <c r="U15407" s="5"/>
      <c r="V15407" s="5"/>
      <c r="W15407" s="5"/>
    </row>
    <row r="15408" ht="15.75" customHeight="1">
      <c r="A15408" s="5"/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  <c r="Q15408" s="5"/>
      <c r="R15408" s="5"/>
      <c r="S15408" s="5"/>
      <c r="T15408" s="5"/>
      <c r="U15408" s="5"/>
      <c r="V15408" s="5"/>
      <c r="W15408" s="5"/>
    </row>
    <row r="15409" ht="15.75" customHeight="1">
      <c r="A15409" s="5"/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  <c r="Q15409" s="5"/>
      <c r="R15409" s="5"/>
      <c r="S15409" s="5"/>
      <c r="T15409" s="5"/>
      <c r="U15409" s="5"/>
      <c r="V15409" s="5"/>
      <c r="W15409" s="5"/>
    </row>
    <row r="15410" ht="15.75" customHeight="1">
      <c r="A15410" s="5"/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  <c r="R15410" s="5"/>
      <c r="S15410" s="5"/>
      <c r="T15410" s="5"/>
      <c r="U15410" s="5"/>
      <c r="V15410" s="5"/>
      <c r="W15410" s="5"/>
    </row>
    <row r="15411" ht="15.75" customHeight="1">
      <c r="A15411" s="5"/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  <c r="Q15411" s="5"/>
      <c r="R15411" s="5"/>
      <c r="S15411" s="5"/>
      <c r="T15411" s="5"/>
      <c r="U15411" s="5"/>
      <c r="V15411" s="5"/>
      <c r="W15411" s="5"/>
    </row>
    <row r="15412" ht="15.75" customHeight="1">
      <c r="A15412" s="5"/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  <c r="Q15412" s="5"/>
      <c r="R15412" s="5"/>
      <c r="S15412" s="5"/>
      <c r="T15412" s="5"/>
      <c r="U15412" s="5"/>
      <c r="V15412" s="5"/>
      <c r="W15412" s="5"/>
    </row>
    <row r="15413" ht="15.75" customHeight="1">
      <c r="A15413" s="5"/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  <c r="Q15413" s="5"/>
      <c r="R15413" s="5"/>
      <c r="S15413" s="5"/>
      <c r="T15413" s="5"/>
      <c r="U15413" s="5"/>
      <c r="V15413" s="5"/>
      <c r="W15413" s="5"/>
    </row>
    <row r="15414" ht="15.75" customHeight="1">
      <c r="A15414" s="5"/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  <c r="Q15414" s="5"/>
      <c r="R15414" s="5"/>
      <c r="S15414" s="5"/>
      <c r="T15414" s="5"/>
      <c r="U15414" s="5"/>
      <c r="V15414" s="5"/>
      <c r="W15414" s="5"/>
    </row>
    <row r="15415" ht="15.75" customHeight="1">
      <c r="A15415" s="5"/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  <c r="Q15415" s="5"/>
      <c r="R15415" s="5"/>
      <c r="S15415" s="5"/>
      <c r="T15415" s="5"/>
      <c r="U15415" s="5"/>
      <c r="V15415" s="5"/>
      <c r="W15415" s="5"/>
    </row>
    <row r="15416" ht="15.75" customHeight="1">
      <c r="A15416" s="5"/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  <c r="Q15416" s="5"/>
      <c r="R15416" s="5"/>
      <c r="S15416" s="5"/>
      <c r="T15416" s="5"/>
      <c r="U15416" s="5"/>
      <c r="V15416" s="5"/>
      <c r="W15416" s="5"/>
    </row>
    <row r="15417" ht="15.75" customHeight="1">
      <c r="A15417" s="5"/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  <c r="Q15417" s="5"/>
      <c r="R15417" s="5"/>
      <c r="S15417" s="5"/>
      <c r="T15417" s="5"/>
      <c r="U15417" s="5"/>
      <c r="V15417" s="5"/>
      <c r="W15417" s="5"/>
    </row>
    <row r="15418" ht="15.75" customHeight="1">
      <c r="A15418" s="5"/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  <c r="Q15418" s="5"/>
      <c r="R15418" s="5"/>
      <c r="S15418" s="5"/>
      <c r="T15418" s="5"/>
      <c r="U15418" s="5"/>
      <c r="V15418" s="5"/>
      <c r="W15418" s="5"/>
    </row>
    <row r="15419" ht="15.75" customHeight="1">
      <c r="A15419" s="5"/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  <c r="R15419" s="5"/>
      <c r="S15419" s="5"/>
      <c r="T15419" s="5"/>
      <c r="U15419" s="5"/>
      <c r="V15419" s="5"/>
      <c r="W15419" s="5"/>
    </row>
    <row r="15420" ht="15.75" customHeight="1">
      <c r="A15420" s="5"/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  <c r="Q15420" s="5"/>
      <c r="R15420" s="5"/>
      <c r="S15420" s="5"/>
      <c r="T15420" s="5"/>
      <c r="U15420" s="5"/>
      <c r="V15420" s="5"/>
      <c r="W15420" s="5"/>
    </row>
    <row r="15421" ht="15.75" customHeight="1">
      <c r="A15421" s="5"/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  <c r="Q15421" s="5"/>
      <c r="R15421" s="5"/>
      <c r="S15421" s="5"/>
      <c r="T15421" s="5"/>
      <c r="U15421" s="5"/>
      <c r="V15421" s="5"/>
      <c r="W15421" s="5"/>
    </row>
    <row r="15422" ht="15.75" customHeight="1">
      <c r="A15422" s="5"/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  <c r="Q15422" s="5"/>
      <c r="R15422" s="5"/>
      <c r="S15422" s="5"/>
      <c r="T15422" s="5"/>
      <c r="U15422" s="5"/>
      <c r="V15422" s="5"/>
      <c r="W15422" s="5"/>
    </row>
    <row r="15423" ht="15.75" customHeight="1">
      <c r="A15423" s="5"/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  <c r="Q15423" s="5"/>
      <c r="R15423" s="5"/>
      <c r="S15423" s="5"/>
      <c r="T15423" s="5"/>
      <c r="U15423" s="5"/>
      <c r="V15423" s="5"/>
      <c r="W15423" s="5"/>
    </row>
    <row r="15424" ht="15.75" customHeight="1">
      <c r="A15424" s="5"/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  <c r="Q15424" s="5"/>
      <c r="R15424" s="5"/>
      <c r="S15424" s="5"/>
      <c r="T15424" s="5"/>
      <c r="U15424" s="5"/>
      <c r="V15424" s="5"/>
      <c r="W15424" s="5"/>
    </row>
    <row r="15425" ht="15.75" customHeight="1">
      <c r="A15425" s="5"/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  <c r="Q15425" s="5"/>
      <c r="R15425" s="5"/>
      <c r="S15425" s="5"/>
      <c r="T15425" s="5"/>
      <c r="U15425" s="5"/>
      <c r="V15425" s="5"/>
      <c r="W15425" s="5"/>
    </row>
    <row r="15426" ht="15.75" customHeight="1">
      <c r="A15426" s="5"/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  <c r="Q15426" s="5"/>
      <c r="R15426" s="5"/>
      <c r="S15426" s="5"/>
      <c r="T15426" s="5"/>
      <c r="U15426" s="5"/>
      <c r="V15426" s="5"/>
      <c r="W15426" s="5"/>
    </row>
    <row r="15427" ht="15.75" customHeight="1">
      <c r="A15427" s="5"/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  <c r="Q15427" s="5"/>
      <c r="R15427" s="5"/>
      <c r="S15427" s="5"/>
      <c r="T15427" s="5"/>
      <c r="U15427" s="5"/>
      <c r="V15427" s="5"/>
      <c r="W15427" s="5"/>
    </row>
    <row r="15428" ht="15.75" customHeight="1">
      <c r="A15428" s="5"/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  <c r="R15428" s="5"/>
      <c r="S15428" s="5"/>
      <c r="T15428" s="5"/>
      <c r="U15428" s="5"/>
      <c r="V15428" s="5"/>
      <c r="W15428" s="5"/>
    </row>
    <row r="15429" ht="15.75" customHeight="1">
      <c r="A15429" s="5"/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  <c r="Q15429" s="5"/>
      <c r="R15429" s="5"/>
      <c r="S15429" s="5"/>
      <c r="T15429" s="5"/>
      <c r="U15429" s="5"/>
      <c r="V15429" s="5"/>
      <c r="W15429" s="5"/>
    </row>
    <row r="15430" ht="15.75" customHeight="1">
      <c r="A15430" s="5"/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  <c r="Q15430" s="5"/>
      <c r="R15430" s="5"/>
      <c r="S15430" s="5"/>
      <c r="T15430" s="5"/>
      <c r="U15430" s="5"/>
      <c r="V15430" s="5"/>
      <c r="W15430" s="5"/>
    </row>
    <row r="15431" ht="15.75" customHeight="1">
      <c r="A15431" s="5"/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  <c r="Q15431" s="5"/>
      <c r="R15431" s="5"/>
      <c r="S15431" s="5"/>
      <c r="T15431" s="5"/>
      <c r="U15431" s="5"/>
      <c r="V15431" s="5"/>
      <c r="W15431" s="5"/>
    </row>
    <row r="15432" ht="15.75" customHeight="1">
      <c r="A15432" s="5"/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  <c r="Q15432" s="5"/>
      <c r="R15432" s="5"/>
      <c r="S15432" s="5"/>
      <c r="T15432" s="5"/>
      <c r="U15432" s="5"/>
      <c r="V15432" s="5"/>
      <c r="W15432" s="5"/>
    </row>
    <row r="15433" ht="15.75" customHeight="1">
      <c r="A15433" s="5"/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  <c r="Q15433" s="5"/>
      <c r="R15433" s="5"/>
      <c r="S15433" s="5"/>
      <c r="T15433" s="5"/>
      <c r="U15433" s="5"/>
      <c r="V15433" s="5"/>
      <c r="W15433" s="5"/>
    </row>
    <row r="15434" ht="15.75" customHeight="1">
      <c r="A15434" s="5"/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  <c r="Q15434" s="5"/>
      <c r="R15434" s="5"/>
      <c r="S15434" s="5"/>
      <c r="T15434" s="5"/>
      <c r="U15434" s="5"/>
      <c r="V15434" s="5"/>
      <c r="W15434" s="5"/>
    </row>
    <row r="15435" ht="15.75" customHeight="1">
      <c r="A15435" s="5"/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  <c r="Q15435" s="5"/>
      <c r="R15435" s="5"/>
      <c r="S15435" s="5"/>
      <c r="T15435" s="5"/>
      <c r="U15435" s="5"/>
      <c r="V15435" s="5"/>
      <c r="W15435" s="5"/>
    </row>
    <row r="15436" ht="15.75" customHeight="1">
      <c r="A15436" s="5"/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  <c r="Q15436" s="5"/>
      <c r="R15436" s="5"/>
      <c r="S15436" s="5"/>
      <c r="T15436" s="5"/>
      <c r="U15436" s="5"/>
      <c r="V15436" s="5"/>
      <c r="W15436" s="5"/>
    </row>
    <row r="15437" ht="15.75" customHeight="1">
      <c r="A15437" s="5"/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  <c r="R15437" s="5"/>
      <c r="S15437" s="5"/>
      <c r="T15437" s="5"/>
      <c r="U15437" s="5"/>
      <c r="V15437" s="5"/>
      <c r="W15437" s="5"/>
    </row>
    <row r="15438" ht="15.75" customHeight="1">
      <c r="A15438" s="5"/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  <c r="Q15438" s="5"/>
      <c r="R15438" s="5"/>
      <c r="S15438" s="5"/>
      <c r="T15438" s="5"/>
      <c r="U15438" s="5"/>
      <c r="V15438" s="5"/>
      <c r="W15438" s="5"/>
    </row>
    <row r="15439" ht="15.75" customHeight="1">
      <c r="A15439" s="5"/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  <c r="Q15439" s="5"/>
      <c r="R15439" s="5"/>
      <c r="S15439" s="5"/>
      <c r="T15439" s="5"/>
      <c r="U15439" s="5"/>
      <c r="V15439" s="5"/>
      <c r="W15439" s="5"/>
    </row>
    <row r="15440" ht="15.75" customHeight="1">
      <c r="A15440" s="5"/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  <c r="Q15440" s="5"/>
      <c r="R15440" s="5"/>
      <c r="S15440" s="5"/>
      <c r="T15440" s="5"/>
      <c r="U15440" s="5"/>
      <c r="V15440" s="5"/>
      <c r="W15440" s="5"/>
    </row>
    <row r="15441" ht="15.75" customHeight="1">
      <c r="A15441" s="5"/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  <c r="Q15441" s="5"/>
      <c r="R15441" s="5"/>
      <c r="S15441" s="5"/>
      <c r="T15441" s="5"/>
      <c r="U15441" s="5"/>
      <c r="V15441" s="5"/>
      <c r="W15441" s="5"/>
    </row>
    <row r="15442" ht="15.75" customHeight="1">
      <c r="A15442" s="5"/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  <c r="Q15442" s="5"/>
      <c r="R15442" s="5"/>
      <c r="S15442" s="5"/>
      <c r="T15442" s="5"/>
      <c r="U15442" s="5"/>
      <c r="V15442" s="5"/>
      <c r="W15442" s="5"/>
    </row>
    <row r="15443" ht="15.75" customHeight="1">
      <c r="A15443" s="5"/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  <c r="Q15443" s="5"/>
      <c r="R15443" s="5"/>
      <c r="S15443" s="5"/>
      <c r="T15443" s="5"/>
      <c r="U15443" s="5"/>
      <c r="V15443" s="5"/>
      <c r="W15443" s="5"/>
    </row>
    <row r="15444" ht="15.75" customHeight="1">
      <c r="A15444" s="5"/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  <c r="Q15444" s="5"/>
      <c r="R15444" s="5"/>
      <c r="S15444" s="5"/>
      <c r="T15444" s="5"/>
      <c r="U15444" s="5"/>
      <c r="V15444" s="5"/>
      <c r="W15444" s="5"/>
    </row>
    <row r="15445" ht="15.75" customHeight="1">
      <c r="A15445" s="5"/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  <c r="Q15445" s="5"/>
      <c r="R15445" s="5"/>
      <c r="S15445" s="5"/>
      <c r="T15445" s="5"/>
      <c r="U15445" s="5"/>
      <c r="V15445" s="5"/>
      <c r="W15445" s="5"/>
    </row>
    <row r="15446" ht="15.75" customHeight="1">
      <c r="A15446" s="5"/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  <c r="R15446" s="5"/>
      <c r="S15446" s="5"/>
      <c r="T15446" s="5"/>
      <c r="U15446" s="5"/>
      <c r="V15446" s="5"/>
      <c r="W15446" s="5"/>
    </row>
    <row r="15447" ht="15.75" customHeight="1">
      <c r="A15447" s="5"/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  <c r="Q15447" s="5"/>
      <c r="R15447" s="5"/>
      <c r="S15447" s="5"/>
      <c r="T15447" s="5"/>
      <c r="U15447" s="5"/>
      <c r="V15447" s="5"/>
      <c r="W15447" s="5"/>
    </row>
    <row r="15448" ht="15.75" customHeight="1">
      <c r="A15448" s="5"/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  <c r="Q15448" s="5"/>
      <c r="R15448" s="5"/>
      <c r="S15448" s="5"/>
      <c r="T15448" s="5"/>
      <c r="U15448" s="5"/>
      <c r="V15448" s="5"/>
      <c r="W15448" s="5"/>
    </row>
    <row r="15449" ht="15.75" customHeight="1">
      <c r="A15449" s="5"/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  <c r="Q15449" s="5"/>
      <c r="R15449" s="5"/>
      <c r="S15449" s="5"/>
      <c r="T15449" s="5"/>
      <c r="U15449" s="5"/>
      <c r="V15449" s="5"/>
      <c r="W15449" s="5"/>
    </row>
    <row r="15450" ht="15.75" customHeight="1">
      <c r="A15450" s="5"/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  <c r="Q15450" s="5"/>
      <c r="R15450" s="5"/>
      <c r="S15450" s="5"/>
      <c r="T15450" s="5"/>
      <c r="U15450" s="5"/>
      <c r="V15450" s="5"/>
      <c r="W15450" s="5"/>
    </row>
    <row r="15451" ht="15.75" customHeight="1">
      <c r="A15451" s="5"/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  <c r="Q15451" s="5"/>
      <c r="R15451" s="5"/>
      <c r="S15451" s="5"/>
      <c r="T15451" s="5"/>
      <c r="U15451" s="5"/>
      <c r="V15451" s="5"/>
      <c r="W15451" s="5"/>
    </row>
    <row r="15452" ht="15.75" customHeight="1">
      <c r="A15452" s="5"/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  <c r="Q15452" s="5"/>
      <c r="R15452" s="5"/>
      <c r="S15452" s="5"/>
      <c r="T15452" s="5"/>
      <c r="U15452" s="5"/>
      <c r="V15452" s="5"/>
      <c r="W15452" s="5"/>
    </row>
    <row r="15453" ht="15.75" customHeight="1">
      <c r="A15453" s="5"/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  <c r="Q15453" s="5"/>
      <c r="R15453" s="5"/>
      <c r="S15453" s="5"/>
      <c r="T15453" s="5"/>
      <c r="U15453" s="5"/>
      <c r="V15453" s="5"/>
      <c r="W15453" s="5"/>
    </row>
    <row r="15454" ht="15.75" customHeight="1">
      <c r="A15454" s="5"/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  <c r="Q15454" s="5"/>
      <c r="R15454" s="5"/>
      <c r="S15454" s="5"/>
      <c r="T15454" s="5"/>
      <c r="U15454" s="5"/>
      <c r="V15454" s="5"/>
      <c r="W15454" s="5"/>
    </row>
    <row r="15455" ht="15.75" customHeight="1">
      <c r="A15455" s="5"/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  <c r="R15455" s="5"/>
      <c r="S15455" s="5"/>
      <c r="T15455" s="5"/>
      <c r="U15455" s="5"/>
      <c r="V15455" s="5"/>
      <c r="W15455" s="5"/>
    </row>
    <row r="15456" ht="15.75" customHeight="1">
      <c r="A15456" s="5"/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  <c r="Q15456" s="5"/>
      <c r="R15456" s="5"/>
      <c r="S15456" s="5"/>
      <c r="T15456" s="5"/>
      <c r="U15456" s="5"/>
      <c r="V15456" s="5"/>
      <c r="W15456" s="5"/>
    </row>
    <row r="15457" ht="15.75" customHeight="1">
      <c r="A15457" s="5"/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  <c r="Q15457" s="5"/>
      <c r="R15457" s="5"/>
      <c r="S15457" s="5"/>
      <c r="T15457" s="5"/>
      <c r="U15457" s="5"/>
      <c r="V15457" s="5"/>
      <c r="W15457" s="5"/>
    </row>
    <row r="15458" ht="15.75" customHeight="1">
      <c r="A15458" s="5"/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  <c r="Q15458" s="5"/>
      <c r="R15458" s="5"/>
      <c r="S15458" s="5"/>
      <c r="T15458" s="5"/>
      <c r="U15458" s="5"/>
      <c r="V15458" s="5"/>
      <c r="W15458" s="5"/>
    </row>
    <row r="15459" ht="15.75" customHeight="1">
      <c r="A15459" s="5"/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  <c r="Q15459" s="5"/>
      <c r="R15459" s="5"/>
      <c r="S15459" s="5"/>
      <c r="T15459" s="5"/>
      <c r="U15459" s="5"/>
      <c r="V15459" s="5"/>
      <c r="W15459" s="5"/>
    </row>
    <row r="15460" ht="15.75" customHeight="1">
      <c r="A15460" s="5"/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  <c r="Q15460" s="5"/>
      <c r="R15460" s="5"/>
      <c r="S15460" s="5"/>
      <c r="T15460" s="5"/>
      <c r="U15460" s="5"/>
      <c r="V15460" s="5"/>
      <c r="W15460" s="5"/>
    </row>
    <row r="15461" ht="15.75" customHeight="1">
      <c r="A15461" s="5"/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  <c r="Q15461" s="5"/>
      <c r="R15461" s="5"/>
      <c r="S15461" s="5"/>
      <c r="T15461" s="5"/>
      <c r="U15461" s="5"/>
      <c r="V15461" s="5"/>
      <c r="W15461" s="5"/>
    </row>
    <row r="15462" ht="15.75" customHeight="1">
      <c r="A15462" s="5"/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  <c r="Q15462" s="5"/>
      <c r="R15462" s="5"/>
      <c r="S15462" s="5"/>
      <c r="T15462" s="5"/>
      <c r="U15462" s="5"/>
      <c r="V15462" s="5"/>
      <c r="W15462" s="5"/>
    </row>
    <row r="15463" ht="15.75" customHeight="1">
      <c r="A15463" s="5"/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  <c r="Q15463" s="5"/>
      <c r="R15463" s="5"/>
      <c r="S15463" s="5"/>
      <c r="T15463" s="5"/>
      <c r="U15463" s="5"/>
      <c r="V15463" s="5"/>
      <c r="W15463" s="5"/>
    </row>
    <row r="15464" ht="15.75" customHeight="1">
      <c r="A15464" s="5"/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  <c r="R15464" s="5"/>
      <c r="S15464" s="5"/>
      <c r="T15464" s="5"/>
      <c r="U15464" s="5"/>
      <c r="V15464" s="5"/>
      <c r="W15464" s="5"/>
    </row>
    <row r="15465" ht="15.75" customHeight="1">
      <c r="A15465" s="5"/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  <c r="Q15465" s="5"/>
      <c r="R15465" s="5"/>
      <c r="S15465" s="5"/>
      <c r="T15465" s="5"/>
      <c r="U15465" s="5"/>
      <c r="V15465" s="5"/>
      <c r="W15465" s="5"/>
    </row>
    <row r="15466" ht="15.75" customHeight="1">
      <c r="A15466" s="5"/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  <c r="Q15466" s="5"/>
      <c r="R15466" s="5"/>
      <c r="S15466" s="5"/>
      <c r="T15466" s="5"/>
      <c r="U15466" s="5"/>
      <c r="V15466" s="5"/>
      <c r="W15466" s="5"/>
    </row>
    <row r="15467" ht="15.75" customHeight="1">
      <c r="A15467" s="5"/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  <c r="Q15467" s="5"/>
      <c r="R15467" s="5"/>
      <c r="S15467" s="5"/>
      <c r="T15467" s="5"/>
      <c r="U15467" s="5"/>
      <c r="V15467" s="5"/>
      <c r="W15467" s="5"/>
    </row>
    <row r="15468" ht="15.75" customHeight="1">
      <c r="A15468" s="5"/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  <c r="Q15468" s="5"/>
      <c r="R15468" s="5"/>
      <c r="S15468" s="5"/>
      <c r="T15468" s="5"/>
      <c r="U15468" s="5"/>
      <c r="V15468" s="5"/>
      <c r="W15468" s="5"/>
    </row>
    <row r="15469" ht="15.75" customHeight="1">
      <c r="A15469" s="5"/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  <c r="Q15469" s="5"/>
      <c r="R15469" s="5"/>
      <c r="S15469" s="5"/>
      <c r="T15469" s="5"/>
      <c r="U15469" s="5"/>
      <c r="V15469" s="5"/>
      <c r="W15469" s="5"/>
    </row>
    <row r="15470" ht="15.75" customHeight="1">
      <c r="A15470" s="5"/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  <c r="Q15470" s="5"/>
      <c r="R15470" s="5"/>
      <c r="S15470" s="5"/>
      <c r="T15470" s="5"/>
      <c r="U15470" s="5"/>
      <c r="V15470" s="5"/>
      <c r="W15470" s="5"/>
    </row>
    <row r="15471" ht="15.75" customHeight="1">
      <c r="A15471" s="5"/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  <c r="Q15471" s="5"/>
      <c r="R15471" s="5"/>
      <c r="S15471" s="5"/>
      <c r="T15471" s="5"/>
      <c r="U15471" s="5"/>
      <c r="V15471" s="5"/>
      <c r="W15471" s="5"/>
    </row>
    <row r="15472" ht="15.75" customHeight="1">
      <c r="A15472" s="5"/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  <c r="Q15472" s="5"/>
      <c r="R15472" s="5"/>
      <c r="S15472" s="5"/>
      <c r="T15472" s="5"/>
      <c r="U15472" s="5"/>
      <c r="V15472" s="5"/>
      <c r="W15472" s="5"/>
    </row>
    <row r="15473" ht="15.75" customHeight="1">
      <c r="A15473" s="5"/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  <c r="R15473" s="5"/>
      <c r="S15473" s="5"/>
      <c r="T15473" s="5"/>
      <c r="U15473" s="5"/>
      <c r="V15473" s="5"/>
      <c r="W15473" s="5"/>
    </row>
    <row r="15474" ht="15.75" customHeight="1">
      <c r="A15474" s="5"/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  <c r="Q15474" s="5"/>
      <c r="R15474" s="5"/>
      <c r="S15474" s="5"/>
      <c r="T15474" s="5"/>
      <c r="U15474" s="5"/>
      <c r="V15474" s="5"/>
      <c r="W15474" s="5"/>
    </row>
    <row r="15475" ht="15.75" customHeight="1">
      <c r="A15475" s="5"/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  <c r="Q15475" s="5"/>
      <c r="R15475" s="5"/>
      <c r="S15475" s="5"/>
      <c r="T15475" s="5"/>
      <c r="U15475" s="5"/>
      <c r="V15475" s="5"/>
      <c r="W15475" s="5"/>
    </row>
    <row r="15476" ht="15.75" customHeight="1">
      <c r="A15476" s="5"/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  <c r="Q15476" s="5"/>
      <c r="R15476" s="5"/>
      <c r="S15476" s="5"/>
      <c r="T15476" s="5"/>
      <c r="U15476" s="5"/>
      <c r="V15476" s="5"/>
      <c r="W15476" s="5"/>
    </row>
    <row r="15477" ht="15.75" customHeight="1">
      <c r="A15477" s="5"/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  <c r="Q15477" s="5"/>
      <c r="R15477" s="5"/>
      <c r="S15477" s="5"/>
      <c r="T15477" s="5"/>
      <c r="U15477" s="5"/>
      <c r="V15477" s="5"/>
      <c r="W15477" s="5"/>
    </row>
    <row r="15478" ht="15.75" customHeight="1">
      <c r="A15478" s="5"/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  <c r="Q15478" s="5"/>
      <c r="R15478" s="5"/>
      <c r="S15478" s="5"/>
      <c r="T15478" s="5"/>
      <c r="U15478" s="5"/>
      <c r="V15478" s="5"/>
      <c r="W15478" s="5"/>
    </row>
    <row r="15479" ht="15.75" customHeight="1">
      <c r="A15479" s="5"/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  <c r="Q15479" s="5"/>
      <c r="R15479" s="5"/>
      <c r="S15479" s="5"/>
      <c r="T15479" s="5"/>
      <c r="U15479" s="5"/>
      <c r="V15479" s="5"/>
      <c r="W15479" s="5"/>
    </row>
    <row r="15480" ht="15.75" customHeight="1">
      <c r="A15480" s="5"/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  <c r="Q15480" s="5"/>
      <c r="R15480" s="5"/>
      <c r="S15480" s="5"/>
      <c r="T15480" s="5"/>
      <c r="U15480" s="5"/>
      <c r="V15480" s="5"/>
      <c r="W15480" s="5"/>
    </row>
    <row r="15481" ht="15.75" customHeight="1">
      <c r="A15481" s="5"/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  <c r="Q15481" s="5"/>
      <c r="R15481" s="5"/>
      <c r="S15481" s="5"/>
      <c r="T15481" s="5"/>
      <c r="U15481" s="5"/>
      <c r="V15481" s="5"/>
      <c r="W15481" s="5"/>
    </row>
    <row r="15482" ht="15.75" customHeight="1">
      <c r="A15482" s="5"/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  <c r="R15482" s="5"/>
      <c r="S15482" s="5"/>
      <c r="T15482" s="5"/>
      <c r="U15482" s="5"/>
      <c r="V15482" s="5"/>
      <c r="W15482" s="5"/>
    </row>
    <row r="15483" ht="15.75" customHeight="1">
      <c r="A15483" s="5"/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  <c r="Q15483" s="5"/>
      <c r="R15483" s="5"/>
      <c r="S15483" s="5"/>
      <c r="T15483" s="5"/>
      <c r="U15483" s="5"/>
      <c r="V15483" s="5"/>
      <c r="W15483" s="5"/>
    </row>
    <row r="15484" ht="15.75" customHeight="1">
      <c r="A15484" s="5"/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  <c r="Q15484" s="5"/>
      <c r="R15484" s="5"/>
      <c r="S15484" s="5"/>
      <c r="T15484" s="5"/>
      <c r="U15484" s="5"/>
      <c r="V15484" s="5"/>
      <c r="W15484" s="5"/>
    </row>
    <row r="15485" ht="15.75" customHeight="1">
      <c r="A15485" s="5"/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  <c r="Q15485" s="5"/>
      <c r="R15485" s="5"/>
      <c r="S15485" s="5"/>
      <c r="T15485" s="5"/>
      <c r="U15485" s="5"/>
      <c r="V15485" s="5"/>
      <c r="W15485" s="5"/>
    </row>
    <row r="15486" ht="15.75" customHeight="1">
      <c r="A15486" s="5"/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  <c r="Q15486" s="5"/>
      <c r="R15486" s="5"/>
      <c r="S15486" s="5"/>
      <c r="T15486" s="5"/>
      <c r="U15486" s="5"/>
      <c r="V15486" s="5"/>
      <c r="W15486" s="5"/>
    </row>
    <row r="15487" ht="15.75" customHeight="1">
      <c r="A15487" s="5"/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  <c r="Q15487" s="5"/>
      <c r="R15487" s="5"/>
      <c r="S15487" s="5"/>
      <c r="T15487" s="5"/>
      <c r="U15487" s="5"/>
      <c r="V15487" s="5"/>
      <c r="W15487" s="5"/>
    </row>
    <row r="15488" ht="15.75" customHeight="1">
      <c r="A15488" s="5"/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  <c r="Q15488" s="5"/>
      <c r="R15488" s="5"/>
      <c r="S15488" s="5"/>
      <c r="T15488" s="5"/>
      <c r="U15488" s="5"/>
      <c r="V15488" s="5"/>
      <c r="W15488" s="5"/>
    </row>
    <row r="15489" ht="15.75" customHeight="1">
      <c r="A15489" s="5"/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  <c r="Q15489" s="5"/>
      <c r="R15489" s="5"/>
      <c r="S15489" s="5"/>
      <c r="T15489" s="5"/>
      <c r="U15489" s="5"/>
      <c r="V15489" s="5"/>
      <c r="W15489" s="5"/>
    </row>
    <row r="15490" ht="15.75" customHeight="1">
      <c r="A15490" s="5"/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  <c r="Q15490" s="5"/>
      <c r="R15490" s="5"/>
      <c r="S15490" s="5"/>
      <c r="T15490" s="5"/>
      <c r="U15490" s="5"/>
      <c r="V15490" s="5"/>
      <c r="W15490" s="5"/>
    </row>
    <row r="15491" ht="15.75" customHeight="1">
      <c r="A15491" s="5"/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  <c r="R15491" s="5"/>
      <c r="S15491" s="5"/>
      <c r="T15491" s="5"/>
      <c r="U15491" s="5"/>
      <c r="V15491" s="5"/>
      <c r="W15491" s="5"/>
    </row>
    <row r="15492" ht="15.75" customHeight="1">
      <c r="A15492" s="5"/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  <c r="Q15492" s="5"/>
      <c r="R15492" s="5"/>
      <c r="S15492" s="5"/>
      <c r="T15492" s="5"/>
      <c r="U15492" s="5"/>
      <c r="V15492" s="5"/>
      <c r="W15492" s="5"/>
    </row>
    <row r="15493" ht="15.75" customHeight="1">
      <c r="A15493" s="5"/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  <c r="Q15493" s="5"/>
      <c r="R15493" s="5"/>
      <c r="S15493" s="5"/>
      <c r="T15493" s="5"/>
      <c r="U15493" s="5"/>
      <c r="V15493" s="5"/>
      <c r="W15493" s="5"/>
    </row>
    <row r="15494" ht="15.75" customHeight="1">
      <c r="A15494" s="5"/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  <c r="Q15494" s="5"/>
      <c r="R15494" s="5"/>
      <c r="S15494" s="5"/>
      <c r="T15494" s="5"/>
      <c r="U15494" s="5"/>
      <c r="V15494" s="5"/>
      <c r="W15494" s="5"/>
    </row>
    <row r="15495" ht="15.75" customHeight="1">
      <c r="A15495" s="5"/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  <c r="Q15495" s="5"/>
      <c r="R15495" s="5"/>
      <c r="S15495" s="5"/>
      <c r="T15495" s="5"/>
      <c r="U15495" s="5"/>
      <c r="V15495" s="5"/>
      <c r="W15495" s="5"/>
    </row>
    <row r="15496" ht="15.75" customHeight="1">
      <c r="A15496" s="5"/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  <c r="Q15496" s="5"/>
      <c r="R15496" s="5"/>
      <c r="S15496" s="5"/>
      <c r="T15496" s="5"/>
      <c r="U15496" s="5"/>
      <c r="V15496" s="5"/>
      <c r="W15496" s="5"/>
    </row>
    <row r="15497" ht="15.75" customHeight="1">
      <c r="A15497" s="5"/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  <c r="Q15497" s="5"/>
      <c r="R15497" s="5"/>
      <c r="S15497" s="5"/>
      <c r="T15497" s="5"/>
      <c r="U15497" s="5"/>
      <c r="V15497" s="5"/>
      <c r="W15497" s="5"/>
    </row>
    <row r="15498" ht="15.75" customHeight="1">
      <c r="A15498" s="5"/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  <c r="Q15498" s="5"/>
      <c r="R15498" s="5"/>
      <c r="S15498" s="5"/>
      <c r="T15498" s="5"/>
      <c r="U15498" s="5"/>
      <c r="V15498" s="5"/>
      <c r="W15498" s="5"/>
    </row>
    <row r="15499" ht="15.75" customHeight="1">
      <c r="A15499" s="5"/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  <c r="Q15499" s="5"/>
      <c r="R15499" s="5"/>
      <c r="S15499" s="5"/>
      <c r="T15499" s="5"/>
      <c r="U15499" s="5"/>
      <c r="V15499" s="5"/>
      <c r="W15499" s="5"/>
    </row>
    <row r="15500" ht="15.75" customHeight="1">
      <c r="A15500" s="5"/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  <c r="R15500" s="5"/>
      <c r="S15500" s="5"/>
      <c r="T15500" s="5"/>
      <c r="U15500" s="5"/>
      <c r="V15500" s="5"/>
      <c r="W15500" s="5"/>
    </row>
    <row r="15501" ht="15.75" customHeight="1">
      <c r="A15501" s="5"/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  <c r="Q15501" s="5"/>
      <c r="R15501" s="5"/>
      <c r="S15501" s="5"/>
      <c r="T15501" s="5"/>
      <c r="U15501" s="5"/>
      <c r="V15501" s="5"/>
      <c r="W15501" s="5"/>
    </row>
    <row r="15502" ht="15.75" customHeight="1">
      <c r="A15502" s="5"/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  <c r="Q15502" s="5"/>
      <c r="R15502" s="5"/>
      <c r="S15502" s="5"/>
      <c r="T15502" s="5"/>
      <c r="U15502" s="5"/>
      <c r="V15502" s="5"/>
      <c r="W15502" s="5"/>
    </row>
    <row r="15503" ht="15.75" customHeight="1">
      <c r="A15503" s="5"/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  <c r="Q15503" s="5"/>
      <c r="R15503" s="5"/>
      <c r="S15503" s="5"/>
      <c r="T15503" s="5"/>
      <c r="U15503" s="5"/>
      <c r="V15503" s="5"/>
      <c r="W15503" s="5"/>
    </row>
    <row r="15504" ht="15.75" customHeight="1">
      <c r="A15504" s="5"/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  <c r="Q15504" s="5"/>
      <c r="R15504" s="5"/>
      <c r="S15504" s="5"/>
      <c r="T15504" s="5"/>
      <c r="U15504" s="5"/>
      <c r="V15504" s="5"/>
      <c r="W15504" s="5"/>
    </row>
    <row r="15505" ht="15.75" customHeight="1">
      <c r="A15505" s="5"/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  <c r="Q15505" s="5"/>
      <c r="R15505" s="5"/>
      <c r="S15505" s="5"/>
      <c r="T15505" s="5"/>
      <c r="U15505" s="5"/>
      <c r="V15505" s="5"/>
      <c r="W15505" s="5"/>
    </row>
    <row r="15506" ht="15.75" customHeight="1">
      <c r="A15506" s="5"/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  <c r="Q15506" s="5"/>
      <c r="R15506" s="5"/>
      <c r="S15506" s="5"/>
      <c r="T15506" s="5"/>
      <c r="U15506" s="5"/>
      <c r="V15506" s="5"/>
      <c r="W15506" s="5"/>
    </row>
    <row r="15507" ht="15.75" customHeight="1">
      <c r="A15507" s="5"/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  <c r="Q15507" s="5"/>
      <c r="R15507" s="5"/>
      <c r="S15507" s="5"/>
      <c r="T15507" s="5"/>
      <c r="U15507" s="5"/>
      <c r="V15507" s="5"/>
      <c r="W15507" s="5"/>
    </row>
    <row r="15508" ht="15.75" customHeight="1">
      <c r="A15508" s="5"/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  <c r="Q15508" s="5"/>
      <c r="R15508" s="5"/>
      <c r="S15508" s="5"/>
      <c r="T15508" s="5"/>
      <c r="U15508" s="5"/>
      <c r="V15508" s="5"/>
      <c r="W15508" s="5"/>
    </row>
    <row r="15509" ht="15.75" customHeight="1">
      <c r="A15509" s="5"/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  <c r="R15509" s="5"/>
      <c r="S15509" s="5"/>
      <c r="T15509" s="5"/>
      <c r="U15509" s="5"/>
      <c r="V15509" s="5"/>
      <c r="W15509" s="5"/>
    </row>
    <row r="15510" ht="15.75" customHeight="1">
      <c r="A15510" s="5"/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  <c r="Q15510" s="5"/>
      <c r="R15510" s="5"/>
      <c r="S15510" s="5"/>
      <c r="T15510" s="5"/>
      <c r="U15510" s="5"/>
      <c r="V15510" s="5"/>
      <c r="W15510" s="5"/>
    </row>
    <row r="15511" ht="15.75" customHeight="1">
      <c r="A15511" s="5"/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  <c r="Q15511" s="5"/>
      <c r="R15511" s="5"/>
      <c r="S15511" s="5"/>
      <c r="T15511" s="5"/>
      <c r="U15511" s="5"/>
      <c r="V15511" s="5"/>
      <c r="W15511" s="5"/>
    </row>
    <row r="15512" ht="15.75" customHeight="1">
      <c r="A15512" s="5"/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  <c r="Q15512" s="5"/>
      <c r="R15512" s="5"/>
      <c r="S15512" s="5"/>
      <c r="T15512" s="5"/>
      <c r="U15512" s="5"/>
      <c r="V15512" s="5"/>
      <c r="W15512" s="5"/>
    </row>
    <row r="15513" ht="15.75" customHeight="1">
      <c r="A15513" s="5"/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  <c r="Q15513" s="5"/>
      <c r="R15513" s="5"/>
      <c r="S15513" s="5"/>
      <c r="T15513" s="5"/>
      <c r="U15513" s="5"/>
      <c r="V15513" s="5"/>
      <c r="W15513" s="5"/>
    </row>
    <row r="15514" ht="15.75" customHeight="1">
      <c r="A15514" s="5"/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  <c r="Q15514" s="5"/>
      <c r="R15514" s="5"/>
      <c r="S15514" s="5"/>
      <c r="T15514" s="5"/>
      <c r="U15514" s="5"/>
      <c r="V15514" s="5"/>
      <c r="W15514" s="5"/>
    </row>
    <row r="15515" ht="15.75" customHeight="1">
      <c r="A15515" s="5"/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  <c r="Q15515" s="5"/>
      <c r="R15515" s="5"/>
      <c r="S15515" s="5"/>
      <c r="T15515" s="5"/>
      <c r="U15515" s="5"/>
      <c r="V15515" s="5"/>
      <c r="W15515" s="5"/>
    </row>
    <row r="15516" ht="15.75" customHeight="1">
      <c r="A15516" s="5"/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  <c r="Q15516" s="5"/>
      <c r="R15516" s="5"/>
      <c r="S15516" s="5"/>
      <c r="T15516" s="5"/>
      <c r="U15516" s="5"/>
      <c r="V15516" s="5"/>
      <c r="W15516" s="5"/>
    </row>
    <row r="15517" ht="15.75" customHeight="1">
      <c r="A15517" s="5"/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  <c r="Q15517" s="5"/>
      <c r="R15517" s="5"/>
      <c r="S15517" s="5"/>
      <c r="T15517" s="5"/>
      <c r="U15517" s="5"/>
      <c r="V15517" s="5"/>
      <c r="W15517" s="5"/>
    </row>
    <row r="15518" ht="15.75" customHeight="1">
      <c r="A15518" s="5"/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  <c r="R15518" s="5"/>
      <c r="S15518" s="5"/>
      <c r="T15518" s="5"/>
      <c r="U15518" s="5"/>
      <c r="V15518" s="5"/>
      <c r="W15518" s="5"/>
    </row>
    <row r="15519" ht="15.75" customHeight="1">
      <c r="A15519" s="5"/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  <c r="Q15519" s="5"/>
      <c r="R15519" s="5"/>
      <c r="S15519" s="5"/>
      <c r="T15519" s="5"/>
      <c r="U15519" s="5"/>
      <c r="V15519" s="5"/>
      <c r="W15519" s="5"/>
    </row>
    <row r="15520" ht="15.75" customHeight="1">
      <c r="A15520" s="5"/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  <c r="Q15520" s="5"/>
      <c r="R15520" s="5"/>
      <c r="S15520" s="5"/>
      <c r="T15520" s="5"/>
      <c r="U15520" s="5"/>
      <c r="V15520" s="5"/>
      <c r="W15520" s="5"/>
    </row>
    <row r="15521" ht="15.75" customHeight="1">
      <c r="A15521" s="5"/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  <c r="Q15521" s="5"/>
      <c r="R15521" s="5"/>
      <c r="S15521" s="5"/>
      <c r="T15521" s="5"/>
      <c r="U15521" s="5"/>
      <c r="V15521" s="5"/>
      <c r="W15521" s="5"/>
    </row>
    <row r="15522" ht="15.75" customHeight="1">
      <c r="A15522" s="5"/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  <c r="Q15522" s="5"/>
      <c r="R15522" s="5"/>
      <c r="S15522" s="5"/>
      <c r="T15522" s="5"/>
      <c r="U15522" s="5"/>
      <c r="V15522" s="5"/>
      <c r="W15522" s="5"/>
    </row>
    <row r="15523" ht="15.75" customHeight="1">
      <c r="A15523" s="5"/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  <c r="Q15523" s="5"/>
      <c r="R15523" s="5"/>
      <c r="S15523" s="5"/>
      <c r="T15523" s="5"/>
      <c r="U15523" s="5"/>
      <c r="V15523" s="5"/>
      <c r="W15523" s="5"/>
    </row>
    <row r="15524" ht="15.75" customHeight="1">
      <c r="A15524" s="5"/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  <c r="Q15524" s="5"/>
      <c r="R15524" s="5"/>
      <c r="S15524" s="5"/>
      <c r="T15524" s="5"/>
      <c r="U15524" s="5"/>
      <c r="V15524" s="5"/>
      <c r="W15524" s="5"/>
    </row>
    <row r="15525" ht="15.75" customHeight="1">
      <c r="A15525" s="5"/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  <c r="Q15525" s="5"/>
      <c r="R15525" s="5"/>
      <c r="S15525" s="5"/>
      <c r="T15525" s="5"/>
      <c r="U15525" s="5"/>
      <c r="V15525" s="5"/>
      <c r="W15525" s="5"/>
    </row>
    <row r="15526" ht="15.75" customHeight="1">
      <c r="A15526" s="5"/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  <c r="Q15526" s="5"/>
      <c r="R15526" s="5"/>
      <c r="S15526" s="5"/>
      <c r="T15526" s="5"/>
      <c r="U15526" s="5"/>
      <c r="V15526" s="5"/>
      <c r="W15526" s="5"/>
    </row>
    <row r="15527" ht="15.75" customHeight="1">
      <c r="A15527" s="5"/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  <c r="R15527" s="5"/>
      <c r="S15527" s="5"/>
      <c r="T15527" s="5"/>
      <c r="U15527" s="5"/>
      <c r="V15527" s="5"/>
      <c r="W15527" s="5"/>
    </row>
    <row r="15528" ht="15.75" customHeight="1">
      <c r="A15528" s="5"/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  <c r="Q15528" s="5"/>
      <c r="R15528" s="5"/>
      <c r="S15528" s="5"/>
      <c r="T15528" s="5"/>
      <c r="U15528" s="5"/>
      <c r="V15528" s="5"/>
      <c r="W15528" s="5"/>
    </row>
    <row r="15529" ht="15.75" customHeight="1">
      <c r="A15529" s="5"/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  <c r="Q15529" s="5"/>
      <c r="R15529" s="5"/>
      <c r="S15529" s="5"/>
      <c r="T15529" s="5"/>
      <c r="U15529" s="5"/>
      <c r="V15529" s="5"/>
      <c r="W15529" s="5"/>
    </row>
    <row r="15530" ht="15.75" customHeight="1">
      <c r="A15530" s="5"/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  <c r="Q15530" s="5"/>
      <c r="R15530" s="5"/>
      <c r="S15530" s="5"/>
      <c r="T15530" s="5"/>
      <c r="U15530" s="5"/>
      <c r="V15530" s="5"/>
      <c r="W15530" s="5"/>
    </row>
    <row r="15531" ht="15.75" customHeight="1">
      <c r="A15531" s="5"/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  <c r="Q15531" s="5"/>
      <c r="R15531" s="5"/>
      <c r="S15531" s="5"/>
      <c r="T15531" s="5"/>
      <c r="U15531" s="5"/>
      <c r="V15531" s="5"/>
      <c r="W15531" s="5"/>
    </row>
    <row r="15532" ht="15.75" customHeight="1">
      <c r="A15532" s="5"/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  <c r="Q15532" s="5"/>
      <c r="R15532" s="5"/>
      <c r="S15532" s="5"/>
      <c r="T15532" s="5"/>
      <c r="U15532" s="5"/>
      <c r="V15532" s="5"/>
      <c r="W15532" s="5"/>
    </row>
    <row r="15533" ht="15.75" customHeight="1">
      <c r="A15533" s="5"/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  <c r="Q15533" s="5"/>
      <c r="R15533" s="5"/>
      <c r="S15533" s="5"/>
      <c r="T15533" s="5"/>
      <c r="U15533" s="5"/>
      <c r="V15533" s="5"/>
      <c r="W15533" s="5"/>
    </row>
    <row r="15534" ht="15.75" customHeight="1">
      <c r="A15534" s="5"/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  <c r="Q15534" s="5"/>
      <c r="R15534" s="5"/>
      <c r="S15534" s="5"/>
      <c r="T15534" s="5"/>
      <c r="U15534" s="5"/>
      <c r="V15534" s="5"/>
      <c r="W15534" s="5"/>
    </row>
    <row r="15535" ht="15.75" customHeight="1">
      <c r="A15535" s="5"/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  <c r="Q15535" s="5"/>
      <c r="R15535" s="5"/>
      <c r="S15535" s="5"/>
      <c r="T15535" s="5"/>
      <c r="U15535" s="5"/>
      <c r="V15535" s="5"/>
      <c r="W15535" s="5"/>
    </row>
    <row r="15536" ht="15.75" customHeight="1">
      <c r="A15536" s="5"/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  <c r="R15536" s="5"/>
      <c r="S15536" s="5"/>
      <c r="T15536" s="5"/>
      <c r="U15536" s="5"/>
      <c r="V15536" s="5"/>
      <c r="W15536" s="5"/>
    </row>
    <row r="15537" ht="15.75" customHeight="1">
      <c r="A15537" s="5"/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  <c r="Q15537" s="5"/>
      <c r="R15537" s="5"/>
      <c r="S15537" s="5"/>
      <c r="T15537" s="5"/>
      <c r="U15537" s="5"/>
      <c r="V15537" s="5"/>
      <c r="W15537" s="5"/>
    </row>
    <row r="15538" ht="15.75" customHeight="1">
      <c r="A15538" s="5"/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  <c r="Q15538" s="5"/>
      <c r="R15538" s="5"/>
      <c r="S15538" s="5"/>
      <c r="T15538" s="5"/>
      <c r="U15538" s="5"/>
      <c r="V15538" s="5"/>
      <c r="W15538" s="5"/>
    </row>
    <row r="15539" ht="15.75" customHeight="1">
      <c r="A15539" s="5"/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  <c r="Q15539" s="5"/>
      <c r="R15539" s="5"/>
      <c r="S15539" s="5"/>
      <c r="T15539" s="5"/>
      <c r="U15539" s="5"/>
      <c r="V15539" s="5"/>
      <c r="W15539" s="5"/>
    </row>
    <row r="15540" ht="15.75" customHeight="1">
      <c r="A15540" s="5"/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  <c r="Q15540" s="5"/>
      <c r="R15540" s="5"/>
      <c r="S15540" s="5"/>
      <c r="T15540" s="5"/>
      <c r="U15540" s="5"/>
      <c r="V15540" s="5"/>
      <c r="W15540" s="5"/>
    </row>
    <row r="15541" ht="15.75" customHeight="1">
      <c r="A15541" s="5"/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  <c r="Q15541" s="5"/>
      <c r="R15541" s="5"/>
      <c r="S15541" s="5"/>
      <c r="T15541" s="5"/>
      <c r="U15541" s="5"/>
      <c r="V15541" s="5"/>
      <c r="W15541" s="5"/>
    </row>
    <row r="15542" ht="15.75" customHeight="1">
      <c r="A15542" s="5"/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  <c r="Q15542" s="5"/>
      <c r="R15542" s="5"/>
      <c r="S15542" s="5"/>
      <c r="T15542" s="5"/>
      <c r="U15542" s="5"/>
      <c r="V15542" s="5"/>
      <c r="W15542" s="5"/>
    </row>
    <row r="15543" ht="15.75" customHeight="1">
      <c r="A15543" s="5"/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  <c r="Q15543" s="5"/>
      <c r="R15543" s="5"/>
      <c r="S15543" s="5"/>
      <c r="T15543" s="5"/>
      <c r="U15543" s="5"/>
      <c r="V15543" s="5"/>
      <c r="W15543" s="5"/>
    </row>
    <row r="15544" ht="15.75" customHeight="1">
      <c r="A15544" s="5"/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  <c r="Q15544" s="5"/>
      <c r="R15544" s="5"/>
      <c r="S15544" s="5"/>
      <c r="T15544" s="5"/>
      <c r="U15544" s="5"/>
      <c r="V15544" s="5"/>
      <c r="W15544" s="5"/>
    </row>
    <row r="15545" ht="15.75" customHeight="1">
      <c r="A15545" s="5"/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  <c r="R15545" s="5"/>
      <c r="S15545" s="5"/>
      <c r="T15545" s="5"/>
      <c r="U15545" s="5"/>
      <c r="V15545" s="5"/>
      <c r="W15545" s="5"/>
    </row>
    <row r="15546" ht="15.75" customHeight="1">
      <c r="A15546" s="5"/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  <c r="Q15546" s="5"/>
      <c r="R15546" s="5"/>
      <c r="S15546" s="5"/>
      <c r="T15546" s="5"/>
      <c r="U15546" s="5"/>
      <c r="V15546" s="5"/>
      <c r="W15546" s="5"/>
    </row>
    <row r="15547" ht="15.75" customHeight="1">
      <c r="A15547" s="5"/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  <c r="Q15547" s="5"/>
      <c r="R15547" s="5"/>
      <c r="S15547" s="5"/>
      <c r="T15547" s="5"/>
      <c r="U15547" s="5"/>
      <c r="V15547" s="5"/>
      <c r="W15547" s="5"/>
    </row>
    <row r="15548" ht="15.75" customHeight="1">
      <c r="A15548" s="5"/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  <c r="Q15548" s="5"/>
      <c r="R15548" s="5"/>
      <c r="S15548" s="5"/>
      <c r="T15548" s="5"/>
      <c r="U15548" s="5"/>
      <c r="V15548" s="5"/>
      <c r="W15548" s="5"/>
    </row>
    <row r="15549" ht="15.75" customHeight="1">
      <c r="A15549" s="5"/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  <c r="Q15549" s="5"/>
      <c r="R15549" s="5"/>
      <c r="S15549" s="5"/>
      <c r="T15549" s="5"/>
      <c r="U15549" s="5"/>
      <c r="V15549" s="5"/>
      <c r="W15549" s="5"/>
    </row>
    <row r="15550" ht="15.75" customHeight="1">
      <c r="A15550" s="5"/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  <c r="Q15550" s="5"/>
      <c r="R15550" s="5"/>
      <c r="S15550" s="5"/>
      <c r="T15550" s="5"/>
      <c r="U15550" s="5"/>
      <c r="V15550" s="5"/>
      <c r="W15550" s="5"/>
    </row>
    <row r="15551" ht="15.75" customHeight="1">
      <c r="A15551" s="5"/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  <c r="Q15551" s="5"/>
      <c r="R15551" s="5"/>
      <c r="S15551" s="5"/>
      <c r="T15551" s="5"/>
      <c r="U15551" s="5"/>
      <c r="V15551" s="5"/>
      <c r="W15551" s="5"/>
    </row>
    <row r="15552" ht="15.75" customHeight="1">
      <c r="A15552" s="5"/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  <c r="Q15552" s="5"/>
      <c r="R15552" s="5"/>
      <c r="S15552" s="5"/>
      <c r="T15552" s="5"/>
      <c r="U15552" s="5"/>
      <c r="V15552" s="5"/>
      <c r="W15552" s="5"/>
    </row>
    <row r="15553" ht="15.75" customHeight="1">
      <c r="A15553" s="5"/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  <c r="Q15553" s="5"/>
      <c r="R15553" s="5"/>
      <c r="S15553" s="5"/>
      <c r="T15553" s="5"/>
      <c r="U15553" s="5"/>
      <c r="V15553" s="5"/>
      <c r="W15553" s="5"/>
    </row>
    <row r="15554" ht="15.75" customHeight="1">
      <c r="A15554" s="5"/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  <c r="R15554" s="5"/>
      <c r="S15554" s="5"/>
      <c r="T15554" s="5"/>
      <c r="U15554" s="5"/>
      <c r="V15554" s="5"/>
      <c r="W15554" s="5"/>
    </row>
    <row r="15555" ht="15.75" customHeight="1">
      <c r="A15555" s="5"/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  <c r="Q15555" s="5"/>
      <c r="R15555" s="5"/>
      <c r="S15555" s="5"/>
      <c r="T15555" s="5"/>
      <c r="U15555" s="5"/>
      <c r="V15555" s="5"/>
      <c r="W15555" s="5"/>
    </row>
    <row r="15556" ht="15.75" customHeight="1">
      <c r="A15556" s="5"/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  <c r="Q15556" s="5"/>
      <c r="R15556" s="5"/>
      <c r="S15556" s="5"/>
      <c r="T15556" s="5"/>
      <c r="U15556" s="5"/>
      <c r="V15556" s="5"/>
      <c r="W15556" s="5"/>
    </row>
    <row r="15557" ht="15.75" customHeight="1">
      <c r="A15557" s="5"/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  <c r="Q15557" s="5"/>
      <c r="R15557" s="5"/>
      <c r="S15557" s="5"/>
      <c r="T15557" s="5"/>
      <c r="U15557" s="5"/>
      <c r="V15557" s="5"/>
      <c r="W15557" s="5"/>
    </row>
    <row r="15558" ht="15.75" customHeight="1">
      <c r="A15558" s="5"/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  <c r="Q15558" s="5"/>
      <c r="R15558" s="5"/>
      <c r="S15558" s="5"/>
      <c r="T15558" s="5"/>
      <c r="U15558" s="5"/>
      <c r="V15558" s="5"/>
      <c r="W15558" s="5"/>
    </row>
    <row r="15559" ht="15.75" customHeight="1">
      <c r="A15559" s="5"/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  <c r="Q15559" s="5"/>
      <c r="R15559" s="5"/>
      <c r="S15559" s="5"/>
      <c r="T15559" s="5"/>
      <c r="U15559" s="5"/>
      <c r="V15559" s="5"/>
      <c r="W15559" s="5"/>
    </row>
    <row r="15560" ht="15.75" customHeight="1">
      <c r="A15560" s="5"/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  <c r="Q15560" s="5"/>
      <c r="R15560" s="5"/>
      <c r="S15560" s="5"/>
      <c r="T15560" s="5"/>
      <c r="U15560" s="5"/>
      <c r="V15560" s="5"/>
      <c r="W15560" s="5"/>
    </row>
    <row r="15561" ht="15.75" customHeight="1">
      <c r="A15561" s="5"/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  <c r="Q15561" s="5"/>
      <c r="R15561" s="5"/>
      <c r="S15561" s="5"/>
      <c r="T15561" s="5"/>
      <c r="U15561" s="5"/>
      <c r="V15561" s="5"/>
      <c r="W15561" s="5"/>
    </row>
    <row r="15562" ht="15.75" customHeight="1">
      <c r="A15562" s="5"/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  <c r="Q15562" s="5"/>
      <c r="R15562" s="5"/>
      <c r="S15562" s="5"/>
      <c r="T15562" s="5"/>
      <c r="U15562" s="5"/>
      <c r="V15562" s="5"/>
      <c r="W15562" s="5"/>
    </row>
    <row r="15563" ht="15.75" customHeight="1">
      <c r="A15563" s="5"/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  <c r="R15563" s="5"/>
      <c r="S15563" s="5"/>
      <c r="T15563" s="5"/>
      <c r="U15563" s="5"/>
      <c r="V15563" s="5"/>
      <c r="W15563" s="5"/>
    </row>
    <row r="15564" ht="15.75" customHeight="1">
      <c r="A15564" s="5"/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  <c r="Q15564" s="5"/>
      <c r="R15564" s="5"/>
      <c r="S15564" s="5"/>
      <c r="T15564" s="5"/>
      <c r="U15564" s="5"/>
      <c r="V15564" s="5"/>
      <c r="W15564" s="5"/>
    </row>
    <row r="15565" ht="15.75" customHeight="1">
      <c r="A15565" s="5"/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  <c r="Q15565" s="5"/>
      <c r="R15565" s="5"/>
      <c r="S15565" s="5"/>
      <c r="T15565" s="5"/>
      <c r="U15565" s="5"/>
      <c r="V15565" s="5"/>
      <c r="W15565" s="5"/>
    </row>
    <row r="15566" ht="15.75" customHeight="1">
      <c r="A15566" s="5"/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  <c r="Q15566" s="5"/>
      <c r="R15566" s="5"/>
      <c r="S15566" s="5"/>
      <c r="T15566" s="5"/>
      <c r="U15566" s="5"/>
      <c r="V15566" s="5"/>
      <c r="W15566" s="5"/>
    </row>
    <row r="15567" ht="15.75" customHeight="1">
      <c r="A15567" s="5"/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  <c r="Q15567" s="5"/>
      <c r="R15567" s="5"/>
      <c r="S15567" s="5"/>
      <c r="T15567" s="5"/>
      <c r="U15567" s="5"/>
      <c r="V15567" s="5"/>
      <c r="W15567" s="5"/>
    </row>
    <row r="15568" ht="15.75" customHeight="1">
      <c r="A15568" s="5"/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  <c r="Q15568" s="5"/>
      <c r="R15568" s="5"/>
      <c r="S15568" s="5"/>
      <c r="T15568" s="5"/>
      <c r="U15568" s="5"/>
      <c r="V15568" s="5"/>
      <c r="W15568" s="5"/>
    </row>
    <row r="15569" ht="15.75" customHeight="1">
      <c r="A15569" s="5"/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  <c r="Q15569" s="5"/>
      <c r="R15569" s="5"/>
      <c r="S15569" s="5"/>
      <c r="T15569" s="5"/>
      <c r="U15569" s="5"/>
      <c r="V15569" s="5"/>
      <c r="W15569" s="5"/>
    </row>
    <row r="15570" ht="15.75" customHeight="1">
      <c r="A15570" s="5"/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  <c r="Q15570" s="5"/>
      <c r="R15570" s="5"/>
      <c r="S15570" s="5"/>
      <c r="T15570" s="5"/>
      <c r="U15570" s="5"/>
      <c r="V15570" s="5"/>
      <c r="W15570" s="5"/>
    </row>
    <row r="15571" ht="15.75" customHeight="1">
      <c r="A15571" s="5"/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  <c r="Q15571" s="5"/>
      <c r="R15571" s="5"/>
      <c r="S15571" s="5"/>
      <c r="T15571" s="5"/>
      <c r="U15571" s="5"/>
      <c r="V15571" s="5"/>
      <c r="W15571" s="5"/>
    </row>
    <row r="15572" ht="15.75" customHeight="1">
      <c r="A15572" s="5"/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  <c r="R15572" s="5"/>
      <c r="S15572" s="5"/>
      <c r="T15572" s="5"/>
      <c r="U15572" s="5"/>
      <c r="V15572" s="5"/>
      <c r="W15572" s="5"/>
    </row>
    <row r="15573" ht="15.75" customHeight="1">
      <c r="A15573" s="5"/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  <c r="Q15573" s="5"/>
      <c r="R15573" s="5"/>
      <c r="S15573" s="5"/>
      <c r="T15573" s="5"/>
      <c r="U15573" s="5"/>
      <c r="V15573" s="5"/>
      <c r="W15573" s="5"/>
    </row>
    <row r="15574" ht="15.75" customHeight="1">
      <c r="A15574" s="5"/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  <c r="Q15574" s="5"/>
      <c r="R15574" s="5"/>
      <c r="S15574" s="5"/>
      <c r="T15574" s="5"/>
      <c r="U15574" s="5"/>
      <c r="V15574" s="5"/>
      <c r="W15574" s="5"/>
    </row>
    <row r="15575" ht="15.75" customHeight="1">
      <c r="A15575" s="5"/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  <c r="Q15575" s="5"/>
      <c r="R15575" s="5"/>
      <c r="S15575" s="5"/>
      <c r="T15575" s="5"/>
      <c r="U15575" s="5"/>
      <c r="V15575" s="5"/>
      <c r="W15575" s="5"/>
    </row>
    <row r="15576" ht="15.75" customHeight="1">
      <c r="A15576" s="5"/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  <c r="Q15576" s="5"/>
      <c r="R15576" s="5"/>
      <c r="S15576" s="5"/>
      <c r="T15576" s="5"/>
      <c r="U15576" s="5"/>
      <c r="V15576" s="5"/>
      <c r="W15576" s="5"/>
    </row>
    <row r="15577" ht="15.75" customHeight="1">
      <c r="A15577" s="5"/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  <c r="Q15577" s="5"/>
      <c r="R15577" s="5"/>
      <c r="S15577" s="5"/>
      <c r="T15577" s="5"/>
      <c r="U15577" s="5"/>
      <c r="V15577" s="5"/>
      <c r="W15577" s="5"/>
    </row>
    <row r="15578" ht="15.75" customHeight="1">
      <c r="A15578" s="5"/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  <c r="Q15578" s="5"/>
      <c r="R15578" s="5"/>
      <c r="S15578" s="5"/>
      <c r="T15578" s="5"/>
      <c r="U15578" s="5"/>
      <c r="V15578" s="5"/>
      <c r="W15578" s="5"/>
    </row>
    <row r="15579" ht="15.75" customHeight="1">
      <c r="A15579" s="5"/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  <c r="Q15579" s="5"/>
      <c r="R15579" s="5"/>
      <c r="S15579" s="5"/>
      <c r="T15579" s="5"/>
      <c r="U15579" s="5"/>
      <c r="V15579" s="5"/>
      <c r="W15579" s="5"/>
    </row>
    <row r="15580" ht="15.75" customHeight="1">
      <c r="A15580" s="5"/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  <c r="Q15580" s="5"/>
      <c r="R15580" s="5"/>
      <c r="S15580" s="5"/>
      <c r="T15580" s="5"/>
      <c r="U15580" s="5"/>
      <c r="V15580" s="5"/>
      <c r="W15580" s="5"/>
    </row>
    <row r="15581" ht="15.75" customHeight="1">
      <c r="A15581" s="5"/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  <c r="R15581" s="5"/>
      <c r="S15581" s="5"/>
      <c r="T15581" s="5"/>
      <c r="U15581" s="5"/>
      <c r="V15581" s="5"/>
      <c r="W15581" s="5"/>
    </row>
    <row r="15582" ht="15.75" customHeight="1">
      <c r="A15582" s="5"/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  <c r="Q15582" s="5"/>
      <c r="R15582" s="5"/>
      <c r="S15582" s="5"/>
      <c r="T15582" s="5"/>
      <c r="U15582" s="5"/>
      <c r="V15582" s="5"/>
      <c r="W15582" s="5"/>
    </row>
    <row r="15583" ht="15.75" customHeight="1">
      <c r="A15583" s="5"/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  <c r="Q15583" s="5"/>
      <c r="R15583" s="5"/>
      <c r="S15583" s="5"/>
      <c r="T15583" s="5"/>
      <c r="U15583" s="5"/>
      <c r="V15583" s="5"/>
      <c r="W15583" s="5"/>
    </row>
    <row r="15584" ht="15.75" customHeight="1">
      <c r="A15584" s="5"/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  <c r="Q15584" s="5"/>
      <c r="R15584" s="5"/>
      <c r="S15584" s="5"/>
      <c r="T15584" s="5"/>
      <c r="U15584" s="5"/>
      <c r="V15584" s="5"/>
      <c r="W15584" s="5"/>
    </row>
    <row r="15585" ht="15.75" customHeight="1">
      <c r="A15585" s="5"/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  <c r="Q15585" s="5"/>
      <c r="R15585" s="5"/>
      <c r="S15585" s="5"/>
      <c r="T15585" s="5"/>
      <c r="U15585" s="5"/>
      <c r="V15585" s="5"/>
      <c r="W15585" s="5"/>
    </row>
    <row r="15586" ht="15.75" customHeight="1">
      <c r="A15586" s="5"/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  <c r="Q15586" s="5"/>
      <c r="R15586" s="5"/>
      <c r="S15586" s="5"/>
      <c r="T15586" s="5"/>
      <c r="U15586" s="5"/>
      <c r="V15586" s="5"/>
      <c r="W15586" s="5"/>
    </row>
    <row r="15587" ht="15.75" customHeight="1">
      <c r="A15587" s="5"/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  <c r="Q15587" s="5"/>
      <c r="R15587" s="5"/>
      <c r="S15587" s="5"/>
      <c r="T15587" s="5"/>
      <c r="U15587" s="5"/>
      <c r="V15587" s="5"/>
      <c r="W15587" s="5"/>
    </row>
    <row r="15588" ht="15.75" customHeight="1">
      <c r="A15588" s="5"/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  <c r="Q15588" s="5"/>
      <c r="R15588" s="5"/>
      <c r="S15588" s="5"/>
      <c r="T15588" s="5"/>
      <c r="U15588" s="5"/>
      <c r="V15588" s="5"/>
      <c r="W15588" s="5"/>
    </row>
    <row r="15589" ht="15.75" customHeight="1">
      <c r="A15589" s="5"/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  <c r="Q15589" s="5"/>
      <c r="R15589" s="5"/>
      <c r="S15589" s="5"/>
      <c r="T15589" s="5"/>
      <c r="U15589" s="5"/>
      <c r="V15589" s="5"/>
      <c r="W15589" s="5"/>
    </row>
    <row r="15590" ht="15.75" customHeight="1">
      <c r="A15590" s="5"/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  <c r="R15590" s="5"/>
      <c r="S15590" s="5"/>
      <c r="T15590" s="5"/>
      <c r="U15590" s="5"/>
      <c r="V15590" s="5"/>
      <c r="W15590" s="5"/>
    </row>
    <row r="15591" ht="15.75" customHeight="1">
      <c r="A15591" s="5"/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  <c r="Q15591" s="5"/>
      <c r="R15591" s="5"/>
      <c r="S15591" s="5"/>
      <c r="T15591" s="5"/>
      <c r="U15591" s="5"/>
      <c r="V15591" s="5"/>
      <c r="W15591" s="5"/>
    </row>
    <row r="15592" ht="15.75" customHeight="1">
      <c r="A15592" s="5"/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  <c r="Q15592" s="5"/>
      <c r="R15592" s="5"/>
      <c r="S15592" s="5"/>
      <c r="T15592" s="5"/>
      <c r="U15592" s="5"/>
      <c r="V15592" s="5"/>
      <c r="W15592" s="5"/>
    </row>
    <row r="15593" ht="15.75" customHeight="1">
      <c r="A15593" s="5"/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  <c r="Q15593" s="5"/>
      <c r="R15593" s="5"/>
      <c r="S15593" s="5"/>
      <c r="T15593" s="5"/>
      <c r="U15593" s="5"/>
      <c r="V15593" s="5"/>
      <c r="W15593" s="5"/>
    </row>
    <row r="15594" ht="15.75" customHeight="1">
      <c r="A15594" s="5"/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  <c r="Q15594" s="5"/>
      <c r="R15594" s="5"/>
      <c r="S15594" s="5"/>
      <c r="T15594" s="5"/>
      <c r="U15594" s="5"/>
      <c r="V15594" s="5"/>
      <c r="W15594" s="5"/>
    </row>
    <row r="15595" ht="15.75" customHeight="1">
      <c r="A15595" s="5"/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  <c r="R15595" s="5"/>
      <c r="S15595" s="5"/>
      <c r="T15595" s="5"/>
      <c r="U15595" s="5"/>
      <c r="V15595" s="5"/>
      <c r="W15595" s="5"/>
    </row>
    <row r="15596" ht="15.75" customHeight="1">
      <c r="A15596" s="5"/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  <c r="R15596" s="5"/>
      <c r="S15596" s="5"/>
      <c r="T15596" s="5"/>
      <c r="U15596" s="5"/>
      <c r="V15596" s="5"/>
      <c r="W15596" s="5"/>
    </row>
    <row r="15597" ht="15.75" customHeight="1">
      <c r="A15597" s="5"/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  <c r="R15597" s="5"/>
      <c r="S15597" s="5"/>
      <c r="T15597" s="5"/>
      <c r="U15597" s="5"/>
      <c r="V15597" s="5"/>
      <c r="W15597" s="5"/>
    </row>
    <row r="15598" ht="15.75" customHeight="1">
      <c r="A15598" s="5"/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  <c r="Q15598" s="5"/>
      <c r="R15598" s="5"/>
      <c r="S15598" s="5"/>
      <c r="T15598" s="5"/>
      <c r="U15598" s="5"/>
      <c r="V15598" s="5"/>
      <c r="W15598" s="5"/>
    </row>
    <row r="15599" ht="15.75" customHeight="1">
      <c r="A15599" s="5"/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  <c r="R15599" s="5"/>
      <c r="S15599" s="5"/>
      <c r="T15599" s="5"/>
      <c r="U15599" s="5"/>
      <c r="V15599" s="5"/>
      <c r="W15599" s="5"/>
    </row>
    <row r="15600" ht="15.75" customHeight="1">
      <c r="A15600" s="5"/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  <c r="Q15600" s="5"/>
      <c r="R15600" s="5"/>
      <c r="S15600" s="5"/>
      <c r="T15600" s="5"/>
      <c r="U15600" s="5"/>
      <c r="V15600" s="5"/>
      <c r="W15600" s="5"/>
    </row>
    <row r="15601" ht="15.75" customHeight="1">
      <c r="A15601" s="5"/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  <c r="Q15601" s="5"/>
      <c r="R15601" s="5"/>
      <c r="S15601" s="5"/>
      <c r="T15601" s="5"/>
      <c r="U15601" s="5"/>
      <c r="V15601" s="5"/>
      <c r="W15601" s="5"/>
    </row>
    <row r="15602" ht="15.75" customHeight="1">
      <c r="A15602" s="5"/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  <c r="Q15602" s="5"/>
      <c r="R15602" s="5"/>
      <c r="S15602" s="5"/>
      <c r="T15602" s="5"/>
      <c r="U15602" s="5"/>
      <c r="V15602" s="5"/>
      <c r="W15602" s="5"/>
    </row>
    <row r="15603" ht="15.75" customHeight="1">
      <c r="A15603" s="5"/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  <c r="Q15603" s="5"/>
      <c r="R15603" s="5"/>
      <c r="S15603" s="5"/>
      <c r="T15603" s="5"/>
      <c r="U15603" s="5"/>
      <c r="V15603" s="5"/>
      <c r="W15603" s="5"/>
    </row>
    <row r="15604" ht="15.75" customHeight="1">
      <c r="A15604" s="5"/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  <c r="Q15604" s="5"/>
      <c r="R15604" s="5"/>
      <c r="S15604" s="5"/>
      <c r="T15604" s="5"/>
      <c r="U15604" s="5"/>
      <c r="V15604" s="5"/>
      <c r="W15604" s="5"/>
    </row>
    <row r="15605" ht="15.75" customHeight="1">
      <c r="A15605" s="5"/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  <c r="Q15605" s="5"/>
      <c r="R15605" s="5"/>
      <c r="S15605" s="5"/>
      <c r="T15605" s="5"/>
      <c r="U15605" s="5"/>
      <c r="V15605" s="5"/>
      <c r="W15605" s="5"/>
    </row>
    <row r="15606" ht="15.75" customHeight="1">
      <c r="A15606" s="5"/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  <c r="Q15606" s="5"/>
      <c r="R15606" s="5"/>
      <c r="S15606" s="5"/>
      <c r="T15606" s="5"/>
      <c r="U15606" s="5"/>
      <c r="V15606" s="5"/>
      <c r="W15606" s="5"/>
    </row>
    <row r="15607" ht="15.75" customHeight="1">
      <c r="A15607" s="5"/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  <c r="Q15607" s="5"/>
      <c r="R15607" s="5"/>
      <c r="S15607" s="5"/>
      <c r="T15607" s="5"/>
      <c r="U15607" s="5"/>
      <c r="V15607" s="5"/>
      <c r="W15607" s="5"/>
    </row>
    <row r="15608" ht="15.75" customHeight="1">
      <c r="A15608" s="5"/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  <c r="R15608" s="5"/>
      <c r="S15608" s="5"/>
      <c r="T15608" s="5"/>
      <c r="U15608" s="5"/>
      <c r="V15608" s="5"/>
      <c r="W15608" s="5"/>
    </row>
    <row r="15609" ht="15.75" customHeight="1">
      <c r="A15609" s="5"/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  <c r="Q15609" s="5"/>
      <c r="R15609" s="5"/>
      <c r="S15609" s="5"/>
      <c r="T15609" s="5"/>
      <c r="U15609" s="5"/>
      <c r="V15609" s="5"/>
      <c r="W15609" s="5"/>
    </row>
    <row r="15610" ht="15.75" customHeight="1">
      <c r="A15610" s="5"/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  <c r="Q15610" s="5"/>
      <c r="R15610" s="5"/>
      <c r="S15610" s="5"/>
      <c r="T15610" s="5"/>
      <c r="U15610" s="5"/>
      <c r="V15610" s="5"/>
      <c r="W15610" s="5"/>
    </row>
    <row r="15611" ht="15.75" customHeight="1">
      <c r="A15611" s="5"/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  <c r="Q15611" s="5"/>
      <c r="R15611" s="5"/>
      <c r="S15611" s="5"/>
      <c r="T15611" s="5"/>
      <c r="U15611" s="5"/>
      <c r="V15611" s="5"/>
      <c r="W15611" s="5"/>
    </row>
    <row r="15612" ht="15.75" customHeight="1">
      <c r="A15612" s="5"/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  <c r="Q15612" s="5"/>
      <c r="R15612" s="5"/>
      <c r="S15612" s="5"/>
      <c r="T15612" s="5"/>
      <c r="U15612" s="5"/>
      <c r="V15612" s="5"/>
      <c r="W15612" s="5"/>
    </row>
    <row r="15613" ht="15.75" customHeight="1">
      <c r="A15613" s="5"/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  <c r="Q15613" s="5"/>
      <c r="R15613" s="5"/>
      <c r="S15613" s="5"/>
      <c r="T15613" s="5"/>
      <c r="U15613" s="5"/>
      <c r="V15613" s="5"/>
      <c r="W15613" s="5"/>
    </row>
    <row r="15614" ht="15.75" customHeight="1">
      <c r="A15614" s="5"/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  <c r="Q15614" s="5"/>
      <c r="R15614" s="5"/>
      <c r="S15614" s="5"/>
      <c r="T15614" s="5"/>
      <c r="U15614" s="5"/>
      <c r="V15614" s="5"/>
      <c r="W15614" s="5"/>
    </row>
    <row r="15615" ht="15.75" customHeight="1">
      <c r="A15615" s="5"/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  <c r="Q15615" s="5"/>
      <c r="R15615" s="5"/>
      <c r="S15615" s="5"/>
      <c r="T15615" s="5"/>
      <c r="U15615" s="5"/>
      <c r="V15615" s="5"/>
      <c r="W15615" s="5"/>
    </row>
    <row r="15616" ht="15.75" customHeight="1">
      <c r="A15616" s="5"/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  <c r="Q15616" s="5"/>
      <c r="R15616" s="5"/>
      <c r="S15616" s="5"/>
      <c r="T15616" s="5"/>
      <c r="U15616" s="5"/>
      <c r="V15616" s="5"/>
      <c r="W15616" s="5"/>
    </row>
    <row r="15617" ht="15.75" customHeight="1">
      <c r="A15617" s="5"/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  <c r="R15617" s="5"/>
      <c r="S15617" s="5"/>
      <c r="T15617" s="5"/>
      <c r="U15617" s="5"/>
      <c r="V15617" s="5"/>
      <c r="W15617" s="5"/>
    </row>
    <row r="15618" ht="15.75" customHeight="1">
      <c r="A15618" s="5"/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  <c r="Q15618" s="5"/>
      <c r="R15618" s="5"/>
      <c r="S15618" s="5"/>
      <c r="T15618" s="5"/>
      <c r="U15618" s="5"/>
      <c r="V15618" s="5"/>
      <c r="W15618" s="5"/>
    </row>
    <row r="15619" ht="15.75" customHeight="1">
      <c r="A15619" s="5"/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  <c r="Q15619" s="5"/>
      <c r="R15619" s="5"/>
      <c r="S15619" s="5"/>
      <c r="T15619" s="5"/>
      <c r="U15619" s="5"/>
      <c r="V15619" s="5"/>
      <c r="W15619" s="5"/>
    </row>
    <row r="15620" ht="15.75" customHeight="1">
      <c r="A15620" s="5"/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  <c r="Q15620" s="5"/>
      <c r="R15620" s="5"/>
      <c r="S15620" s="5"/>
      <c r="T15620" s="5"/>
      <c r="U15620" s="5"/>
      <c r="V15620" s="5"/>
      <c r="W15620" s="5"/>
    </row>
    <row r="15621" ht="15.75" customHeight="1">
      <c r="A15621" s="5"/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  <c r="Q15621" s="5"/>
      <c r="R15621" s="5"/>
      <c r="S15621" s="5"/>
      <c r="T15621" s="5"/>
      <c r="U15621" s="5"/>
      <c r="V15621" s="5"/>
      <c r="W15621" s="5"/>
    </row>
    <row r="15622" ht="15.75" customHeight="1">
      <c r="A15622" s="5"/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  <c r="Q15622" s="5"/>
      <c r="R15622" s="5"/>
      <c r="S15622" s="5"/>
      <c r="T15622" s="5"/>
      <c r="U15622" s="5"/>
      <c r="V15622" s="5"/>
      <c r="W15622" s="5"/>
    </row>
    <row r="15623" ht="15.75" customHeight="1">
      <c r="A15623" s="5"/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  <c r="Q15623" s="5"/>
      <c r="R15623" s="5"/>
      <c r="S15623" s="5"/>
      <c r="T15623" s="5"/>
      <c r="U15623" s="5"/>
      <c r="V15623" s="5"/>
      <c r="W15623" s="5"/>
    </row>
    <row r="15624" ht="15.75" customHeight="1">
      <c r="A15624" s="5"/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  <c r="Q15624" s="5"/>
      <c r="R15624" s="5"/>
      <c r="S15624" s="5"/>
      <c r="T15624" s="5"/>
      <c r="U15624" s="5"/>
      <c r="V15624" s="5"/>
      <c r="W15624" s="5"/>
    </row>
    <row r="15625" ht="15.75" customHeight="1">
      <c r="A15625" s="5"/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  <c r="Q15625" s="5"/>
      <c r="R15625" s="5"/>
      <c r="S15625" s="5"/>
      <c r="T15625" s="5"/>
      <c r="U15625" s="5"/>
      <c r="V15625" s="5"/>
      <c r="W15625" s="5"/>
    </row>
    <row r="15626" ht="15.75" customHeight="1">
      <c r="A15626" s="5"/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  <c r="R15626" s="5"/>
      <c r="S15626" s="5"/>
      <c r="T15626" s="5"/>
      <c r="U15626" s="5"/>
      <c r="V15626" s="5"/>
      <c r="W15626" s="5"/>
    </row>
    <row r="15627" ht="15.75" customHeight="1">
      <c r="A15627" s="5"/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  <c r="Q15627" s="5"/>
      <c r="R15627" s="5"/>
      <c r="S15627" s="5"/>
      <c r="T15627" s="5"/>
      <c r="U15627" s="5"/>
      <c r="V15627" s="5"/>
      <c r="W15627" s="5"/>
    </row>
    <row r="15628" ht="15.75" customHeight="1">
      <c r="A15628" s="5"/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  <c r="Q15628" s="5"/>
      <c r="R15628" s="5"/>
      <c r="S15628" s="5"/>
      <c r="T15628" s="5"/>
      <c r="U15628" s="5"/>
      <c r="V15628" s="5"/>
      <c r="W15628" s="5"/>
    </row>
    <row r="15629" ht="15.75" customHeight="1">
      <c r="A15629" s="5"/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  <c r="Q15629" s="5"/>
      <c r="R15629" s="5"/>
      <c r="S15629" s="5"/>
      <c r="T15629" s="5"/>
      <c r="U15629" s="5"/>
      <c r="V15629" s="5"/>
      <c r="W15629" s="5"/>
    </row>
    <row r="15630" ht="15.75" customHeight="1">
      <c r="A15630" s="5"/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  <c r="Q15630" s="5"/>
      <c r="R15630" s="5"/>
      <c r="S15630" s="5"/>
      <c r="T15630" s="5"/>
      <c r="U15630" s="5"/>
      <c r="V15630" s="5"/>
      <c r="W15630" s="5"/>
    </row>
    <row r="15631" ht="15.75" customHeight="1">
      <c r="A15631" s="5"/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  <c r="Q15631" s="5"/>
      <c r="R15631" s="5"/>
      <c r="S15631" s="5"/>
      <c r="T15631" s="5"/>
      <c r="U15631" s="5"/>
      <c r="V15631" s="5"/>
      <c r="W15631" s="5"/>
    </row>
    <row r="15632" ht="15.75" customHeight="1">
      <c r="A15632" s="5"/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  <c r="Q15632" s="5"/>
      <c r="R15632" s="5"/>
      <c r="S15632" s="5"/>
      <c r="T15632" s="5"/>
      <c r="U15632" s="5"/>
      <c r="V15632" s="5"/>
      <c r="W15632" s="5"/>
    </row>
    <row r="15633" ht="15.75" customHeight="1">
      <c r="A15633" s="5"/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  <c r="Q15633" s="5"/>
      <c r="R15633" s="5"/>
      <c r="S15633" s="5"/>
      <c r="T15633" s="5"/>
      <c r="U15633" s="5"/>
      <c r="V15633" s="5"/>
      <c r="W15633" s="5"/>
    </row>
    <row r="15634" ht="15.75" customHeight="1">
      <c r="A15634" s="5"/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  <c r="Q15634" s="5"/>
      <c r="R15634" s="5"/>
      <c r="S15634" s="5"/>
      <c r="T15634" s="5"/>
      <c r="U15634" s="5"/>
      <c r="V15634" s="5"/>
      <c r="W15634" s="5"/>
    </row>
    <row r="15635" ht="15.75" customHeight="1">
      <c r="A15635" s="5"/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  <c r="R15635" s="5"/>
      <c r="S15635" s="5"/>
      <c r="T15635" s="5"/>
      <c r="U15635" s="5"/>
      <c r="V15635" s="5"/>
      <c r="W15635" s="5"/>
    </row>
    <row r="15636" ht="15.75" customHeight="1">
      <c r="A15636" s="5"/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  <c r="Q15636" s="5"/>
      <c r="R15636" s="5"/>
      <c r="S15636" s="5"/>
      <c r="T15636" s="5"/>
      <c r="U15636" s="5"/>
      <c r="V15636" s="5"/>
      <c r="W15636" s="5"/>
    </row>
    <row r="15637" ht="15.75" customHeight="1">
      <c r="A15637" s="5"/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  <c r="Q15637" s="5"/>
      <c r="R15637" s="5"/>
      <c r="S15637" s="5"/>
      <c r="T15637" s="5"/>
      <c r="U15637" s="5"/>
      <c r="V15637" s="5"/>
      <c r="W15637" s="5"/>
    </row>
    <row r="15638" ht="15.75" customHeight="1">
      <c r="A15638" s="5"/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  <c r="Q15638" s="5"/>
      <c r="R15638" s="5"/>
      <c r="S15638" s="5"/>
      <c r="T15638" s="5"/>
      <c r="U15638" s="5"/>
      <c r="V15638" s="5"/>
      <c r="W15638" s="5"/>
    </row>
    <row r="15639" ht="15.75" customHeight="1">
      <c r="A15639" s="5"/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  <c r="Q15639" s="5"/>
      <c r="R15639" s="5"/>
      <c r="S15639" s="5"/>
      <c r="T15639" s="5"/>
      <c r="U15639" s="5"/>
      <c r="V15639" s="5"/>
      <c r="W15639" s="5"/>
    </row>
    <row r="15640" ht="15.75" customHeight="1">
      <c r="A15640" s="5"/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  <c r="Q15640" s="5"/>
      <c r="R15640" s="5"/>
      <c r="S15640" s="5"/>
      <c r="T15640" s="5"/>
      <c r="U15640" s="5"/>
      <c r="V15640" s="5"/>
      <c r="W15640" s="5"/>
    </row>
    <row r="15641" ht="15.75" customHeight="1">
      <c r="A15641" s="5"/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  <c r="Q15641" s="5"/>
      <c r="R15641" s="5"/>
      <c r="S15641" s="5"/>
      <c r="T15641" s="5"/>
      <c r="U15641" s="5"/>
      <c r="V15641" s="5"/>
      <c r="W15641" s="5"/>
    </row>
    <row r="15642" ht="15.75" customHeight="1">
      <c r="A15642" s="5"/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  <c r="Q15642" s="5"/>
      <c r="R15642" s="5"/>
      <c r="S15642" s="5"/>
      <c r="T15642" s="5"/>
      <c r="U15642" s="5"/>
      <c r="V15642" s="5"/>
      <c r="W15642" s="5"/>
    </row>
    <row r="15643" ht="15.75" customHeight="1">
      <c r="A15643" s="5"/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  <c r="Q15643" s="5"/>
      <c r="R15643" s="5"/>
      <c r="S15643" s="5"/>
      <c r="T15643" s="5"/>
      <c r="U15643" s="5"/>
      <c r="V15643" s="5"/>
      <c r="W15643" s="5"/>
    </row>
    <row r="15644" ht="15.75" customHeight="1">
      <c r="A15644" s="5"/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  <c r="R15644" s="5"/>
      <c r="S15644" s="5"/>
      <c r="T15644" s="5"/>
      <c r="U15644" s="5"/>
      <c r="V15644" s="5"/>
      <c r="W15644" s="5"/>
    </row>
    <row r="15645" ht="15.75" customHeight="1">
      <c r="A15645" s="5"/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  <c r="Q15645" s="5"/>
      <c r="R15645" s="5"/>
      <c r="S15645" s="5"/>
      <c r="T15645" s="5"/>
      <c r="U15645" s="5"/>
      <c r="V15645" s="5"/>
      <c r="W15645" s="5"/>
    </row>
    <row r="15646" ht="15.75" customHeight="1">
      <c r="A15646" s="5"/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  <c r="Q15646" s="5"/>
      <c r="R15646" s="5"/>
      <c r="S15646" s="5"/>
      <c r="T15646" s="5"/>
      <c r="U15646" s="5"/>
      <c r="V15646" s="5"/>
      <c r="W15646" s="5"/>
    </row>
    <row r="15647" ht="15.75" customHeight="1">
      <c r="A15647" s="5"/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  <c r="Q15647" s="5"/>
      <c r="R15647" s="5"/>
      <c r="S15647" s="5"/>
      <c r="T15647" s="5"/>
      <c r="U15647" s="5"/>
      <c r="V15647" s="5"/>
      <c r="W15647" s="5"/>
    </row>
    <row r="15648" ht="15.75" customHeight="1">
      <c r="A15648" s="5"/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  <c r="Q15648" s="5"/>
      <c r="R15648" s="5"/>
      <c r="S15648" s="5"/>
      <c r="T15648" s="5"/>
      <c r="U15648" s="5"/>
      <c r="V15648" s="5"/>
      <c r="W15648" s="5"/>
    </row>
    <row r="15649" ht="15.75" customHeight="1">
      <c r="A15649" s="5"/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  <c r="Q15649" s="5"/>
      <c r="R15649" s="5"/>
      <c r="S15649" s="5"/>
      <c r="T15649" s="5"/>
      <c r="U15649" s="5"/>
      <c r="V15649" s="5"/>
      <c r="W15649" s="5"/>
    </row>
    <row r="15650" ht="15.75" customHeight="1">
      <c r="A15650" s="5"/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  <c r="Q15650" s="5"/>
      <c r="R15650" s="5"/>
      <c r="S15650" s="5"/>
      <c r="T15650" s="5"/>
      <c r="U15650" s="5"/>
      <c r="V15650" s="5"/>
      <c r="W15650" s="5"/>
    </row>
    <row r="15651" ht="15.75" customHeight="1">
      <c r="A15651" s="5"/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  <c r="Q15651" s="5"/>
      <c r="R15651" s="5"/>
      <c r="S15651" s="5"/>
      <c r="T15651" s="5"/>
      <c r="U15651" s="5"/>
      <c r="V15651" s="5"/>
      <c r="W15651" s="5"/>
    </row>
    <row r="15652" ht="15.75" customHeight="1">
      <c r="A15652" s="5"/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  <c r="Q15652" s="5"/>
      <c r="R15652" s="5"/>
      <c r="S15652" s="5"/>
      <c r="T15652" s="5"/>
      <c r="U15652" s="5"/>
      <c r="V15652" s="5"/>
      <c r="W15652" s="5"/>
    </row>
    <row r="15653" ht="15.75" customHeight="1">
      <c r="A15653" s="5"/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  <c r="R15653" s="5"/>
      <c r="S15653" s="5"/>
      <c r="T15653" s="5"/>
      <c r="U15653" s="5"/>
      <c r="V15653" s="5"/>
      <c r="W15653" s="5"/>
    </row>
    <row r="15654" ht="15.75" customHeight="1">
      <c r="A15654" s="5"/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  <c r="Q15654" s="5"/>
      <c r="R15654" s="5"/>
      <c r="S15654" s="5"/>
      <c r="T15654" s="5"/>
      <c r="U15654" s="5"/>
      <c r="V15654" s="5"/>
      <c r="W15654" s="5"/>
    </row>
    <row r="15655" ht="15.75" customHeight="1">
      <c r="A15655" s="5"/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  <c r="Q15655" s="5"/>
      <c r="R15655" s="5"/>
      <c r="S15655" s="5"/>
      <c r="T15655" s="5"/>
      <c r="U15655" s="5"/>
      <c r="V15655" s="5"/>
      <c r="W15655" s="5"/>
    </row>
    <row r="15656" ht="15.75" customHeight="1">
      <c r="A15656" s="5"/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  <c r="Q15656" s="5"/>
      <c r="R15656" s="5"/>
      <c r="S15656" s="5"/>
      <c r="T15656" s="5"/>
      <c r="U15656" s="5"/>
      <c r="V15656" s="5"/>
      <c r="W15656" s="5"/>
    </row>
    <row r="15657" ht="15.75" customHeight="1">
      <c r="A15657" s="5"/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  <c r="Q15657" s="5"/>
      <c r="R15657" s="5"/>
      <c r="S15657" s="5"/>
      <c r="T15657" s="5"/>
      <c r="U15657" s="5"/>
      <c r="V15657" s="5"/>
      <c r="W15657" s="5"/>
    </row>
    <row r="15658" ht="15.75" customHeight="1">
      <c r="A15658" s="5"/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  <c r="Q15658" s="5"/>
      <c r="R15658" s="5"/>
      <c r="S15658" s="5"/>
      <c r="T15658" s="5"/>
      <c r="U15658" s="5"/>
      <c r="V15658" s="5"/>
      <c r="W15658" s="5"/>
    </row>
    <row r="15659" ht="15.75" customHeight="1">
      <c r="A15659" s="5"/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  <c r="Q15659" s="5"/>
      <c r="R15659" s="5"/>
      <c r="S15659" s="5"/>
      <c r="T15659" s="5"/>
      <c r="U15659" s="5"/>
      <c r="V15659" s="5"/>
      <c r="W15659" s="5"/>
    </row>
    <row r="15660" ht="15.75" customHeight="1">
      <c r="A15660" s="5"/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  <c r="Q15660" s="5"/>
      <c r="R15660" s="5"/>
      <c r="S15660" s="5"/>
      <c r="T15660" s="5"/>
      <c r="U15660" s="5"/>
      <c r="V15660" s="5"/>
      <c r="W15660" s="5"/>
    </row>
    <row r="15661" ht="15.75" customHeight="1">
      <c r="A15661" s="5"/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  <c r="Q15661" s="5"/>
      <c r="R15661" s="5"/>
      <c r="S15661" s="5"/>
      <c r="T15661" s="5"/>
      <c r="U15661" s="5"/>
      <c r="V15661" s="5"/>
      <c r="W15661" s="5"/>
    </row>
    <row r="15662" ht="15.75" customHeight="1">
      <c r="A15662" s="5"/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  <c r="R15662" s="5"/>
      <c r="S15662" s="5"/>
      <c r="T15662" s="5"/>
      <c r="U15662" s="5"/>
      <c r="V15662" s="5"/>
      <c r="W15662" s="5"/>
    </row>
    <row r="15663" ht="15.75" customHeight="1">
      <c r="A15663" s="5"/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  <c r="Q15663" s="5"/>
      <c r="R15663" s="5"/>
      <c r="S15663" s="5"/>
      <c r="T15663" s="5"/>
      <c r="U15663" s="5"/>
      <c r="V15663" s="5"/>
      <c r="W15663" s="5"/>
    </row>
    <row r="15664" ht="15.75" customHeight="1">
      <c r="A15664" s="5"/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  <c r="Q15664" s="5"/>
      <c r="R15664" s="5"/>
      <c r="S15664" s="5"/>
      <c r="T15664" s="5"/>
      <c r="U15664" s="5"/>
      <c r="V15664" s="5"/>
      <c r="W15664" s="5"/>
    </row>
    <row r="15665" ht="15.75" customHeight="1">
      <c r="A15665" s="5"/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  <c r="Q15665" s="5"/>
      <c r="R15665" s="5"/>
      <c r="S15665" s="5"/>
      <c r="T15665" s="5"/>
      <c r="U15665" s="5"/>
      <c r="V15665" s="5"/>
      <c r="W15665" s="5"/>
    </row>
    <row r="15666" ht="15.75" customHeight="1">
      <c r="A15666" s="5"/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  <c r="Q15666" s="5"/>
      <c r="R15666" s="5"/>
      <c r="S15666" s="5"/>
      <c r="T15666" s="5"/>
      <c r="U15666" s="5"/>
      <c r="V15666" s="5"/>
      <c r="W15666" s="5"/>
    </row>
    <row r="15667" ht="15.75" customHeight="1">
      <c r="A15667" s="5"/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  <c r="Q15667" s="5"/>
      <c r="R15667" s="5"/>
      <c r="S15667" s="5"/>
      <c r="T15667" s="5"/>
      <c r="U15667" s="5"/>
      <c r="V15667" s="5"/>
      <c r="W15667" s="5"/>
    </row>
    <row r="15668" ht="15.75" customHeight="1">
      <c r="A15668" s="5"/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  <c r="Q15668" s="5"/>
      <c r="R15668" s="5"/>
      <c r="S15668" s="5"/>
      <c r="T15668" s="5"/>
      <c r="U15668" s="5"/>
      <c r="V15668" s="5"/>
      <c r="W15668" s="5"/>
    </row>
    <row r="15669" ht="15.75" customHeight="1">
      <c r="A15669" s="5"/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  <c r="Q15669" s="5"/>
      <c r="R15669" s="5"/>
      <c r="S15669" s="5"/>
      <c r="T15669" s="5"/>
      <c r="U15669" s="5"/>
      <c r="V15669" s="5"/>
      <c r="W15669" s="5"/>
    </row>
    <row r="15670" ht="15.75" customHeight="1">
      <c r="A15670" s="5"/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  <c r="Q15670" s="5"/>
      <c r="R15670" s="5"/>
      <c r="S15670" s="5"/>
      <c r="T15670" s="5"/>
      <c r="U15670" s="5"/>
      <c r="V15670" s="5"/>
      <c r="W15670" s="5"/>
    </row>
    <row r="15671" ht="15.75" customHeight="1">
      <c r="A15671" s="5"/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  <c r="R15671" s="5"/>
      <c r="S15671" s="5"/>
      <c r="T15671" s="5"/>
      <c r="U15671" s="5"/>
      <c r="V15671" s="5"/>
      <c r="W15671" s="5"/>
    </row>
    <row r="15672" ht="15.75" customHeight="1">
      <c r="A15672" s="5"/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  <c r="Q15672" s="5"/>
      <c r="R15672" s="5"/>
      <c r="S15672" s="5"/>
      <c r="T15672" s="5"/>
      <c r="U15672" s="5"/>
      <c r="V15672" s="5"/>
      <c r="W15672" s="5"/>
    </row>
    <row r="15673" ht="15.75" customHeight="1">
      <c r="A15673" s="5"/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  <c r="Q15673" s="5"/>
      <c r="R15673" s="5"/>
      <c r="S15673" s="5"/>
      <c r="T15673" s="5"/>
      <c r="U15673" s="5"/>
      <c r="V15673" s="5"/>
      <c r="W15673" s="5"/>
    </row>
    <row r="15674" ht="15.75" customHeight="1">
      <c r="A15674" s="5"/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  <c r="Q15674" s="5"/>
      <c r="R15674" s="5"/>
      <c r="S15674" s="5"/>
      <c r="T15674" s="5"/>
      <c r="U15674" s="5"/>
      <c r="V15674" s="5"/>
      <c r="W15674" s="5"/>
    </row>
    <row r="15675" ht="15.75" customHeight="1">
      <c r="A15675" s="5"/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  <c r="Q15675" s="5"/>
      <c r="R15675" s="5"/>
      <c r="S15675" s="5"/>
      <c r="T15675" s="5"/>
      <c r="U15675" s="5"/>
      <c r="V15675" s="5"/>
      <c r="W15675" s="5"/>
    </row>
    <row r="15676" ht="15.75" customHeight="1">
      <c r="A15676" s="5"/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  <c r="Q15676" s="5"/>
      <c r="R15676" s="5"/>
      <c r="S15676" s="5"/>
      <c r="T15676" s="5"/>
      <c r="U15676" s="5"/>
      <c r="V15676" s="5"/>
      <c r="W15676" s="5"/>
    </row>
    <row r="15677" ht="15.75" customHeight="1">
      <c r="A15677" s="5"/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  <c r="Q15677" s="5"/>
      <c r="R15677" s="5"/>
      <c r="S15677" s="5"/>
      <c r="T15677" s="5"/>
      <c r="U15677" s="5"/>
      <c r="V15677" s="5"/>
      <c r="W15677" s="5"/>
    </row>
    <row r="15678" ht="15.75" customHeight="1">
      <c r="A15678" s="5"/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  <c r="Q15678" s="5"/>
      <c r="R15678" s="5"/>
      <c r="S15678" s="5"/>
      <c r="T15678" s="5"/>
      <c r="U15678" s="5"/>
      <c r="V15678" s="5"/>
      <c r="W15678" s="5"/>
    </row>
    <row r="15679" ht="15.75" customHeight="1">
      <c r="A15679" s="5"/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  <c r="Q15679" s="5"/>
      <c r="R15679" s="5"/>
      <c r="S15679" s="5"/>
      <c r="T15679" s="5"/>
      <c r="U15679" s="5"/>
      <c r="V15679" s="5"/>
      <c r="W15679" s="5"/>
    </row>
    <row r="15680" ht="15.75" customHeight="1">
      <c r="A15680" s="5"/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  <c r="R15680" s="5"/>
      <c r="S15680" s="5"/>
      <c r="T15680" s="5"/>
      <c r="U15680" s="5"/>
      <c r="V15680" s="5"/>
      <c r="W15680" s="5"/>
    </row>
    <row r="15681" ht="15.75" customHeight="1">
      <c r="A15681" s="5"/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  <c r="Q15681" s="5"/>
      <c r="R15681" s="5"/>
      <c r="S15681" s="5"/>
      <c r="T15681" s="5"/>
      <c r="U15681" s="5"/>
      <c r="V15681" s="5"/>
      <c r="W15681" s="5"/>
    </row>
    <row r="15682" ht="15.75" customHeight="1">
      <c r="A15682" s="5"/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  <c r="Q15682" s="5"/>
      <c r="R15682" s="5"/>
      <c r="S15682" s="5"/>
      <c r="T15682" s="5"/>
      <c r="U15682" s="5"/>
      <c r="V15682" s="5"/>
      <c r="W15682" s="5"/>
    </row>
    <row r="15683" ht="15.75" customHeight="1">
      <c r="A15683" s="5"/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  <c r="Q15683" s="5"/>
      <c r="R15683" s="5"/>
      <c r="S15683" s="5"/>
      <c r="T15683" s="5"/>
      <c r="U15683" s="5"/>
      <c r="V15683" s="5"/>
      <c r="W15683" s="5"/>
    </row>
    <row r="15684" ht="15.75" customHeight="1">
      <c r="A15684" s="5"/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  <c r="Q15684" s="5"/>
      <c r="R15684" s="5"/>
      <c r="S15684" s="5"/>
      <c r="T15684" s="5"/>
      <c r="U15684" s="5"/>
      <c r="V15684" s="5"/>
      <c r="W15684" s="5"/>
    </row>
    <row r="15685" ht="15.75" customHeight="1">
      <c r="A15685" s="5"/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  <c r="Q15685" s="5"/>
      <c r="R15685" s="5"/>
      <c r="S15685" s="5"/>
      <c r="T15685" s="5"/>
      <c r="U15685" s="5"/>
      <c r="V15685" s="5"/>
      <c r="W15685" s="5"/>
    </row>
    <row r="15686" ht="15.75" customHeight="1">
      <c r="A15686" s="5"/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  <c r="Q15686" s="5"/>
      <c r="R15686" s="5"/>
      <c r="S15686" s="5"/>
      <c r="T15686" s="5"/>
      <c r="U15686" s="5"/>
      <c r="V15686" s="5"/>
      <c r="W15686" s="5"/>
    </row>
    <row r="15687" ht="15.75" customHeight="1">
      <c r="A15687" s="5"/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  <c r="Q15687" s="5"/>
      <c r="R15687" s="5"/>
      <c r="S15687" s="5"/>
      <c r="T15687" s="5"/>
      <c r="U15687" s="5"/>
      <c r="V15687" s="5"/>
      <c r="W15687" s="5"/>
    </row>
    <row r="15688" ht="15.75" customHeight="1">
      <c r="A15688" s="5"/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  <c r="Q15688" s="5"/>
      <c r="R15688" s="5"/>
      <c r="S15688" s="5"/>
      <c r="T15688" s="5"/>
      <c r="U15688" s="5"/>
      <c r="V15688" s="5"/>
      <c r="W15688" s="5"/>
    </row>
    <row r="15689" ht="15.75" customHeight="1">
      <c r="A15689" s="5"/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  <c r="R15689" s="5"/>
      <c r="S15689" s="5"/>
      <c r="T15689" s="5"/>
      <c r="U15689" s="5"/>
      <c r="V15689" s="5"/>
      <c r="W15689" s="5"/>
    </row>
    <row r="15690" ht="15.75" customHeight="1">
      <c r="A15690" s="5"/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  <c r="Q15690" s="5"/>
      <c r="R15690" s="5"/>
      <c r="S15690" s="5"/>
      <c r="T15690" s="5"/>
      <c r="U15690" s="5"/>
      <c r="V15690" s="5"/>
      <c r="W15690" s="5"/>
    </row>
    <row r="15691" ht="15.75" customHeight="1">
      <c r="A15691" s="5"/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  <c r="Q15691" s="5"/>
      <c r="R15691" s="5"/>
      <c r="S15691" s="5"/>
      <c r="T15691" s="5"/>
      <c r="U15691" s="5"/>
      <c r="V15691" s="5"/>
      <c r="W15691" s="5"/>
    </row>
    <row r="15692" ht="15.75" customHeight="1">
      <c r="A15692" s="5"/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  <c r="Q15692" s="5"/>
      <c r="R15692" s="5"/>
      <c r="S15692" s="5"/>
      <c r="T15692" s="5"/>
      <c r="U15692" s="5"/>
      <c r="V15692" s="5"/>
      <c r="W15692" s="5"/>
    </row>
    <row r="15693" ht="15.75" customHeight="1">
      <c r="A15693" s="5"/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  <c r="Q15693" s="5"/>
      <c r="R15693" s="5"/>
      <c r="S15693" s="5"/>
      <c r="T15693" s="5"/>
      <c r="U15693" s="5"/>
      <c r="V15693" s="5"/>
      <c r="W15693" s="5"/>
    </row>
    <row r="15694" ht="15.75" customHeight="1">
      <c r="A15694" s="5"/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  <c r="Q15694" s="5"/>
      <c r="R15694" s="5"/>
      <c r="S15694" s="5"/>
      <c r="T15694" s="5"/>
      <c r="U15694" s="5"/>
      <c r="V15694" s="5"/>
      <c r="W15694" s="5"/>
    </row>
    <row r="15695" ht="15.75" customHeight="1">
      <c r="A15695" s="5"/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  <c r="Q15695" s="5"/>
      <c r="R15695" s="5"/>
      <c r="S15695" s="5"/>
      <c r="T15695" s="5"/>
      <c r="U15695" s="5"/>
      <c r="V15695" s="5"/>
      <c r="W15695" s="5"/>
    </row>
    <row r="15696" ht="15.75" customHeight="1">
      <c r="A15696" s="5"/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  <c r="Q15696" s="5"/>
      <c r="R15696" s="5"/>
      <c r="S15696" s="5"/>
      <c r="T15696" s="5"/>
      <c r="U15696" s="5"/>
      <c r="V15696" s="5"/>
      <c r="W15696" s="5"/>
    </row>
    <row r="15697" ht="15.75" customHeight="1">
      <c r="A15697" s="5"/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  <c r="Q15697" s="5"/>
      <c r="R15697" s="5"/>
      <c r="S15697" s="5"/>
      <c r="T15697" s="5"/>
      <c r="U15697" s="5"/>
      <c r="V15697" s="5"/>
      <c r="W15697" s="5"/>
    </row>
    <row r="15698" ht="15.75" customHeight="1">
      <c r="A15698" s="5"/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  <c r="R15698" s="5"/>
      <c r="S15698" s="5"/>
      <c r="T15698" s="5"/>
      <c r="U15698" s="5"/>
      <c r="V15698" s="5"/>
      <c r="W15698" s="5"/>
    </row>
    <row r="15699" ht="15.75" customHeight="1">
      <c r="A15699" s="5"/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  <c r="Q15699" s="5"/>
      <c r="R15699" s="5"/>
      <c r="S15699" s="5"/>
      <c r="T15699" s="5"/>
      <c r="U15699" s="5"/>
      <c r="V15699" s="5"/>
      <c r="W15699" s="5"/>
    </row>
    <row r="15700" ht="15.75" customHeight="1">
      <c r="A15700" s="5"/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  <c r="Q15700" s="5"/>
      <c r="R15700" s="5"/>
      <c r="S15700" s="5"/>
      <c r="T15700" s="5"/>
      <c r="U15700" s="5"/>
      <c r="V15700" s="5"/>
      <c r="W15700" s="5"/>
    </row>
    <row r="15701" ht="15.75" customHeight="1">
      <c r="A15701" s="5"/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  <c r="Q15701" s="5"/>
      <c r="R15701" s="5"/>
      <c r="S15701" s="5"/>
      <c r="T15701" s="5"/>
      <c r="U15701" s="5"/>
      <c r="V15701" s="5"/>
      <c r="W15701" s="5"/>
    </row>
    <row r="15702" ht="15.75" customHeight="1">
      <c r="A15702" s="5"/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  <c r="Q15702" s="5"/>
      <c r="R15702" s="5"/>
      <c r="S15702" s="5"/>
      <c r="T15702" s="5"/>
      <c r="U15702" s="5"/>
      <c r="V15702" s="5"/>
      <c r="W15702" s="5"/>
    </row>
    <row r="15703" ht="15.75" customHeight="1">
      <c r="A15703" s="5"/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  <c r="Q15703" s="5"/>
      <c r="R15703" s="5"/>
      <c r="S15703" s="5"/>
      <c r="T15703" s="5"/>
      <c r="U15703" s="5"/>
      <c r="V15703" s="5"/>
      <c r="W15703" s="5"/>
    </row>
    <row r="15704" ht="15.75" customHeight="1">
      <c r="A15704" s="5"/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  <c r="Q15704" s="5"/>
      <c r="R15704" s="5"/>
      <c r="S15704" s="5"/>
      <c r="T15704" s="5"/>
      <c r="U15704" s="5"/>
      <c r="V15704" s="5"/>
      <c r="W15704" s="5"/>
    </row>
    <row r="15705" ht="15.75" customHeight="1">
      <c r="A15705" s="5"/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  <c r="Q15705" s="5"/>
      <c r="R15705" s="5"/>
      <c r="S15705" s="5"/>
      <c r="T15705" s="5"/>
      <c r="U15705" s="5"/>
      <c r="V15705" s="5"/>
      <c r="W15705" s="5"/>
    </row>
    <row r="15706" ht="15.75" customHeight="1">
      <c r="A15706" s="5"/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  <c r="Q15706" s="5"/>
      <c r="R15706" s="5"/>
      <c r="S15706" s="5"/>
      <c r="T15706" s="5"/>
      <c r="U15706" s="5"/>
      <c r="V15706" s="5"/>
      <c r="W15706" s="5"/>
    </row>
    <row r="15707" ht="15.75" customHeight="1">
      <c r="A15707" s="5"/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  <c r="R15707" s="5"/>
      <c r="S15707" s="5"/>
      <c r="T15707" s="5"/>
      <c r="U15707" s="5"/>
      <c r="V15707" s="5"/>
      <c r="W15707" s="5"/>
    </row>
    <row r="15708" ht="15.75" customHeight="1">
      <c r="A15708" s="5"/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  <c r="Q15708" s="5"/>
      <c r="R15708" s="5"/>
      <c r="S15708" s="5"/>
      <c r="T15708" s="5"/>
      <c r="U15708" s="5"/>
      <c r="V15708" s="5"/>
      <c r="W15708" s="5"/>
    </row>
    <row r="15709" ht="15.75" customHeight="1">
      <c r="A15709" s="5"/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  <c r="Q15709" s="5"/>
      <c r="R15709" s="5"/>
      <c r="S15709" s="5"/>
      <c r="T15709" s="5"/>
      <c r="U15709" s="5"/>
      <c r="V15709" s="5"/>
      <c r="W15709" s="5"/>
    </row>
    <row r="15710" ht="15.75" customHeight="1">
      <c r="A15710" s="5"/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  <c r="Q15710" s="5"/>
      <c r="R15710" s="5"/>
      <c r="S15710" s="5"/>
      <c r="T15710" s="5"/>
      <c r="U15710" s="5"/>
      <c r="V15710" s="5"/>
      <c r="W15710" s="5"/>
    </row>
    <row r="15711" ht="15.75" customHeight="1">
      <c r="A15711" s="5"/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  <c r="Q15711" s="5"/>
      <c r="R15711" s="5"/>
      <c r="S15711" s="5"/>
      <c r="T15711" s="5"/>
      <c r="U15711" s="5"/>
      <c r="V15711" s="5"/>
      <c r="W15711" s="5"/>
    </row>
    <row r="15712" ht="15.75" customHeight="1">
      <c r="A15712" s="5"/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  <c r="Q15712" s="5"/>
      <c r="R15712" s="5"/>
      <c r="S15712" s="5"/>
      <c r="T15712" s="5"/>
      <c r="U15712" s="5"/>
      <c r="V15712" s="5"/>
      <c r="W15712" s="5"/>
    </row>
    <row r="15713" ht="15.75" customHeight="1">
      <c r="A15713" s="5"/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  <c r="Q15713" s="5"/>
      <c r="R15713" s="5"/>
      <c r="S15713" s="5"/>
      <c r="T15713" s="5"/>
      <c r="U15713" s="5"/>
      <c r="V15713" s="5"/>
      <c r="W15713" s="5"/>
    </row>
    <row r="15714" ht="15.75" customHeight="1">
      <c r="A15714" s="5"/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  <c r="Q15714" s="5"/>
      <c r="R15714" s="5"/>
      <c r="S15714" s="5"/>
      <c r="T15714" s="5"/>
      <c r="U15714" s="5"/>
      <c r="V15714" s="5"/>
      <c r="W15714" s="5"/>
    </row>
    <row r="15715" ht="15.75" customHeight="1">
      <c r="A15715" s="5"/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  <c r="Q15715" s="5"/>
      <c r="R15715" s="5"/>
      <c r="S15715" s="5"/>
      <c r="T15715" s="5"/>
      <c r="U15715" s="5"/>
      <c r="V15715" s="5"/>
      <c r="W15715" s="5"/>
    </row>
    <row r="15716" ht="15.75" customHeight="1">
      <c r="A15716" s="5"/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  <c r="R15716" s="5"/>
      <c r="S15716" s="5"/>
      <c r="T15716" s="5"/>
      <c r="U15716" s="5"/>
      <c r="V15716" s="5"/>
      <c r="W15716" s="5"/>
    </row>
    <row r="15717" ht="15.75" customHeight="1">
      <c r="A15717" s="5"/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  <c r="Q15717" s="5"/>
      <c r="R15717" s="5"/>
      <c r="S15717" s="5"/>
      <c r="T15717" s="5"/>
      <c r="U15717" s="5"/>
      <c r="V15717" s="5"/>
      <c r="W15717" s="5"/>
    </row>
    <row r="15718" ht="15.75" customHeight="1">
      <c r="A15718" s="5"/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  <c r="Q15718" s="5"/>
      <c r="R15718" s="5"/>
      <c r="S15718" s="5"/>
      <c r="T15718" s="5"/>
      <c r="U15718" s="5"/>
      <c r="V15718" s="5"/>
      <c r="W15718" s="5"/>
    </row>
    <row r="15719" ht="15.75" customHeight="1">
      <c r="A15719" s="5"/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  <c r="Q15719" s="5"/>
      <c r="R15719" s="5"/>
      <c r="S15719" s="5"/>
      <c r="T15719" s="5"/>
      <c r="U15719" s="5"/>
      <c r="V15719" s="5"/>
      <c r="W15719" s="5"/>
    </row>
    <row r="15720" ht="15.75" customHeight="1">
      <c r="A15720" s="5"/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  <c r="Q15720" s="5"/>
      <c r="R15720" s="5"/>
      <c r="S15720" s="5"/>
      <c r="T15720" s="5"/>
      <c r="U15720" s="5"/>
      <c r="V15720" s="5"/>
      <c r="W15720" s="5"/>
    </row>
    <row r="15721" ht="15.75" customHeight="1">
      <c r="A15721" s="5"/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  <c r="Q15721" s="5"/>
      <c r="R15721" s="5"/>
      <c r="S15721" s="5"/>
      <c r="T15721" s="5"/>
      <c r="U15721" s="5"/>
      <c r="V15721" s="5"/>
      <c r="W15721" s="5"/>
    </row>
    <row r="15722" ht="15.75" customHeight="1">
      <c r="A15722" s="5"/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  <c r="Q15722" s="5"/>
      <c r="R15722" s="5"/>
      <c r="S15722" s="5"/>
      <c r="T15722" s="5"/>
      <c r="U15722" s="5"/>
      <c r="V15722" s="5"/>
      <c r="W15722" s="5"/>
    </row>
    <row r="15723" ht="15.75" customHeight="1">
      <c r="A15723" s="5"/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  <c r="Q15723" s="5"/>
      <c r="R15723" s="5"/>
      <c r="S15723" s="5"/>
      <c r="T15723" s="5"/>
      <c r="U15723" s="5"/>
      <c r="V15723" s="5"/>
      <c r="W15723" s="5"/>
    </row>
    <row r="15724" ht="15.75" customHeight="1">
      <c r="A15724" s="5"/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  <c r="Q15724" s="5"/>
      <c r="R15724" s="5"/>
      <c r="S15724" s="5"/>
      <c r="T15724" s="5"/>
      <c r="U15724" s="5"/>
      <c r="V15724" s="5"/>
      <c r="W15724" s="5"/>
    </row>
    <row r="15725" ht="15.75" customHeight="1">
      <c r="A15725" s="5"/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  <c r="R15725" s="5"/>
      <c r="S15725" s="5"/>
      <c r="T15725" s="5"/>
      <c r="U15725" s="5"/>
      <c r="V15725" s="5"/>
      <c r="W15725" s="5"/>
    </row>
    <row r="15726" ht="15.75" customHeight="1">
      <c r="A15726" s="5"/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  <c r="Q15726" s="5"/>
      <c r="R15726" s="5"/>
      <c r="S15726" s="5"/>
      <c r="T15726" s="5"/>
      <c r="U15726" s="5"/>
      <c r="V15726" s="5"/>
      <c r="W15726" s="5"/>
    </row>
    <row r="15727" ht="15.75" customHeight="1">
      <c r="A15727" s="5"/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  <c r="Q15727" s="5"/>
      <c r="R15727" s="5"/>
      <c r="S15727" s="5"/>
      <c r="T15727" s="5"/>
      <c r="U15727" s="5"/>
      <c r="V15727" s="5"/>
      <c r="W15727" s="5"/>
    </row>
    <row r="15728" ht="15.75" customHeight="1">
      <c r="A15728" s="5"/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  <c r="Q15728" s="5"/>
      <c r="R15728" s="5"/>
      <c r="S15728" s="5"/>
      <c r="T15728" s="5"/>
      <c r="U15728" s="5"/>
      <c r="V15728" s="5"/>
      <c r="W15728" s="5"/>
    </row>
    <row r="15729" ht="15.75" customHeight="1">
      <c r="A15729" s="5"/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  <c r="Q15729" s="5"/>
      <c r="R15729" s="5"/>
      <c r="S15729" s="5"/>
      <c r="T15729" s="5"/>
      <c r="U15729" s="5"/>
      <c r="V15729" s="5"/>
      <c r="W15729" s="5"/>
    </row>
    <row r="15730" ht="15.75" customHeight="1">
      <c r="A15730" s="5"/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  <c r="Q15730" s="5"/>
      <c r="R15730" s="5"/>
      <c r="S15730" s="5"/>
      <c r="T15730" s="5"/>
      <c r="U15730" s="5"/>
      <c r="V15730" s="5"/>
      <c r="W15730" s="5"/>
    </row>
    <row r="15731" ht="15.75" customHeight="1">
      <c r="A15731" s="5"/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  <c r="Q15731" s="5"/>
      <c r="R15731" s="5"/>
      <c r="S15731" s="5"/>
      <c r="T15731" s="5"/>
      <c r="U15731" s="5"/>
      <c r="V15731" s="5"/>
      <c r="W15731" s="5"/>
    </row>
    <row r="15732" ht="15.75" customHeight="1">
      <c r="A15732" s="5"/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  <c r="Q15732" s="5"/>
      <c r="R15732" s="5"/>
      <c r="S15732" s="5"/>
      <c r="T15732" s="5"/>
      <c r="U15732" s="5"/>
      <c r="V15732" s="5"/>
      <c r="W15732" s="5"/>
    </row>
    <row r="15733" ht="15.75" customHeight="1">
      <c r="A15733" s="5"/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  <c r="Q15733" s="5"/>
      <c r="R15733" s="5"/>
      <c r="S15733" s="5"/>
      <c r="T15733" s="5"/>
      <c r="U15733" s="5"/>
      <c r="V15733" s="5"/>
      <c r="W15733" s="5"/>
    </row>
    <row r="15734" ht="15.75" customHeight="1">
      <c r="A15734" s="5"/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  <c r="R15734" s="5"/>
      <c r="S15734" s="5"/>
      <c r="T15734" s="5"/>
      <c r="U15734" s="5"/>
      <c r="V15734" s="5"/>
      <c r="W15734" s="5"/>
    </row>
    <row r="15735" ht="15.75" customHeight="1">
      <c r="A15735" s="5"/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  <c r="Q15735" s="5"/>
      <c r="R15735" s="5"/>
      <c r="S15735" s="5"/>
      <c r="T15735" s="5"/>
      <c r="U15735" s="5"/>
      <c r="V15735" s="5"/>
      <c r="W15735" s="5"/>
    </row>
    <row r="15736" ht="15.75" customHeight="1">
      <c r="A15736" s="5"/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  <c r="Q15736" s="5"/>
      <c r="R15736" s="5"/>
      <c r="S15736" s="5"/>
      <c r="T15736" s="5"/>
      <c r="U15736" s="5"/>
      <c r="V15736" s="5"/>
      <c r="W15736" s="5"/>
    </row>
    <row r="15737" ht="15.75" customHeight="1">
      <c r="A15737" s="5"/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  <c r="Q15737" s="5"/>
      <c r="R15737" s="5"/>
      <c r="S15737" s="5"/>
      <c r="T15737" s="5"/>
      <c r="U15737" s="5"/>
      <c r="V15737" s="5"/>
      <c r="W15737" s="5"/>
    </row>
    <row r="15738" ht="15.75" customHeight="1">
      <c r="A15738" s="5"/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  <c r="Q15738" s="5"/>
      <c r="R15738" s="5"/>
      <c r="S15738" s="5"/>
      <c r="T15738" s="5"/>
      <c r="U15738" s="5"/>
      <c r="V15738" s="5"/>
      <c r="W15738" s="5"/>
    </row>
    <row r="15739" ht="15.75" customHeight="1">
      <c r="A15739" s="5"/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  <c r="Q15739" s="5"/>
      <c r="R15739" s="5"/>
      <c r="S15739" s="5"/>
      <c r="T15739" s="5"/>
      <c r="U15739" s="5"/>
      <c r="V15739" s="5"/>
      <c r="W15739" s="5"/>
    </row>
    <row r="15740" ht="15.75" customHeight="1">
      <c r="A15740" s="5"/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  <c r="Q15740" s="5"/>
      <c r="R15740" s="5"/>
      <c r="S15740" s="5"/>
      <c r="T15740" s="5"/>
      <c r="U15740" s="5"/>
      <c r="V15740" s="5"/>
      <c r="W15740" s="5"/>
    </row>
    <row r="15741" ht="15.75" customHeight="1">
      <c r="A15741" s="5"/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  <c r="Q15741" s="5"/>
      <c r="R15741" s="5"/>
      <c r="S15741" s="5"/>
      <c r="T15741" s="5"/>
      <c r="U15741" s="5"/>
      <c r="V15741" s="5"/>
      <c r="W15741" s="5"/>
    </row>
    <row r="15742" ht="15.75" customHeight="1">
      <c r="A15742" s="5"/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  <c r="Q15742" s="5"/>
      <c r="R15742" s="5"/>
      <c r="S15742" s="5"/>
      <c r="T15742" s="5"/>
      <c r="U15742" s="5"/>
      <c r="V15742" s="5"/>
      <c r="W15742" s="5"/>
    </row>
    <row r="15743" ht="15.75" customHeight="1">
      <c r="A15743" s="5"/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  <c r="R15743" s="5"/>
      <c r="S15743" s="5"/>
      <c r="T15743" s="5"/>
      <c r="U15743" s="5"/>
      <c r="V15743" s="5"/>
      <c r="W15743" s="5"/>
    </row>
    <row r="15744" ht="15.75" customHeight="1">
      <c r="A15744" s="5"/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  <c r="Q15744" s="5"/>
      <c r="R15744" s="5"/>
      <c r="S15744" s="5"/>
      <c r="T15744" s="5"/>
      <c r="U15744" s="5"/>
      <c r="V15744" s="5"/>
      <c r="W15744" s="5"/>
    </row>
    <row r="15745" ht="15.75" customHeight="1">
      <c r="A15745" s="5"/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  <c r="Q15745" s="5"/>
      <c r="R15745" s="5"/>
      <c r="S15745" s="5"/>
      <c r="T15745" s="5"/>
      <c r="U15745" s="5"/>
      <c r="V15745" s="5"/>
      <c r="W15745" s="5"/>
    </row>
    <row r="15746" ht="15.75" customHeight="1">
      <c r="A15746" s="5"/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  <c r="Q15746" s="5"/>
      <c r="R15746" s="5"/>
      <c r="S15746" s="5"/>
      <c r="T15746" s="5"/>
      <c r="U15746" s="5"/>
      <c r="V15746" s="5"/>
      <c r="W15746" s="5"/>
    </row>
    <row r="15747" ht="15.75" customHeight="1">
      <c r="A15747" s="5"/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  <c r="Q15747" s="5"/>
      <c r="R15747" s="5"/>
      <c r="S15747" s="5"/>
      <c r="T15747" s="5"/>
      <c r="U15747" s="5"/>
      <c r="V15747" s="5"/>
      <c r="W15747" s="5"/>
    </row>
    <row r="15748" ht="15.75" customHeight="1">
      <c r="A15748" s="5"/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  <c r="Q15748" s="5"/>
      <c r="R15748" s="5"/>
      <c r="S15748" s="5"/>
      <c r="T15748" s="5"/>
      <c r="U15748" s="5"/>
      <c r="V15748" s="5"/>
      <c r="W15748" s="5"/>
    </row>
    <row r="15749" ht="15.75" customHeight="1">
      <c r="A15749" s="5"/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  <c r="Q15749" s="5"/>
      <c r="R15749" s="5"/>
      <c r="S15749" s="5"/>
      <c r="T15749" s="5"/>
      <c r="U15749" s="5"/>
      <c r="V15749" s="5"/>
      <c r="W15749" s="5"/>
    </row>
    <row r="15750" ht="15.75" customHeight="1">
      <c r="A15750" s="5"/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  <c r="Q15750" s="5"/>
      <c r="R15750" s="5"/>
      <c r="S15750" s="5"/>
      <c r="T15750" s="5"/>
      <c r="U15750" s="5"/>
      <c r="V15750" s="5"/>
      <c r="W15750" s="5"/>
    </row>
    <row r="15751" ht="15.75" customHeight="1">
      <c r="A15751" s="5"/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  <c r="Q15751" s="5"/>
      <c r="R15751" s="5"/>
      <c r="S15751" s="5"/>
      <c r="T15751" s="5"/>
      <c r="U15751" s="5"/>
      <c r="V15751" s="5"/>
      <c r="W15751" s="5"/>
    </row>
    <row r="15752" ht="15.75" customHeight="1">
      <c r="A15752" s="5"/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  <c r="R15752" s="5"/>
      <c r="S15752" s="5"/>
      <c r="T15752" s="5"/>
      <c r="U15752" s="5"/>
      <c r="V15752" s="5"/>
      <c r="W15752" s="5"/>
    </row>
    <row r="15753" ht="15.75" customHeight="1">
      <c r="A15753" s="5"/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  <c r="Q15753" s="5"/>
      <c r="R15753" s="5"/>
      <c r="S15753" s="5"/>
      <c r="T15753" s="5"/>
      <c r="U15753" s="5"/>
      <c r="V15753" s="5"/>
      <c r="W15753" s="5"/>
    </row>
    <row r="15754" ht="15.75" customHeight="1">
      <c r="A15754" s="5"/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  <c r="Q15754" s="5"/>
      <c r="R15754" s="5"/>
      <c r="S15754" s="5"/>
      <c r="T15754" s="5"/>
      <c r="U15754" s="5"/>
      <c r="V15754" s="5"/>
      <c r="W15754" s="5"/>
    </row>
    <row r="15755" ht="15.75" customHeight="1">
      <c r="A15755" s="5"/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  <c r="Q15755" s="5"/>
      <c r="R15755" s="5"/>
      <c r="S15755" s="5"/>
      <c r="T15755" s="5"/>
      <c r="U15755" s="5"/>
      <c r="V15755" s="5"/>
      <c r="W15755" s="5"/>
    </row>
    <row r="15756" ht="15.75" customHeight="1">
      <c r="A15756" s="5"/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  <c r="Q15756" s="5"/>
      <c r="R15756" s="5"/>
      <c r="S15756" s="5"/>
      <c r="T15756" s="5"/>
      <c r="U15756" s="5"/>
      <c r="V15756" s="5"/>
      <c r="W15756" s="5"/>
    </row>
    <row r="15757" ht="15.75" customHeight="1">
      <c r="A15757" s="5"/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  <c r="Q15757" s="5"/>
      <c r="R15757" s="5"/>
      <c r="S15757" s="5"/>
      <c r="T15757" s="5"/>
      <c r="U15757" s="5"/>
      <c r="V15757" s="5"/>
      <c r="W15757" s="5"/>
    </row>
    <row r="15758" ht="15.75" customHeight="1">
      <c r="A15758" s="5"/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  <c r="Q15758" s="5"/>
      <c r="R15758" s="5"/>
      <c r="S15758" s="5"/>
      <c r="T15758" s="5"/>
      <c r="U15758" s="5"/>
      <c r="V15758" s="5"/>
      <c r="W15758" s="5"/>
    </row>
    <row r="15759" ht="15.75" customHeight="1">
      <c r="A15759" s="5"/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  <c r="Q15759" s="5"/>
      <c r="R15759" s="5"/>
      <c r="S15759" s="5"/>
      <c r="T15759" s="5"/>
      <c r="U15759" s="5"/>
      <c r="V15759" s="5"/>
      <c r="W15759" s="5"/>
    </row>
    <row r="15760" ht="15.75" customHeight="1">
      <c r="A15760" s="5"/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  <c r="Q15760" s="5"/>
      <c r="R15760" s="5"/>
      <c r="S15760" s="5"/>
      <c r="T15760" s="5"/>
      <c r="U15760" s="5"/>
      <c r="V15760" s="5"/>
      <c r="W15760" s="5"/>
    </row>
    <row r="15761" ht="15.75" customHeight="1">
      <c r="A15761" s="5"/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  <c r="R15761" s="5"/>
      <c r="S15761" s="5"/>
      <c r="T15761" s="5"/>
      <c r="U15761" s="5"/>
      <c r="V15761" s="5"/>
      <c r="W15761" s="5"/>
    </row>
    <row r="15762" ht="15.75" customHeight="1">
      <c r="A15762" s="5"/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  <c r="Q15762" s="5"/>
      <c r="R15762" s="5"/>
      <c r="S15762" s="5"/>
      <c r="T15762" s="5"/>
      <c r="U15762" s="5"/>
      <c r="V15762" s="5"/>
      <c r="W15762" s="5"/>
    </row>
    <row r="15763" ht="15.75" customHeight="1">
      <c r="A15763" s="5"/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  <c r="Q15763" s="5"/>
      <c r="R15763" s="5"/>
      <c r="S15763" s="5"/>
      <c r="T15763" s="5"/>
      <c r="U15763" s="5"/>
      <c r="V15763" s="5"/>
      <c r="W15763" s="5"/>
    </row>
    <row r="15764" ht="15.75" customHeight="1">
      <c r="A15764" s="5"/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  <c r="Q15764" s="5"/>
      <c r="R15764" s="5"/>
      <c r="S15764" s="5"/>
      <c r="T15764" s="5"/>
      <c r="U15764" s="5"/>
      <c r="V15764" s="5"/>
      <c r="W15764" s="5"/>
    </row>
    <row r="15765" ht="15.75" customHeight="1">
      <c r="A15765" s="5"/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  <c r="Q15765" s="5"/>
      <c r="R15765" s="5"/>
      <c r="S15765" s="5"/>
      <c r="T15765" s="5"/>
      <c r="U15765" s="5"/>
      <c r="V15765" s="5"/>
      <c r="W15765" s="5"/>
    </row>
    <row r="15766" ht="15.75" customHeight="1">
      <c r="A15766" s="5"/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  <c r="Q15766" s="5"/>
      <c r="R15766" s="5"/>
      <c r="S15766" s="5"/>
      <c r="T15766" s="5"/>
      <c r="U15766" s="5"/>
      <c r="V15766" s="5"/>
      <c r="W15766" s="5"/>
    </row>
    <row r="15767" ht="15.75" customHeight="1">
      <c r="A15767" s="5"/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  <c r="Q15767" s="5"/>
      <c r="R15767" s="5"/>
      <c r="S15767" s="5"/>
      <c r="T15767" s="5"/>
      <c r="U15767" s="5"/>
      <c r="V15767" s="5"/>
      <c r="W15767" s="5"/>
    </row>
    <row r="15768" ht="15.75" customHeight="1">
      <c r="A15768" s="5"/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  <c r="Q15768" s="5"/>
      <c r="R15768" s="5"/>
      <c r="S15768" s="5"/>
      <c r="T15768" s="5"/>
      <c r="U15768" s="5"/>
      <c r="V15768" s="5"/>
      <c r="W15768" s="5"/>
    </row>
    <row r="15769" ht="15.75" customHeight="1">
      <c r="A15769" s="5"/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  <c r="Q15769" s="5"/>
      <c r="R15769" s="5"/>
      <c r="S15769" s="5"/>
      <c r="T15769" s="5"/>
      <c r="U15769" s="5"/>
      <c r="V15769" s="5"/>
      <c r="W15769" s="5"/>
    </row>
    <row r="15770" ht="15.75" customHeight="1">
      <c r="A15770" s="5"/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  <c r="R15770" s="5"/>
      <c r="S15770" s="5"/>
      <c r="T15770" s="5"/>
      <c r="U15770" s="5"/>
      <c r="V15770" s="5"/>
      <c r="W15770" s="5"/>
    </row>
    <row r="15771" ht="15.75" customHeight="1">
      <c r="A15771" s="5"/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  <c r="Q15771" s="5"/>
      <c r="R15771" s="5"/>
      <c r="S15771" s="5"/>
      <c r="T15771" s="5"/>
      <c r="U15771" s="5"/>
      <c r="V15771" s="5"/>
      <c r="W15771" s="5"/>
    </row>
    <row r="15772" ht="15.75" customHeight="1">
      <c r="A15772" s="5"/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  <c r="Q15772" s="5"/>
      <c r="R15772" s="5"/>
      <c r="S15772" s="5"/>
      <c r="T15772" s="5"/>
      <c r="U15772" s="5"/>
      <c r="V15772" s="5"/>
      <c r="W15772" s="5"/>
    </row>
    <row r="15773" ht="15.75" customHeight="1">
      <c r="A15773" s="5"/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  <c r="Q15773" s="5"/>
      <c r="R15773" s="5"/>
      <c r="S15773" s="5"/>
      <c r="T15773" s="5"/>
      <c r="U15773" s="5"/>
      <c r="V15773" s="5"/>
      <c r="W15773" s="5"/>
    </row>
    <row r="15774" ht="15.75" customHeight="1">
      <c r="A15774" s="5"/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  <c r="Q15774" s="5"/>
      <c r="R15774" s="5"/>
      <c r="S15774" s="5"/>
      <c r="T15774" s="5"/>
      <c r="U15774" s="5"/>
      <c r="V15774" s="5"/>
      <c r="W15774" s="5"/>
    </row>
    <row r="15775" ht="15.75" customHeight="1">
      <c r="A15775" s="5"/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  <c r="Q15775" s="5"/>
      <c r="R15775" s="5"/>
      <c r="S15775" s="5"/>
      <c r="T15775" s="5"/>
      <c r="U15775" s="5"/>
      <c r="V15775" s="5"/>
      <c r="W15775" s="5"/>
    </row>
    <row r="15776" ht="15.75" customHeight="1">
      <c r="A15776" s="5"/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  <c r="Q15776" s="5"/>
      <c r="R15776" s="5"/>
      <c r="S15776" s="5"/>
      <c r="T15776" s="5"/>
      <c r="U15776" s="5"/>
      <c r="V15776" s="5"/>
      <c r="W15776" s="5"/>
    </row>
    <row r="15777" ht="15.75" customHeight="1">
      <c r="A15777" s="5"/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  <c r="Q15777" s="5"/>
      <c r="R15777" s="5"/>
      <c r="S15777" s="5"/>
      <c r="T15777" s="5"/>
      <c r="U15777" s="5"/>
      <c r="V15777" s="5"/>
      <c r="W15777" s="5"/>
    </row>
    <row r="15778" ht="15.75" customHeight="1">
      <c r="A15778" s="5"/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  <c r="Q15778" s="5"/>
      <c r="R15778" s="5"/>
      <c r="S15778" s="5"/>
      <c r="T15778" s="5"/>
      <c r="U15778" s="5"/>
      <c r="V15778" s="5"/>
      <c r="W15778" s="5"/>
    </row>
    <row r="15779" ht="15.75" customHeight="1">
      <c r="A15779" s="5"/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  <c r="R15779" s="5"/>
      <c r="S15779" s="5"/>
      <c r="T15779" s="5"/>
      <c r="U15779" s="5"/>
      <c r="V15779" s="5"/>
      <c r="W15779" s="5"/>
    </row>
    <row r="15780" ht="15.75" customHeight="1">
      <c r="A15780" s="5"/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  <c r="Q15780" s="5"/>
      <c r="R15780" s="5"/>
      <c r="S15780" s="5"/>
      <c r="T15780" s="5"/>
      <c r="U15780" s="5"/>
      <c r="V15780" s="5"/>
      <c r="W15780" s="5"/>
    </row>
    <row r="15781" ht="15.75" customHeight="1">
      <c r="A15781" s="5"/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  <c r="Q15781" s="5"/>
      <c r="R15781" s="5"/>
      <c r="S15781" s="5"/>
      <c r="T15781" s="5"/>
      <c r="U15781" s="5"/>
      <c r="V15781" s="5"/>
      <c r="W15781" s="5"/>
    </row>
    <row r="15782" ht="15.75" customHeight="1">
      <c r="A15782" s="5"/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  <c r="Q15782" s="5"/>
      <c r="R15782" s="5"/>
      <c r="S15782" s="5"/>
      <c r="T15782" s="5"/>
      <c r="U15782" s="5"/>
      <c r="V15782" s="5"/>
      <c r="W15782" s="5"/>
    </row>
    <row r="15783" ht="15.75" customHeight="1">
      <c r="A15783" s="5"/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  <c r="Q15783" s="5"/>
      <c r="R15783" s="5"/>
      <c r="S15783" s="5"/>
      <c r="T15783" s="5"/>
      <c r="U15783" s="5"/>
      <c r="V15783" s="5"/>
      <c r="W15783" s="5"/>
    </row>
    <row r="15784" ht="15.75" customHeight="1">
      <c r="A15784" s="5"/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  <c r="Q15784" s="5"/>
      <c r="R15784" s="5"/>
      <c r="S15784" s="5"/>
      <c r="T15784" s="5"/>
      <c r="U15784" s="5"/>
      <c r="V15784" s="5"/>
      <c r="W15784" s="5"/>
    </row>
    <row r="15785" ht="15.75" customHeight="1">
      <c r="A15785" s="5"/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  <c r="Q15785" s="5"/>
      <c r="R15785" s="5"/>
      <c r="S15785" s="5"/>
      <c r="T15785" s="5"/>
      <c r="U15785" s="5"/>
      <c r="V15785" s="5"/>
      <c r="W15785" s="5"/>
    </row>
    <row r="15786" ht="15.75" customHeight="1">
      <c r="A15786" s="5"/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  <c r="Q15786" s="5"/>
      <c r="R15786" s="5"/>
      <c r="S15786" s="5"/>
      <c r="T15786" s="5"/>
      <c r="U15786" s="5"/>
      <c r="V15786" s="5"/>
      <c r="W15786" s="5"/>
    </row>
    <row r="15787" ht="15.75" customHeight="1">
      <c r="A15787" s="5"/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  <c r="Q15787" s="5"/>
      <c r="R15787" s="5"/>
      <c r="S15787" s="5"/>
      <c r="T15787" s="5"/>
      <c r="U15787" s="5"/>
      <c r="V15787" s="5"/>
      <c r="W15787" s="5"/>
    </row>
    <row r="15788" ht="15.75" customHeight="1">
      <c r="A15788" s="5"/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  <c r="R15788" s="5"/>
      <c r="S15788" s="5"/>
      <c r="T15788" s="5"/>
      <c r="U15788" s="5"/>
      <c r="V15788" s="5"/>
      <c r="W15788" s="5"/>
    </row>
    <row r="15789" ht="15.75" customHeight="1">
      <c r="A15789" s="5"/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  <c r="Q15789" s="5"/>
      <c r="R15789" s="5"/>
      <c r="S15789" s="5"/>
      <c r="T15789" s="5"/>
      <c r="U15789" s="5"/>
      <c r="V15789" s="5"/>
      <c r="W15789" s="5"/>
    </row>
    <row r="15790" ht="15.75" customHeight="1">
      <c r="A15790" s="5"/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  <c r="Q15790" s="5"/>
      <c r="R15790" s="5"/>
      <c r="S15790" s="5"/>
      <c r="T15790" s="5"/>
      <c r="U15790" s="5"/>
      <c r="V15790" s="5"/>
      <c r="W15790" s="5"/>
    </row>
    <row r="15791" ht="15.75" customHeight="1">
      <c r="A15791" s="5"/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  <c r="Q15791" s="5"/>
      <c r="R15791" s="5"/>
      <c r="S15791" s="5"/>
      <c r="T15791" s="5"/>
      <c r="U15791" s="5"/>
      <c r="V15791" s="5"/>
      <c r="W15791" s="5"/>
    </row>
    <row r="15792" ht="15.75" customHeight="1">
      <c r="A15792" s="5"/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  <c r="Q15792" s="5"/>
      <c r="R15792" s="5"/>
      <c r="S15792" s="5"/>
      <c r="T15792" s="5"/>
      <c r="U15792" s="5"/>
      <c r="V15792" s="5"/>
      <c r="W15792" s="5"/>
    </row>
    <row r="15793" ht="15.75" customHeight="1">
      <c r="A15793" s="5"/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  <c r="Q15793" s="5"/>
      <c r="R15793" s="5"/>
      <c r="S15793" s="5"/>
      <c r="T15793" s="5"/>
      <c r="U15793" s="5"/>
      <c r="V15793" s="5"/>
      <c r="W15793" s="5"/>
    </row>
    <row r="15794" ht="15.75" customHeight="1">
      <c r="A15794" s="5"/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  <c r="Q15794" s="5"/>
      <c r="R15794" s="5"/>
      <c r="S15794" s="5"/>
      <c r="T15794" s="5"/>
      <c r="U15794" s="5"/>
      <c r="V15794" s="5"/>
      <c r="W15794" s="5"/>
    </row>
    <row r="15795" ht="15.75" customHeight="1">
      <c r="A15795" s="5"/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  <c r="Q15795" s="5"/>
      <c r="R15795" s="5"/>
      <c r="S15795" s="5"/>
      <c r="T15795" s="5"/>
      <c r="U15795" s="5"/>
      <c r="V15795" s="5"/>
      <c r="W15795" s="5"/>
    </row>
    <row r="15796" ht="15.75" customHeight="1">
      <c r="A15796" s="5"/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  <c r="Q15796" s="5"/>
      <c r="R15796" s="5"/>
      <c r="S15796" s="5"/>
      <c r="T15796" s="5"/>
      <c r="U15796" s="5"/>
      <c r="V15796" s="5"/>
      <c r="W15796" s="5"/>
    </row>
    <row r="15797" ht="15.75" customHeight="1">
      <c r="A15797" s="5"/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  <c r="R15797" s="5"/>
      <c r="S15797" s="5"/>
      <c r="T15797" s="5"/>
      <c r="U15797" s="5"/>
      <c r="V15797" s="5"/>
      <c r="W15797" s="5"/>
    </row>
    <row r="15798" ht="15.75" customHeight="1">
      <c r="A15798" s="5"/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  <c r="Q15798" s="5"/>
      <c r="R15798" s="5"/>
      <c r="S15798" s="5"/>
      <c r="T15798" s="5"/>
      <c r="U15798" s="5"/>
      <c r="V15798" s="5"/>
      <c r="W15798" s="5"/>
    </row>
    <row r="15799" ht="15.75" customHeight="1">
      <c r="A15799" s="5"/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  <c r="Q15799" s="5"/>
      <c r="R15799" s="5"/>
      <c r="S15799" s="5"/>
      <c r="T15799" s="5"/>
      <c r="U15799" s="5"/>
      <c r="V15799" s="5"/>
      <c r="W15799" s="5"/>
    </row>
    <row r="15800" ht="15.75" customHeight="1">
      <c r="A15800" s="5"/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  <c r="Q15800" s="5"/>
      <c r="R15800" s="5"/>
      <c r="S15800" s="5"/>
      <c r="T15800" s="5"/>
      <c r="U15800" s="5"/>
      <c r="V15800" s="5"/>
      <c r="W15800" s="5"/>
    </row>
    <row r="15801" ht="15.75" customHeight="1">
      <c r="A15801" s="5"/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  <c r="Q15801" s="5"/>
      <c r="R15801" s="5"/>
      <c r="S15801" s="5"/>
      <c r="T15801" s="5"/>
      <c r="U15801" s="5"/>
      <c r="V15801" s="5"/>
      <c r="W15801" s="5"/>
    </row>
    <row r="15802" ht="15.75" customHeight="1">
      <c r="A15802" s="5"/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  <c r="Q15802" s="5"/>
      <c r="R15802" s="5"/>
      <c r="S15802" s="5"/>
      <c r="T15802" s="5"/>
      <c r="U15802" s="5"/>
      <c r="V15802" s="5"/>
      <c r="W15802" s="5"/>
    </row>
    <row r="15803" ht="15.75" customHeight="1">
      <c r="A15803" s="5"/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  <c r="Q15803" s="5"/>
      <c r="R15803" s="5"/>
      <c r="S15803" s="5"/>
      <c r="T15803" s="5"/>
      <c r="U15803" s="5"/>
      <c r="V15803" s="5"/>
      <c r="W15803" s="5"/>
    </row>
    <row r="15804" ht="15.75" customHeight="1">
      <c r="A15804" s="5"/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  <c r="Q15804" s="5"/>
      <c r="R15804" s="5"/>
      <c r="S15804" s="5"/>
      <c r="T15804" s="5"/>
      <c r="U15804" s="5"/>
      <c r="V15804" s="5"/>
      <c r="W15804" s="5"/>
    </row>
    <row r="15805" ht="15.75" customHeight="1">
      <c r="A15805" s="5"/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  <c r="Q15805" s="5"/>
      <c r="R15805" s="5"/>
      <c r="S15805" s="5"/>
      <c r="T15805" s="5"/>
      <c r="U15805" s="5"/>
      <c r="V15805" s="5"/>
      <c r="W15805" s="5"/>
    </row>
    <row r="15806" ht="15.75" customHeight="1">
      <c r="A15806" s="5"/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  <c r="R15806" s="5"/>
      <c r="S15806" s="5"/>
      <c r="T15806" s="5"/>
      <c r="U15806" s="5"/>
      <c r="V15806" s="5"/>
      <c r="W15806" s="5"/>
    </row>
    <row r="15807" ht="15.75" customHeight="1">
      <c r="A15807" s="5"/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  <c r="Q15807" s="5"/>
      <c r="R15807" s="5"/>
      <c r="S15807" s="5"/>
      <c r="T15807" s="5"/>
      <c r="U15807" s="5"/>
      <c r="V15807" s="5"/>
      <c r="W15807" s="5"/>
    </row>
    <row r="15808" ht="15.75" customHeight="1">
      <c r="A15808" s="5"/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  <c r="Q15808" s="5"/>
      <c r="R15808" s="5"/>
      <c r="S15808" s="5"/>
      <c r="T15808" s="5"/>
      <c r="U15808" s="5"/>
      <c r="V15808" s="5"/>
      <c r="W15808" s="5"/>
    </row>
    <row r="15809" ht="15.75" customHeight="1">
      <c r="A15809" s="5"/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  <c r="Q15809" s="5"/>
      <c r="R15809" s="5"/>
      <c r="S15809" s="5"/>
      <c r="T15809" s="5"/>
      <c r="U15809" s="5"/>
      <c r="V15809" s="5"/>
      <c r="W15809" s="5"/>
    </row>
    <row r="15810" ht="15.75" customHeight="1">
      <c r="A15810" s="5"/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  <c r="Q15810" s="5"/>
      <c r="R15810" s="5"/>
      <c r="S15810" s="5"/>
      <c r="T15810" s="5"/>
      <c r="U15810" s="5"/>
      <c r="V15810" s="5"/>
      <c r="W15810" s="5"/>
    </row>
    <row r="15811" ht="15.75" customHeight="1">
      <c r="A15811" s="5"/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  <c r="Q15811" s="5"/>
      <c r="R15811" s="5"/>
      <c r="S15811" s="5"/>
      <c r="T15811" s="5"/>
      <c r="U15811" s="5"/>
      <c r="V15811" s="5"/>
      <c r="W15811" s="5"/>
    </row>
    <row r="15812" ht="15.75" customHeight="1">
      <c r="A15812" s="5"/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  <c r="Q15812" s="5"/>
      <c r="R15812" s="5"/>
      <c r="S15812" s="5"/>
      <c r="T15812" s="5"/>
      <c r="U15812" s="5"/>
      <c r="V15812" s="5"/>
      <c r="W15812" s="5"/>
    </row>
    <row r="15813" ht="15.75" customHeight="1">
      <c r="A15813" s="5"/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  <c r="Q15813" s="5"/>
      <c r="R15813" s="5"/>
      <c r="S15813" s="5"/>
      <c r="T15813" s="5"/>
      <c r="U15813" s="5"/>
      <c r="V15813" s="5"/>
      <c r="W15813" s="5"/>
    </row>
    <row r="15814" ht="15.75" customHeight="1">
      <c r="A15814" s="5"/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  <c r="Q15814" s="5"/>
      <c r="R15814" s="5"/>
      <c r="S15814" s="5"/>
      <c r="T15814" s="5"/>
      <c r="U15814" s="5"/>
      <c r="V15814" s="5"/>
      <c r="W15814" s="5"/>
    </row>
    <row r="15815" ht="15.75" customHeight="1">
      <c r="A15815" s="5"/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  <c r="R15815" s="5"/>
      <c r="S15815" s="5"/>
      <c r="T15815" s="5"/>
      <c r="U15815" s="5"/>
      <c r="V15815" s="5"/>
      <c r="W15815" s="5"/>
    </row>
    <row r="15816" ht="15.75" customHeight="1">
      <c r="A15816" s="5"/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  <c r="Q15816" s="5"/>
      <c r="R15816" s="5"/>
      <c r="S15816" s="5"/>
      <c r="T15816" s="5"/>
      <c r="U15816" s="5"/>
      <c r="V15816" s="5"/>
      <c r="W15816" s="5"/>
    </row>
    <row r="15817" ht="15.75" customHeight="1">
      <c r="A15817" s="5"/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  <c r="Q15817" s="5"/>
      <c r="R15817" s="5"/>
      <c r="S15817" s="5"/>
      <c r="T15817" s="5"/>
      <c r="U15817" s="5"/>
      <c r="V15817" s="5"/>
      <c r="W15817" s="5"/>
    </row>
    <row r="15818" ht="15.75" customHeight="1">
      <c r="A15818" s="5"/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  <c r="Q15818" s="5"/>
      <c r="R15818" s="5"/>
      <c r="S15818" s="5"/>
      <c r="T15818" s="5"/>
      <c r="U15818" s="5"/>
      <c r="V15818" s="5"/>
      <c r="W15818" s="5"/>
    </row>
    <row r="15819" ht="15.75" customHeight="1">
      <c r="A15819" s="5"/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  <c r="Q15819" s="5"/>
      <c r="R15819" s="5"/>
      <c r="S15819" s="5"/>
      <c r="T15819" s="5"/>
      <c r="U15819" s="5"/>
      <c r="V15819" s="5"/>
      <c r="W15819" s="5"/>
    </row>
    <row r="15820" ht="15.75" customHeight="1">
      <c r="A15820" s="5"/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  <c r="Q15820" s="5"/>
      <c r="R15820" s="5"/>
      <c r="S15820" s="5"/>
      <c r="T15820" s="5"/>
      <c r="U15820" s="5"/>
      <c r="V15820" s="5"/>
      <c r="W15820" s="5"/>
    </row>
    <row r="15821" ht="15.75" customHeight="1">
      <c r="A15821" s="5"/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  <c r="Q15821" s="5"/>
      <c r="R15821" s="5"/>
      <c r="S15821" s="5"/>
      <c r="T15821" s="5"/>
      <c r="U15821" s="5"/>
      <c r="V15821" s="5"/>
      <c r="W15821" s="5"/>
    </row>
    <row r="15822" ht="15.75" customHeight="1">
      <c r="A15822" s="5"/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  <c r="Q15822" s="5"/>
      <c r="R15822" s="5"/>
      <c r="S15822" s="5"/>
      <c r="T15822" s="5"/>
      <c r="U15822" s="5"/>
      <c r="V15822" s="5"/>
      <c r="W15822" s="5"/>
    </row>
    <row r="15823" ht="15.75" customHeight="1">
      <c r="A15823" s="5"/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  <c r="Q15823" s="5"/>
      <c r="R15823" s="5"/>
      <c r="S15823" s="5"/>
      <c r="T15823" s="5"/>
      <c r="U15823" s="5"/>
      <c r="V15823" s="5"/>
      <c r="W15823" s="5"/>
    </row>
    <row r="15824" ht="15.75" customHeight="1">
      <c r="A15824" s="5"/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  <c r="R15824" s="5"/>
      <c r="S15824" s="5"/>
      <c r="T15824" s="5"/>
      <c r="U15824" s="5"/>
      <c r="V15824" s="5"/>
      <c r="W15824" s="5"/>
    </row>
    <row r="15825" ht="15.75" customHeight="1">
      <c r="A15825" s="5"/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  <c r="Q15825" s="5"/>
      <c r="R15825" s="5"/>
      <c r="S15825" s="5"/>
      <c r="T15825" s="5"/>
      <c r="U15825" s="5"/>
      <c r="V15825" s="5"/>
      <c r="W15825" s="5"/>
    </row>
    <row r="15826" ht="15.75" customHeight="1">
      <c r="A15826" s="5"/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  <c r="Q15826" s="5"/>
      <c r="R15826" s="5"/>
      <c r="S15826" s="5"/>
      <c r="T15826" s="5"/>
      <c r="U15826" s="5"/>
      <c r="V15826" s="5"/>
      <c r="W15826" s="5"/>
    </row>
    <row r="15827" ht="15.75" customHeight="1">
      <c r="A15827" s="5"/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  <c r="Q15827" s="5"/>
      <c r="R15827" s="5"/>
      <c r="S15827" s="5"/>
      <c r="T15827" s="5"/>
      <c r="U15827" s="5"/>
      <c r="V15827" s="5"/>
      <c r="W15827" s="5"/>
    </row>
    <row r="15828" ht="15.75" customHeight="1">
      <c r="A15828" s="5"/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  <c r="Q15828" s="5"/>
      <c r="R15828" s="5"/>
      <c r="S15828" s="5"/>
      <c r="T15828" s="5"/>
      <c r="U15828" s="5"/>
      <c r="V15828" s="5"/>
      <c r="W15828" s="5"/>
    </row>
    <row r="15829" ht="15.75" customHeight="1">
      <c r="A15829" s="5"/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  <c r="Q15829" s="5"/>
      <c r="R15829" s="5"/>
      <c r="S15829" s="5"/>
      <c r="T15829" s="5"/>
      <c r="U15829" s="5"/>
      <c r="V15829" s="5"/>
      <c r="W15829" s="5"/>
    </row>
    <row r="15830" ht="15.75" customHeight="1">
      <c r="A15830" s="5"/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  <c r="Q15830" s="5"/>
      <c r="R15830" s="5"/>
      <c r="S15830" s="5"/>
      <c r="T15830" s="5"/>
      <c r="U15830" s="5"/>
      <c r="V15830" s="5"/>
      <c r="W15830" s="5"/>
    </row>
    <row r="15831" ht="15.75" customHeight="1">
      <c r="A15831" s="5"/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  <c r="Q15831" s="5"/>
      <c r="R15831" s="5"/>
      <c r="S15831" s="5"/>
      <c r="T15831" s="5"/>
      <c r="U15831" s="5"/>
      <c r="V15831" s="5"/>
      <c r="W15831" s="5"/>
    </row>
    <row r="15832" ht="15.75" customHeight="1">
      <c r="A15832" s="5"/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  <c r="Q15832" s="5"/>
      <c r="R15832" s="5"/>
      <c r="S15832" s="5"/>
      <c r="T15832" s="5"/>
      <c r="U15832" s="5"/>
      <c r="V15832" s="5"/>
      <c r="W15832" s="5"/>
    </row>
    <row r="15833" ht="15.75" customHeight="1">
      <c r="A15833" s="5"/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  <c r="R15833" s="5"/>
      <c r="S15833" s="5"/>
      <c r="T15833" s="5"/>
      <c r="U15833" s="5"/>
      <c r="V15833" s="5"/>
      <c r="W15833" s="5"/>
    </row>
    <row r="15834" ht="15.75" customHeight="1">
      <c r="A15834" s="5"/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  <c r="Q15834" s="5"/>
      <c r="R15834" s="5"/>
      <c r="S15834" s="5"/>
      <c r="T15834" s="5"/>
      <c r="U15834" s="5"/>
      <c r="V15834" s="5"/>
      <c r="W15834" s="5"/>
    </row>
    <row r="15835" ht="15.75" customHeight="1">
      <c r="A15835" s="5"/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  <c r="Q15835" s="5"/>
      <c r="R15835" s="5"/>
      <c r="S15835" s="5"/>
      <c r="T15835" s="5"/>
      <c r="U15835" s="5"/>
      <c r="V15835" s="5"/>
      <c r="W15835" s="5"/>
    </row>
    <row r="15836" ht="15.75" customHeight="1">
      <c r="A15836" s="5"/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  <c r="Q15836" s="5"/>
      <c r="R15836" s="5"/>
      <c r="S15836" s="5"/>
      <c r="T15836" s="5"/>
      <c r="U15836" s="5"/>
      <c r="V15836" s="5"/>
      <c r="W15836" s="5"/>
    </row>
    <row r="15837" ht="15.75" customHeight="1">
      <c r="A15837" s="5"/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  <c r="Q15837" s="5"/>
      <c r="R15837" s="5"/>
      <c r="S15837" s="5"/>
      <c r="T15837" s="5"/>
      <c r="U15837" s="5"/>
      <c r="V15837" s="5"/>
      <c r="W15837" s="5"/>
    </row>
    <row r="15838" ht="15.75" customHeight="1">
      <c r="A15838" s="5"/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  <c r="Q15838" s="5"/>
      <c r="R15838" s="5"/>
      <c r="S15838" s="5"/>
      <c r="T15838" s="5"/>
      <c r="U15838" s="5"/>
      <c r="V15838" s="5"/>
      <c r="W15838" s="5"/>
    </row>
    <row r="15839" ht="15.75" customHeight="1">
      <c r="A15839" s="5"/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  <c r="Q15839" s="5"/>
      <c r="R15839" s="5"/>
      <c r="S15839" s="5"/>
      <c r="T15839" s="5"/>
      <c r="U15839" s="5"/>
      <c r="V15839" s="5"/>
      <c r="W15839" s="5"/>
    </row>
    <row r="15840" ht="15.75" customHeight="1">
      <c r="A15840" s="5"/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  <c r="Q15840" s="5"/>
      <c r="R15840" s="5"/>
      <c r="S15840" s="5"/>
      <c r="T15840" s="5"/>
      <c r="U15840" s="5"/>
      <c r="V15840" s="5"/>
      <c r="W15840" s="5"/>
    </row>
    <row r="15841" ht="15.75" customHeight="1">
      <c r="A15841" s="5"/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  <c r="Q15841" s="5"/>
      <c r="R15841" s="5"/>
      <c r="S15841" s="5"/>
      <c r="T15841" s="5"/>
      <c r="U15841" s="5"/>
      <c r="V15841" s="5"/>
      <c r="W15841" s="5"/>
    </row>
    <row r="15842" ht="15.75" customHeight="1">
      <c r="A15842" s="5"/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  <c r="R15842" s="5"/>
      <c r="S15842" s="5"/>
      <c r="T15842" s="5"/>
      <c r="U15842" s="5"/>
      <c r="V15842" s="5"/>
      <c r="W15842" s="5"/>
    </row>
    <row r="15843" ht="15.75" customHeight="1">
      <c r="A15843" s="5"/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  <c r="Q15843" s="5"/>
      <c r="R15843" s="5"/>
      <c r="S15843" s="5"/>
      <c r="T15843" s="5"/>
      <c r="U15843" s="5"/>
      <c r="V15843" s="5"/>
      <c r="W15843" s="5"/>
    </row>
    <row r="15844" ht="15.75" customHeight="1">
      <c r="A15844" s="5"/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  <c r="Q15844" s="5"/>
      <c r="R15844" s="5"/>
      <c r="S15844" s="5"/>
      <c r="T15844" s="5"/>
      <c r="U15844" s="5"/>
      <c r="V15844" s="5"/>
      <c r="W15844" s="5"/>
    </row>
    <row r="15845" ht="15.75" customHeight="1">
      <c r="A15845" s="5"/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  <c r="Q15845" s="5"/>
      <c r="R15845" s="5"/>
      <c r="S15845" s="5"/>
      <c r="T15845" s="5"/>
      <c r="U15845" s="5"/>
      <c r="V15845" s="5"/>
      <c r="W15845" s="5"/>
    </row>
    <row r="15846" ht="15.75" customHeight="1">
      <c r="A15846" s="5"/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  <c r="Q15846" s="5"/>
      <c r="R15846" s="5"/>
      <c r="S15846" s="5"/>
      <c r="T15846" s="5"/>
      <c r="U15846" s="5"/>
      <c r="V15846" s="5"/>
      <c r="W15846" s="5"/>
    </row>
    <row r="15847" ht="15.75" customHeight="1">
      <c r="A15847" s="5"/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  <c r="Q15847" s="5"/>
      <c r="R15847" s="5"/>
      <c r="S15847" s="5"/>
      <c r="T15847" s="5"/>
      <c r="U15847" s="5"/>
      <c r="V15847" s="5"/>
      <c r="W15847" s="5"/>
    </row>
    <row r="15848" ht="15.75" customHeight="1">
      <c r="A15848" s="5"/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  <c r="Q15848" s="5"/>
      <c r="R15848" s="5"/>
      <c r="S15848" s="5"/>
      <c r="T15848" s="5"/>
      <c r="U15848" s="5"/>
      <c r="V15848" s="5"/>
      <c r="W15848" s="5"/>
    </row>
    <row r="15849" ht="15.75" customHeight="1">
      <c r="A15849" s="5"/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  <c r="Q15849" s="5"/>
      <c r="R15849" s="5"/>
      <c r="S15849" s="5"/>
      <c r="T15849" s="5"/>
      <c r="U15849" s="5"/>
      <c r="V15849" s="5"/>
      <c r="W15849" s="5"/>
    </row>
    <row r="15850" ht="15.75" customHeight="1">
      <c r="A15850" s="5"/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  <c r="Q15850" s="5"/>
      <c r="R15850" s="5"/>
      <c r="S15850" s="5"/>
      <c r="T15850" s="5"/>
      <c r="U15850" s="5"/>
      <c r="V15850" s="5"/>
      <c r="W15850" s="5"/>
    </row>
    <row r="15851" ht="15.75" customHeight="1">
      <c r="A15851" s="5"/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  <c r="R15851" s="5"/>
      <c r="S15851" s="5"/>
      <c r="T15851" s="5"/>
      <c r="U15851" s="5"/>
      <c r="V15851" s="5"/>
      <c r="W15851" s="5"/>
    </row>
    <row r="15852" ht="15.75" customHeight="1">
      <c r="A15852" s="5"/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  <c r="Q15852" s="5"/>
      <c r="R15852" s="5"/>
      <c r="S15852" s="5"/>
      <c r="T15852" s="5"/>
      <c r="U15852" s="5"/>
      <c r="V15852" s="5"/>
      <c r="W15852" s="5"/>
    </row>
    <row r="15853" ht="15.75" customHeight="1">
      <c r="A15853" s="5"/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  <c r="Q15853" s="5"/>
      <c r="R15853" s="5"/>
      <c r="S15853" s="5"/>
      <c r="T15853" s="5"/>
      <c r="U15853" s="5"/>
      <c r="V15853" s="5"/>
      <c r="W15853" s="5"/>
    </row>
    <row r="15854" ht="15.75" customHeight="1">
      <c r="A15854" s="5"/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  <c r="Q15854" s="5"/>
      <c r="R15854" s="5"/>
      <c r="S15854" s="5"/>
      <c r="T15854" s="5"/>
      <c r="U15854" s="5"/>
      <c r="V15854" s="5"/>
      <c r="W15854" s="5"/>
    </row>
    <row r="15855" ht="15.75" customHeight="1">
      <c r="A15855" s="5"/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  <c r="Q15855" s="5"/>
      <c r="R15855" s="5"/>
      <c r="S15855" s="5"/>
      <c r="T15855" s="5"/>
      <c r="U15855" s="5"/>
      <c r="V15855" s="5"/>
      <c r="W15855" s="5"/>
    </row>
    <row r="15856" ht="15.75" customHeight="1">
      <c r="A15856" s="5"/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  <c r="Q15856" s="5"/>
      <c r="R15856" s="5"/>
      <c r="S15856" s="5"/>
      <c r="T15856" s="5"/>
      <c r="U15856" s="5"/>
      <c r="V15856" s="5"/>
      <c r="W15856" s="5"/>
    </row>
    <row r="15857" ht="15.75" customHeight="1">
      <c r="A15857" s="5"/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  <c r="Q15857" s="5"/>
      <c r="R15857" s="5"/>
      <c r="S15857" s="5"/>
      <c r="T15857" s="5"/>
      <c r="U15857" s="5"/>
      <c r="V15857" s="5"/>
      <c r="W15857" s="5"/>
    </row>
    <row r="15858" ht="15.75" customHeight="1">
      <c r="A15858" s="5"/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  <c r="Q15858" s="5"/>
      <c r="R15858" s="5"/>
      <c r="S15858" s="5"/>
      <c r="T15858" s="5"/>
      <c r="U15858" s="5"/>
      <c r="V15858" s="5"/>
      <c r="W15858" s="5"/>
    </row>
    <row r="15859" ht="15.75" customHeight="1">
      <c r="A15859" s="5"/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  <c r="Q15859" s="5"/>
      <c r="R15859" s="5"/>
      <c r="S15859" s="5"/>
      <c r="T15859" s="5"/>
      <c r="U15859" s="5"/>
      <c r="V15859" s="5"/>
      <c r="W15859" s="5"/>
    </row>
    <row r="15860" ht="15.75" customHeight="1">
      <c r="A15860" s="5"/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  <c r="R15860" s="5"/>
      <c r="S15860" s="5"/>
      <c r="T15860" s="5"/>
      <c r="U15860" s="5"/>
      <c r="V15860" s="5"/>
      <c r="W15860" s="5"/>
    </row>
    <row r="15861" ht="15.75" customHeight="1">
      <c r="A15861" s="5"/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  <c r="Q15861" s="5"/>
      <c r="R15861" s="5"/>
      <c r="S15861" s="5"/>
      <c r="T15861" s="5"/>
      <c r="U15861" s="5"/>
      <c r="V15861" s="5"/>
      <c r="W15861" s="5"/>
    </row>
    <row r="15862" ht="15.75" customHeight="1">
      <c r="A15862" s="5"/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  <c r="Q15862" s="5"/>
      <c r="R15862" s="5"/>
      <c r="S15862" s="5"/>
      <c r="T15862" s="5"/>
      <c r="U15862" s="5"/>
      <c r="V15862" s="5"/>
      <c r="W15862" s="5"/>
    </row>
    <row r="15863" ht="15.75" customHeight="1">
      <c r="A15863" s="5"/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  <c r="Q15863" s="5"/>
      <c r="R15863" s="5"/>
      <c r="S15863" s="5"/>
      <c r="T15863" s="5"/>
      <c r="U15863" s="5"/>
      <c r="V15863" s="5"/>
      <c r="W15863" s="5"/>
    </row>
    <row r="15864" ht="15.75" customHeight="1">
      <c r="A15864" s="5"/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  <c r="Q15864" s="5"/>
      <c r="R15864" s="5"/>
      <c r="S15864" s="5"/>
      <c r="T15864" s="5"/>
      <c r="U15864" s="5"/>
      <c r="V15864" s="5"/>
      <c r="W15864" s="5"/>
    </row>
    <row r="15865" ht="15.75" customHeight="1">
      <c r="A15865" s="5"/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  <c r="Q15865" s="5"/>
      <c r="R15865" s="5"/>
      <c r="S15865" s="5"/>
      <c r="T15865" s="5"/>
      <c r="U15865" s="5"/>
      <c r="V15865" s="5"/>
      <c r="W15865" s="5"/>
    </row>
    <row r="15866" ht="15.75" customHeight="1">
      <c r="A15866" s="5"/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  <c r="Q15866" s="5"/>
      <c r="R15866" s="5"/>
      <c r="S15866" s="5"/>
      <c r="T15866" s="5"/>
      <c r="U15866" s="5"/>
      <c r="V15866" s="5"/>
      <c r="W15866" s="5"/>
    </row>
    <row r="15867" ht="15.75" customHeight="1">
      <c r="A15867" s="5"/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  <c r="Q15867" s="5"/>
      <c r="R15867" s="5"/>
      <c r="S15867" s="5"/>
      <c r="T15867" s="5"/>
      <c r="U15867" s="5"/>
      <c r="V15867" s="5"/>
      <c r="W15867" s="5"/>
    </row>
    <row r="15868" ht="15.75" customHeight="1">
      <c r="A15868" s="5"/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  <c r="Q15868" s="5"/>
      <c r="R15868" s="5"/>
      <c r="S15868" s="5"/>
      <c r="T15868" s="5"/>
      <c r="U15868" s="5"/>
      <c r="V15868" s="5"/>
      <c r="W15868" s="5"/>
    </row>
    <row r="15869" ht="15.75" customHeight="1">
      <c r="A15869" s="5"/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  <c r="R15869" s="5"/>
      <c r="S15869" s="5"/>
      <c r="T15869" s="5"/>
      <c r="U15869" s="5"/>
      <c r="V15869" s="5"/>
      <c r="W15869" s="5"/>
    </row>
    <row r="15870" ht="15.75" customHeight="1">
      <c r="A15870" s="5"/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  <c r="Q15870" s="5"/>
      <c r="R15870" s="5"/>
      <c r="S15870" s="5"/>
      <c r="T15870" s="5"/>
      <c r="U15870" s="5"/>
      <c r="V15870" s="5"/>
      <c r="W15870" s="5"/>
    </row>
    <row r="15871" ht="15.75" customHeight="1">
      <c r="A15871" s="5"/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  <c r="Q15871" s="5"/>
      <c r="R15871" s="5"/>
      <c r="S15871" s="5"/>
      <c r="T15871" s="5"/>
      <c r="U15871" s="5"/>
      <c r="V15871" s="5"/>
      <c r="W15871" s="5"/>
    </row>
    <row r="15872" ht="15.75" customHeight="1">
      <c r="A15872" s="5"/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  <c r="Q15872" s="5"/>
      <c r="R15872" s="5"/>
      <c r="S15872" s="5"/>
      <c r="T15872" s="5"/>
      <c r="U15872" s="5"/>
      <c r="V15872" s="5"/>
      <c r="W15872" s="5"/>
    </row>
    <row r="15873" ht="15.75" customHeight="1">
      <c r="A15873" s="5"/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  <c r="Q15873" s="5"/>
      <c r="R15873" s="5"/>
      <c r="S15873" s="5"/>
      <c r="T15873" s="5"/>
      <c r="U15873" s="5"/>
      <c r="V15873" s="5"/>
      <c r="W15873" s="5"/>
    </row>
    <row r="15874" ht="15.75" customHeight="1">
      <c r="A15874" s="5"/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  <c r="Q15874" s="5"/>
      <c r="R15874" s="5"/>
      <c r="S15874" s="5"/>
      <c r="T15874" s="5"/>
      <c r="U15874" s="5"/>
      <c r="V15874" s="5"/>
      <c r="W15874" s="5"/>
    </row>
    <row r="15875" ht="15.75" customHeight="1">
      <c r="A15875" s="5"/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  <c r="Q15875" s="5"/>
      <c r="R15875" s="5"/>
      <c r="S15875" s="5"/>
      <c r="T15875" s="5"/>
      <c r="U15875" s="5"/>
      <c r="V15875" s="5"/>
      <c r="W15875" s="5"/>
    </row>
    <row r="15876" ht="15.75" customHeight="1">
      <c r="A15876" s="5"/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  <c r="Q15876" s="5"/>
      <c r="R15876" s="5"/>
      <c r="S15876" s="5"/>
      <c r="T15876" s="5"/>
      <c r="U15876" s="5"/>
      <c r="V15876" s="5"/>
      <c r="W15876" s="5"/>
    </row>
    <row r="15877" ht="15.75" customHeight="1">
      <c r="A15877" s="5"/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  <c r="Q15877" s="5"/>
      <c r="R15877" s="5"/>
      <c r="S15877" s="5"/>
      <c r="T15877" s="5"/>
      <c r="U15877" s="5"/>
      <c r="V15877" s="5"/>
      <c r="W15877" s="5"/>
    </row>
    <row r="15878" ht="15.75" customHeight="1">
      <c r="A15878" s="5"/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  <c r="R15878" s="5"/>
      <c r="S15878" s="5"/>
      <c r="T15878" s="5"/>
      <c r="U15878" s="5"/>
      <c r="V15878" s="5"/>
      <c r="W15878" s="5"/>
    </row>
    <row r="15879" ht="15.75" customHeight="1">
      <c r="A15879" s="5"/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  <c r="Q15879" s="5"/>
      <c r="R15879" s="5"/>
      <c r="S15879" s="5"/>
      <c r="T15879" s="5"/>
      <c r="U15879" s="5"/>
      <c r="V15879" s="5"/>
      <c r="W15879" s="5"/>
    </row>
    <row r="15880" ht="15.75" customHeight="1">
      <c r="A15880" s="5"/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  <c r="Q15880" s="5"/>
      <c r="R15880" s="5"/>
      <c r="S15880" s="5"/>
      <c r="T15880" s="5"/>
      <c r="U15880" s="5"/>
      <c r="V15880" s="5"/>
      <c r="W15880" s="5"/>
    </row>
    <row r="15881" ht="15.75" customHeight="1">
      <c r="A15881" s="5"/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  <c r="Q15881" s="5"/>
      <c r="R15881" s="5"/>
      <c r="S15881" s="5"/>
      <c r="T15881" s="5"/>
      <c r="U15881" s="5"/>
      <c r="V15881" s="5"/>
      <c r="W15881" s="5"/>
    </row>
    <row r="15882" ht="15.75" customHeight="1">
      <c r="A15882" s="5"/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  <c r="Q15882" s="5"/>
      <c r="R15882" s="5"/>
      <c r="S15882" s="5"/>
      <c r="T15882" s="5"/>
      <c r="U15882" s="5"/>
      <c r="V15882" s="5"/>
      <c r="W15882" s="5"/>
    </row>
    <row r="15883" ht="15.75" customHeight="1">
      <c r="A15883" s="5"/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  <c r="Q15883" s="5"/>
      <c r="R15883" s="5"/>
      <c r="S15883" s="5"/>
      <c r="T15883" s="5"/>
      <c r="U15883" s="5"/>
      <c r="V15883" s="5"/>
      <c r="W15883" s="5"/>
    </row>
    <row r="15884" ht="15.75" customHeight="1">
      <c r="A15884" s="5"/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  <c r="Q15884" s="5"/>
      <c r="R15884" s="5"/>
      <c r="S15884" s="5"/>
      <c r="T15884" s="5"/>
      <c r="U15884" s="5"/>
      <c r="V15884" s="5"/>
      <c r="W15884" s="5"/>
    </row>
    <row r="15885" ht="15.75" customHeight="1">
      <c r="A15885" s="5"/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  <c r="Q15885" s="5"/>
      <c r="R15885" s="5"/>
      <c r="S15885" s="5"/>
      <c r="T15885" s="5"/>
      <c r="U15885" s="5"/>
      <c r="V15885" s="5"/>
      <c r="W15885" s="5"/>
    </row>
    <row r="15886" ht="15.75" customHeight="1">
      <c r="A15886" s="5"/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  <c r="Q15886" s="5"/>
      <c r="R15886" s="5"/>
      <c r="S15886" s="5"/>
      <c r="T15886" s="5"/>
      <c r="U15886" s="5"/>
      <c r="V15886" s="5"/>
      <c r="W15886" s="5"/>
    </row>
    <row r="15887" ht="15.75" customHeight="1">
      <c r="A15887" s="5"/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  <c r="R15887" s="5"/>
      <c r="S15887" s="5"/>
      <c r="T15887" s="5"/>
      <c r="U15887" s="5"/>
      <c r="V15887" s="5"/>
      <c r="W15887" s="5"/>
    </row>
    <row r="15888" ht="15.75" customHeight="1">
      <c r="A15888" s="5"/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  <c r="Q15888" s="5"/>
      <c r="R15888" s="5"/>
      <c r="S15888" s="5"/>
      <c r="T15888" s="5"/>
      <c r="U15888" s="5"/>
      <c r="V15888" s="5"/>
      <c r="W15888" s="5"/>
    </row>
    <row r="15889" ht="15.75" customHeight="1">
      <c r="A15889" s="5"/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  <c r="Q15889" s="5"/>
      <c r="R15889" s="5"/>
      <c r="S15889" s="5"/>
      <c r="T15889" s="5"/>
      <c r="U15889" s="5"/>
      <c r="V15889" s="5"/>
      <c r="W15889" s="5"/>
    </row>
    <row r="15890" ht="15.75" customHeight="1">
      <c r="A15890" s="5"/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  <c r="Q15890" s="5"/>
      <c r="R15890" s="5"/>
      <c r="S15890" s="5"/>
      <c r="T15890" s="5"/>
      <c r="U15890" s="5"/>
      <c r="V15890" s="5"/>
      <c r="W15890" s="5"/>
    </row>
    <row r="15891" ht="15.75" customHeight="1">
      <c r="A15891" s="5"/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  <c r="Q15891" s="5"/>
      <c r="R15891" s="5"/>
      <c r="S15891" s="5"/>
      <c r="T15891" s="5"/>
      <c r="U15891" s="5"/>
      <c r="V15891" s="5"/>
      <c r="W15891" s="5"/>
    </row>
    <row r="15892" ht="15.75" customHeight="1">
      <c r="A15892" s="5"/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  <c r="Q15892" s="5"/>
      <c r="R15892" s="5"/>
      <c r="S15892" s="5"/>
      <c r="T15892" s="5"/>
      <c r="U15892" s="5"/>
      <c r="V15892" s="5"/>
      <c r="W15892" s="5"/>
    </row>
    <row r="15893" ht="15.75" customHeight="1">
      <c r="A15893" s="5"/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  <c r="Q15893" s="5"/>
      <c r="R15893" s="5"/>
      <c r="S15893" s="5"/>
      <c r="T15893" s="5"/>
      <c r="U15893" s="5"/>
      <c r="V15893" s="5"/>
      <c r="W15893" s="5"/>
    </row>
    <row r="15894" ht="15.75" customHeight="1">
      <c r="A15894" s="5"/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  <c r="Q15894" s="5"/>
      <c r="R15894" s="5"/>
      <c r="S15894" s="5"/>
      <c r="T15894" s="5"/>
      <c r="U15894" s="5"/>
      <c r="V15894" s="5"/>
      <c r="W15894" s="5"/>
    </row>
    <row r="15895" ht="15.75" customHeight="1">
      <c r="A15895" s="5"/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  <c r="Q15895" s="5"/>
      <c r="R15895" s="5"/>
      <c r="S15895" s="5"/>
      <c r="T15895" s="5"/>
      <c r="U15895" s="5"/>
      <c r="V15895" s="5"/>
      <c r="W15895" s="5"/>
    </row>
    <row r="15896" ht="15.75" customHeight="1">
      <c r="A15896" s="5"/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  <c r="R15896" s="5"/>
      <c r="S15896" s="5"/>
      <c r="T15896" s="5"/>
      <c r="U15896" s="5"/>
      <c r="V15896" s="5"/>
      <c r="W15896" s="5"/>
    </row>
    <row r="15897" ht="15.75" customHeight="1">
      <c r="A15897" s="5"/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  <c r="Q15897" s="5"/>
      <c r="R15897" s="5"/>
      <c r="S15897" s="5"/>
      <c r="T15897" s="5"/>
      <c r="U15897" s="5"/>
      <c r="V15897" s="5"/>
      <c r="W15897" s="5"/>
    </row>
    <row r="15898" ht="15.75" customHeight="1">
      <c r="A15898" s="5"/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  <c r="Q15898" s="5"/>
      <c r="R15898" s="5"/>
      <c r="S15898" s="5"/>
      <c r="T15898" s="5"/>
      <c r="U15898" s="5"/>
      <c r="V15898" s="5"/>
      <c r="W15898" s="5"/>
    </row>
    <row r="15899" ht="15.75" customHeight="1">
      <c r="A15899" s="5"/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  <c r="Q15899" s="5"/>
      <c r="R15899" s="5"/>
      <c r="S15899" s="5"/>
      <c r="T15899" s="5"/>
      <c r="U15899" s="5"/>
      <c r="V15899" s="5"/>
      <c r="W15899" s="5"/>
    </row>
    <row r="15900" ht="15.75" customHeight="1">
      <c r="A15900" s="5"/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  <c r="Q15900" s="5"/>
      <c r="R15900" s="5"/>
      <c r="S15900" s="5"/>
      <c r="T15900" s="5"/>
      <c r="U15900" s="5"/>
      <c r="V15900" s="5"/>
      <c r="W15900" s="5"/>
    </row>
    <row r="15901" ht="15.75" customHeight="1">
      <c r="A15901" s="5"/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  <c r="Q15901" s="5"/>
      <c r="R15901" s="5"/>
      <c r="S15901" s="5"/>
      <c r="T15901" s="5"/>
      <c r="U15901" s="5"/>
      <c r="V15901" s="5"/>
      <c r="W15901" s="5"/>
    </row>
    <row r="15902" ht="15.75" customHeight="1">
      <c r="A15902" s="5"/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  <c r="R15902" s="5"/>
      <c r="S15902" s="5"/>
      <c r="T15902" s="5"/>
      <c r="U15902" s="5"/>
      <c r="V15902" s="5"/>
      <c r="W15902" s="5"/>
    </row>
    <row r="15903" ht="15.75" customHeight="1">
      <c r="A15903" s="5"/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  <c r="R15903" s="5"/>
      <c r="S15903" s="5"/>
      <c r="T15903" s="5"/>
      <c r="U15903" s="5"/>
      <c r="V15903" s="5"/>
      <c r="W15903" s="5"/>
    </row>
    <row r="15904" ht="15.75" customHeight="1">
      <c r="A15904" s="5"/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  <c r="R15904" s="5"/>
      <c r="S15904" s="5"/>
      <c r="T15904" s="5"/>
      <c r="U15904" s="5"/>
      <c r="V15904" s="5"/>
      <c r="W15904" s="5"/>
    </row>
    <row r="15905" ht="15.75" customHeight="1">
      <c r="A15905" s="5"/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  <c r="T15905" s="5"/>
      <c r="U15905" s="5"/>
      <c r="V15905" s="5"/>
      <c r="W15905" s="5"/>
    </row>
    <row r="15906" ht="15.75" customHeight="1">
      <c r="A15906" s="5"/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  <c r="R15906" s="5"/>
      <c r="S15906" s="5"/>
      <c r="T15906" s="5"/>
      <c r="U15906" s="5"/>
      <c r="V15906" s="5"/>
      <c r="W15906" s="5"/>
    </row>
    <row r="15907" ht="15.75" customHeight="1">
      <c r="A15907" s="5"/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  <c r="R15907" s="5"/>
      <c r="S15907" s="5"/>
      <c r="T15907" s="5"/>
      <c r="U15907" s="5"/>
      <c r="V15907" s="5"/>
      <c r="W15907" s="5"/>
    </row>
    <row r="15908" ht="15.75" customHeight="1">
      <c r="A15908" s="5"/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  <c r="R15908" s="5"/>
      <c r="S15908" s="5"/>
      <c r="T15908" s="5"/>
      <c r="U15908" s="5"/>
      <c r="V15908" s="5"/>
      <c r="W15908" s="5"/>
    </row>
    <row r="15909" ht="15.75" customHeight="1">
      <c r="A15909" s="5"/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  <c r="R15909" s="5"/>
      <c r="S15909" s="5"/>
      <c r="T15909" s="5"/>
      <c r="U15909" s="5"/>
      <c r="V15909" s="5"/>
      <c r="W15909" s="5"/>
    </row>
    <row r="15910" ht="15.75" customHeight="1">
      <c r="A15910" s="5"/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  <c r="R15910" s="5"/>
      <c r="S15910" s="5"/>
      <c r="T15910" s="5"/>
      <c r="U15910" s="5"/>
      <c r="V15910" s="5"/>
      <c r="W15910" s="5"/>
    </row>
    <row r="15911" ht="15.75" customHeight="1">
      <c r="A15911" s="5"/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  <c r="Q15911" s="5"/>
      <c r="R15911" s="5"/>
      <c r="S15911" s="5"/>
      <c r="T15911" s="5"/>
      <c r="U15911" s="5"/>
      <c r="V15911" s="5"/>
      <c r="W15911" s="5"/>
    </row>
    <row r="15912" ht="15.75" customHeight="1">
      <c r="A15912" s="5"/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  <c r="Q15912" s="5"/>
      <c r="R15912" s="5"/>
      <c r="S15912" s="5"/>
      <c r="T15912" s="5"/>
      <c r="U15912" s="5"/>
      <c r="V15912" s="5"/>
      <c r="W15912" s="5"/>
    </row>
    <row r="15913" ht="15.75" customHeight="1">
      <c r="A15913" s="5"/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  <c r="Q15913" s="5"/>
      <c r="R15913" s="5"/>
      <c r="S15913" s="5"/>
      <c r="T15913" s="5"/>
      <c r="U15913" s="5"/>
      <c r="V15913" s="5"/>
      <c r="W15913" s="5"/>
    </row>
    <row r="15914" ht="15.75" customHeight="1">
      <c r="A15914" s="5"/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  <c r="R15914" s="5"/>
      <c r="S15914" s="5"/>
      <c r="T15914" s="5"/>
      <c r="U15914" s="5"/>
      <c r="V15914" s="5"/>
      <c r="W15914" s="5"/>
    </row>
    <row r="15915" ht="15.75" customHeight="1">
      <c r="A15915" s="5"/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  <c r="Q15915" s="5"/>
      <c r="R15915" s="5"/>
      <c r="S15915" s="5"/>
      <c r="T15915" s="5"/>
      <c r="U15915" s="5"/>
      <c r="V15915" s="5"/>
      <c r="W15915" s="5"/>
    </row>
    <row r="15916" ht="15.75" customHeight="1">
      <c r="A15916" s="5"/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  <c r="Q15916" s="5"/>
      <c r="R15916" s="5"/>
      <c r="S15916" s="5"/>
      <c r="T15916" s="5"/>
      <c r="U15916" s="5"/>
      <c r="V15916" s="5"/>
      <c r="W15916" s="5"/>
    </row>
    <row r="15917" ht="15.75" customHeight="1">
      <c r="A15917" s="5"/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  <c r="Q15917" s="5"/>
      <c r="R15917" s="5"/>
      <c r="S15917" s="5"/>
      <c r="T15917" s="5"/>
      <c r="U15917" s="5"/>
      <c r="V15917" s="5"/>
      <c r="W15917" s="5"/>
    </row>
    <row r="15918" ht="15.75" customHeight="1">
      <c r="A15918" s="5"/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  <c r="Q15918" s="5"/>
      <c r="R15918" s="5"/>
      <c r="S15918" s="5"/>
      <c r="T15918" s="5"/>
      <c r="U15918" s="5"/>
      <c r="V15918" s="5"/>
      <c r="W15918" s="5"/>
    </row>
    <row r="15919" ht="15.75" customHeight="1">
      <c r="A15919" s="5"/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  <c r="Q15919" s="5"/>
      <c r="R15919" s="5"/>
      <c r="S15919" s="5"/>
      <c r="T15919" s="5"/>
      <c r="U15919" s="5"/>
      <c r="V15919" s="5"/>
      <c r="W15919" s="5"/>
    </row>
    <row r="15920" ht="15.75" customHeight="1">
      <c r="A15920" s="5"/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  <c r="Q15920" s="5"/>
      <c r="R15920" s="5"/>
      <c r="S15920" s="5"/>
      <c r="T15920" s="5"/>
      <c r="U15920" s="5"/>
      <c r="V15920" s="5"/>
      <c r="W15920" s="5"/>
    </row>
    <row r="15921" ht="15.75" customHeight="1">
      <c r="A15921" s="5"/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  <c r="Q15921" s="5"/>
      <c r="R15921" s="5"/>
      <c r="S15921" s="5"/>
      <c r="T15921" s="5"/>
      <c r="U15921" s="5"/>
      <c r="V15921" s="5"/>
      <c r="W15921" s="5"/>
    </row>
    <row r="15922" ht="15.75" customHeight="1">
      <c r="A15922" s="5"/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  <c r="Q15922" s="5"/>
      <c r="R15922" s="5"/>
      <c r="S15922" s="5"/>
      <c r="T15922" s="5"/>
      <c r="U15922" s="5"/>
      <c r="V15922" s="5"/>
      <c r="W15922" s="5"/>
    </row>
    <row r="15923" ht="15.75" customHeight="1">
      <c r="A15923" s="5"/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  <c r="R15923" s="5"/>
      <c r="S15923" s="5"/>
      <c r="T15923" s="5"/>
      <c r="U15923" s="5"/>
      <c r="V15923" s="5"/>
      <c r="W15923" s="5"/>
    </row>
    <row r="15924" ht="15.75" customHeight="1">
      <c r="A15924" s="5"/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  <c r="Q15924" s="5"/>
      <c r="R15924" s="5"/>
      <c r="S15924" s="5"/>
      <c r="T15924" s="5"/>
      <c r="U15924" s="5"/>
      <c r="V15924" s="5"/>
      <c r="W15924" s="5"/>
    </row>
    <row r="15925" ht="15.75" customHeight="1">
      <c r="A15925" s="5"/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  <c r="Q15925" s="5"/>
      <c r="R15925" s="5"/>
      <c r="S15925" s="5"/>
      <c r="T15925" s="5"/>
      <c r="U15925" s="5"/>
      <c r="V15925" s="5"/>
      <c r="W15925" s="5"/>
    </row>
    <row r="15926" ht="15.75" customHeight="1">
      <c r="A15926" s="5"/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  <c r="Q15926" s="5"/>
      <c r="R15926" s="5"/>
      <c r="S15926" s="5"/>
      <c r="T15926" s="5"/>
      <c r="U15926" s="5"/>
      <c r="V15926" s="5"/>
      <c r="W15926" s="5"/>
    </row>
    <row r="15927" ht="15.75" customHeight="1">
      <c r="A15927" s="5"/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  <c r="Q15927" s="5"/>
      <c r="R15927" s="5"/>
      <c r="S15927" s="5"/>
      <c r="T15927" s="5"/>
      <c r="U15927" s="5"/>
      <c r="V15927" s="5"/>
      <c r="W15927" s="5"/>
    </row>
    <row r="15928" ht="15.75" customHeight="1">
      <c r="A15928" s="5"/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  <c r="Q15928" s="5"/>
      <c r="R15928" s="5"/>
      <c r="S15928" s="5"/>
      <c r="T15928" s="5"/>
      <c r="U15928" s="5"/>
      <c r="V15928" s="5"/>
      <c r="W15928" s="5"/>
    </row>
    <row r="15929" ht="15.75" customHeight="1">
      <c r="A15929" s="5"/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  <c r="Q15929" s="5"/>
      <c r="R15929" s="5"/>
      <c r="S15929" s="5"/>
      <c r="T15929" s="5"/>
      <c r="U15929" s="5"/>
      <c r="V15929" s="5"/>
      <c r="W15929" s="5"/>
    </row>
    <row r="15930" ht="15.75" customHeight="1">
      <c r="A15930" s="5"/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  <c r="Q15930" s="5"/>
      <c r="R15930" s="5"/>
      <c r="S15930" s="5"/>
      <c r="T15930" s="5"/>
      <c r="U15930" s="5"/>
      <c r="V15930" s="5"/>
      <c r="W15930" s="5"/>
    </row>
    <row r="15931" ht="15.75" customHeight="1">
      <c r="A15931" s="5"/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  <c r="Q15931" s="5"/>
      <c r="R15931" s="5"/>
      <c r="S15931" s="5"/>
      <c r="T15931" s="5"/>
      <c r="U15931" s="5"/>
      <c r="V15931" s="5"/>
      <c r="W15931" s="5"/>
    </row>
    <row r="15932" ht="15.75" customHeight="1">
      <c r="A15932" s="5"/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  <c r="R15932" s="5"/>
      <c r="S15932" s="5"/>
      <c r="T15932" s="5"/>
      <c r="U15932" s="5"/>
      <c r="V15932" s="5"/>
      <c r="W15932" s="5"/>
    </row>
    <row r="15933" ht="15.75" customHeight="1">
      <c r="A15933" s="5"/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  <c r="Q15933" s="5"/>
      <c r="R15933" s="5"/>
      <c r="S15933" s="5"/>
      <c r="T15933" s="5"/>
      <c r="U15933" s="5"/>
      <c r="V15933" s="5"/>
      <c r="W15933" s="5"/>
    </row>
    <row r="15934" ht="15.75" customHeight="1">
      <c r="A15934" s="5"/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  <c r="Q15934" s="5"/>
      <c r="R15934" s="5"/>
      <c r="S15934" s="5"/>
      <c r="T15934" s="5"/>
      <c r="U15934" s="5"/>
      <c r="V15934" s="5"/>
      <c r="W15934" s="5"/>
    </row>
    <row r="15935" ht="15.75" customHeight="1">
      <c r="A15935" s="5"/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  <c r="R15935" s="5"/>
      <c r="S15935" s="5"/>
      <c r="T15935" s="5"/>
      <c r="U15935" s="5"/>
      <c r="V15935" s="5"/>
      <c r="W15935" s="5"/>
    </row>
    <row r="15936" ht="15.75" customHeight="1">
      <c r="A15936" s="5"/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  <c r="Q15936" s="5"/>
      <c r="R15936" s="5"/>
      <c r="S15936" s="5"/>
      <c r="T15936" s="5"/>
      <c r="U15936" s="5"/>
      <c r="V15936" s="5"/>
      <c r="W15936" s="5"/>
    </row>
    <row r="15937" ht="15.75" customHeight="1">
      <c r="A15937" s="5"/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  <c r="Q15937" s="5"/>
      <c r="R15937" s="5"/>
      <c r="S15937" s="5"/>
      <c r="T15937" s="5"/>
      <c r="U15937" s="5"/>
      <c r="V15937" s="5"/>
      <c r="W15937" s="5"/>
    </row>
    <row r="15938" ht="15.75" customHeight="1">
      <c r="A15938" s="5"/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  <c r="Q15938" s="5"/>
      <c r="R15938" s="5"/>
      <c r="S15938" s="5"/>
      <c r="T15938" s="5"/>
      <c r="U15938" s="5"/>
      <c r="V15938" s="5"/>
      <c r="W15938" s="5"/>
    </row>
    <row r="15939" ht="15.75" customHeight="1">
      <c r="A15939" s="5"/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  <c r="Q15939" s="5"/>
      <c r="R15939" s="5"/>
      <c r="S15939" s="5"/>
      <c r="T15939" s="5"/>
      <c r="U15939" s="5"/>
      <c r="V15939" s="5"/>
      <c r="W15939" s="5"/>
    </row>
    <row r="15940" ht="15.75" customHeight="1">
      <c r="A15940" s="5"/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  <c r="Q15940" s="5"/>
      <c r="R15940" s="5"/>
      <c r="S15940" s="5"/>
      <c r="T15940" s="5"/>
      <c r="U15940" s="5"/>
      <c r="V15940" s="5"/>
      <c r="W15940" s="5"/>
    </row>
    <row r="15941" ht="15.75" customHeight="1">
      <c r="A15941" s="5"/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  <c r="R15941" s="5"/>
      <c r="S15941" s="5"/>
      <c r="T15941" s="5"/>
      <c r="U15941" s="5"/>
      <c r="V15941" s="5"/>
      <c r="W15941" s="5"/>
    </row>
    <row r="15942" ht="15.75" customHeight="1">
      <c r="A15942" s="5"/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  <c r="Q15942" s="5"/>
      <c r="R15942" s="5"/>
      <c r="S15942" s="5"/>
      <c r="T15942" s="5"/>
      <c r="U15942" s="5"/>
      <c r="V15942" s="5"/>
      <c r="W15942" s="5"/>
    </row>
    <row r="15943" ht="15.75" customHeight="1">
      <c r="A15943" s="5"/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  <c r="Q15943" s="5"/>
      <c r="R15943" s="5"/>
      <c r="S15943" s="5"/>
      <c r="T15943" s="5"/>
      <c r="U15943" s="5"/>
      <c r="V15943" s="5"/>
      <c r="W15943" s="5"/>
    </row>
    <row r="15944" ht="15.75" customHeight="1">
      <c r="A15944" s="5"/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  <c r="Q15944" s="5"/>
      <c r="R15944" s="5"/>
      <c r="S15944" s="5"/>
      <c r="T15944" s="5"/>
      <c r="U15944" s="5"/>
      <c r="V15944" s="5"/>
      <c r="W15944" s="5"/>
    </row>
    <row r="15945" ht="15.75" customHeight="1">
      <c r="A15945" s="5"/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  <c r="Q15945" s="5"/>
      <c r="R15945" s="5"/>
      <c r="S15945" s="5"/>
      <c r="T15945" s="5"/>
      <c r="U15945" s="5"/>
      <c r="V15945" s="5"/>
      <c r="W15945" s="5"/>
    </row>
    <row r="15946" ht="15.75" customHeight="1">
      <c r="A15946" s="5"/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  <c r="Q15946" s="5"/>
      <c r="R15946" s="5"/>
      <c r="S15946" s="5"/>
      <c r="T15946" s="5"/>
      <c r="U15946" s="5"/>
      <c r="V15946" s="5"/>
      <c r="W15946" s="5"/>
    </row>
    <row r="15947" ht="15.75" customHeight="1">
      <c r="A15947" s="5"/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  <c r="Q15947" s="5"/>
      <c r="R15947" s="5"/>
      <c r="S15947" s="5"/>
      <c r="T15947" s="5"/>
      <c r="U15947" s="5"/>
      <c r="V15947" s="5"/>
      <c r="W15947" s="5"/>
    </row>
    <row r="15948" ht="15.75" customHeight="1">
      <c r="A15948" s="5"/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  <c r="Q15948" s="5"/>
      <c r="R15948" s="5"/>
      <c r="S15948" s="5"/>
      <c r="T15948" s="5"/>
      <c r="U15948" s="5"/>
      <c r="V15948" s="5"/>
      <c r="W15948" s="5"/>
    </row>
    <row r="15949" ht="15.75" customHeight="1">
      <c r="A15949" s="5"/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  <c r="Q15949" s="5"/>
      <c r="R15949" s="5"/>
      <c r="S15949" s="5"/>
      <c r="T15949" s="5"/>
      <c r="U15949" s="5"/>
      <c r="V15949" s="5"/>
      <c r="W15949" s="5"/>
    </row>
    <row r="15950" ht="15.75" customHeight="1">
      <c r="A15950" s="5"/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  <c r="R15950" s="5"/>
      <c r="S15950" s="5"/>
      <c r="T15950" s="5"/>
      <c r="U15950" s="5"/>
      <c r="V15950" s="5"/>
      <c r="W15950" s="5"/>
    </row>
    <row r="15951" ht="15.75" customHeight="1">
      <c r="A15951" s="5"/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  <c r="Q15951" s="5"/>
      <c r="R15951" s="5"/>
      <c r="S15951" s="5"/>
      <c r="T15951" s="5"/>
      <c r="U15951" s="5"/>
      <c r="V15951" s="5"/>
      <c r="W15951" s="5"/>
    </row>
    <row r="15952" ht="15.75" customHeight="1">
      <c r="A15952" s="5"/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  <c r="Q15952" s="5"/>
      <c r="R15952" s="5"/>
      <c r="S15952" s="5"/>
      <c r="T15952" s="5"/>
      <c r="U15952" s="5"/>
      <c r="V15952" s="5"/>
      <c r="W15952" s="5"/>
    </row>
    <row r="15953" ht="15.75" customHeight="1">
      <c r="A15953" s="5"/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  <c r="Q15953" s="5"/>
      <c r="R15953" s="5"/>
      <c r="S15953" s="5"/>
      <c r="T15953" s="5"/>
      <c r="U15953" s="5"/>
      <c r="V15953" s="5"/>
      <c r="W15953" s="5"/>
    </row>
    <row r="15954" ht="15.75" customHeight="1">
      <c r="A15954" s="5"/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  <c r="Q15954" s="5"/>
      <c r="R15954" s="5"/>
      <c r="S15954" s="5"/>
      <c r="T15954" s="5"/>
      <c r="U15954" s="5"/>
      <c r="V15954" s="5"/>
      <c r="W15954" s="5"/>
    </row>
    <row r="15955" ht="15.75" customHeight="1">
      <c r="A15955" s="5"/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  <c r="Q15955" s="5"/>
      <c r="R15955" s="5"/>
      <c r="S15955" s="5"/>
      <c r="T15955" s="5"/>
      <c r="U15955" s="5"/>
      <c r="V15955" s="5"/>
      <c r="W15955" s="5"/>
    </row>
    <row r="15956" ht="15.75" customHeight="1">
      <c r="A15956" s="5"/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  <c r="Q15956" s="5"/>
      <c r="R15956" s="5"/>
      <c r="S15956" s="5"/>
      <c r="T15956" s="5"/>
      <c r="U15956" s="5"/>
      <c r="V15956" s="5"/>
      <c r="W15956" s="5"/>
    </row>
    <row r="15957" ht="15.75" customHeight="1">
      <c r="A15957" s="5"/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  <c r="Q15957" s="5"/>
      <c r="R15957" s="5"/>
      <c r="S15957" s="5"/>
      <c r="T15957" s="5"/>
      <c r="U15957" s="5"/>
      <c r="V15957" s="5"/>
      <c r="W15957" s="5"/>
    </row>
    <row r="15958" ht="15.75" customHeight="1">
      <c r="A15958" s="5"/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  <c r="Q15958" s="5"/>
      <c r="R15958" s="5"/>
      <c r="S15958" s="5"/>
      <c r="T15958" s="5"/>
      <c r="U15958" s="5"/>
      <c r="V15958" s="5"/>
      <c r="W15958" s="5"/>
    </row>
    <row r="15959" ht="15.75" customHeight="1">
      <c r="A15959" s="5"/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  <c r="R15959" s="5"/>
      <c r="S15959" s="5"/>
      <c r="T15959" s="5"/>
      <c r="U15959" s="5"/>
      <c r="V15959" s="5"/>
      <c r="W15959" s="5"/>
    </row>
    <row r="15960" ht="15.75" customHeight="1">
      <c r="A15960" s="5"/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  <c r="Q15960" s="5"/>
      <c r="R15960" s="5"/>
      <c r="S15960" s="5"/>
      <c r="T15960" s="5"/>
      <c r="U15960" s="5"/>
      <c r="V15960" s="5"/>
      <c r="W15960" s="5"/>
    </row>
    <row r="15961" ht="15.75" customHeight="1">
      <c r="A15961" s="5"/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  <c r="Q15961" s="5"/>
      <c r="R15961" s="5"/>
      <c r="S15961" s="5"/>
      <c r="T15961" s="5"/>
      <c r="U15961" s="5"/>
      <c r="V15961" s="5"/>
      <c r="W15961" s="5"/>
    </row>
    <row r="15962" ht="15.75" customHeight="1">
      <c r="A15962" s="5"/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  <c r="Q15962" s="5"/>
      <c r="R15962" s="5"/>
      <c r="S15962" s="5"/>
      <c r="T15962" s="5"/>
      <c r="U15962" s="5"/>
      <c r="V15962" s="5"/>
      <c r="W15962" s="5"/>
    </row>
    <row r="15963" ht="15.75" customHeight="1">
      <c r="A15963" s="5"/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  <c r="Q15963" s="5"/>
      <c r="R15963" s="5"/>
      <c r="S15963" s="5"/>
      <c r="T15963" s="5"/>
      <c r="U15963" s="5"/>
      <c r="V15963" s="5"/>
      <c r="W15963" s="5"/>
    </row>
    <row r="15964" ht="15.75" customHeight="1">
      <c r="A15964" s="5"/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  <c r="Q15964" s="5"/>
      <c r="R15964" s="5"/>
      <c r="S15964" s="5"/>
      <c r="T15964" s="5"/>
      <c r="U15964" s="5"/>
      <c r="V15964" s="5"/>
      <c r="W15964" s="5"/>
    </row>
    <row r="15965" ht="15.75" customHeight="1">
      <c r="A15965" s="5"/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  <c r="Q15965" s="5"/>
      <c r="R15965" s="5"/>
      <c r="S15965" s="5"/>
      <c r="T15965" s="5"/>
      <c r="U15965" s="5"/>
      <c r="V15965" s="5"/>
      <c r="W15965" s="5"/>
    </row>
    <row r="15966" ht="15.75" customHeight="1">
      <c r="A15966" s="5"/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  <c r="Q15966" s="5"/>
      <c r="R15966" s="5"/>
      <c r="S15966" s="5"/>
      <c r="T15966" s="5"/>
      <c r="U15966" s="5"/>
      <c r="V15966" s="5"/>
      <c r="W15966" s="5"/>
    </row>
    <row r="15967" ht="15.75" customHeight="1">
      <c r="A15967" s="5"/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  <c r="Q15967" s="5"/>
      <c r="R15967" s="5"/>
      <c r="S15967" s="5"/>
      <c r="T15967" s="5"/>
      <c r="U15967" s="5"/>
      <c r="V15967" s="5"/>
      <c r="W15967" s="5"/>
    </row>
    <row r="15968" ht="15.75" customHeight="1">
      <c r="A15968" s="5"/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  <c r="R15968" s="5"/>
      <c r="S15968" s="5"/>
      <c r="T15968" s="5"/>
      <c r="U15968" s="5"/>
      <c r="V15968" s="5"/>
      <c r="W15968" s="5"/>
    </row>
    <row r="15969" ht="15.75" customHeight="1">
      <c r="A15969" s="5"/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  <c r="Q15969" s="5"/>
      <c r="R15969" s="5"/>
      <c r="S15969" s="5"/>
      <c r="T15969" s="5"/>
      <c r="U15969" s="5"/>
      <c r="V15969" s="5"/>
      <c r="W15969" s="5"/>
    </row>
    <row r="15970" ht="15.75" customHeight="1">
      <c r="A15970" s="5"/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  <c r="Q15970" s="5"/>
      <c r="R15970" s="5"/>
      <c r="S15970" s="5"/>
      <c r="T15970" s="5"/>
      <c r="U15970" s="5"/>
      <c r="V15970" s="5"/>
      <c r="W15970" s="5"/>
    </row>
    <row r="15971" ht="15.75" customHeight="1">
      <c r="A15971" s="5"/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  <c r="Q15971" s="5"/>
      <c r="R15971" s="5"/>
      <c r="S15971" s="5"/>
      <c r="T15971" s="5"/>
      <c r="U15971" s="5"/>
      <c r="V15971" s="5"/>
      <c r="W15971" s="5"/>
    </row>
    <row r="15972" ht="15.75" customHeight="1">
      <c r="A15972" s="5"/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  <c r="Q15972" s="5"/>
      <c r="R15972" s="5"/>
      <c r="S15972" s="5"/>
      <c r="T15972" s="5"/>
      <c r="U15972" s="5"/>
      <c r="V15972" s="5"/>
      <c r="W15972" s="5"/>
    </row>
    <row r="15973" ht="15.75" customHeight="1">
      <c r="A15973" s="5"/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  <c r="Q15973" s="5"/>
      <c r="R15973" s="5"/>
      <c r="S15973" s="5"/>
      <c r="T15973" s="5"/>
      <c r="U15973" s="5"/>
      <c r="V15973" s="5"/>
      <c r="W15973" s="5"/>
    </row>
    <row r="15974" ht="15.75" customHeight="1">
      <c r="A15974" s="5"/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  <c r="Q15974" s="5"/>
      <c r="R15974" s="5"/>
      <c r="S15974" s="5"/>
      <c r="T15974" s="5"/>
      <c r="U15974" s="5"/>
      <c r="V15974" s="5"/>
      <c r="W15974" s="5"/>
    </row>
    <row r="15975" ht="15.75" customHeight="1">
      <c r="A15975" s="5"/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  <c r="Q15975" s="5"/>
      <c r="R15975" s="5"/>
      <c r="S15975" s="5"/>
      <c r="T15975" s="5"/>
      <c r="U15975" s="5"/>
      <c r="V15975" s="5"/>
      <c r="W15975" s="5"/>
    </row>
    <row r="15976" ht="15.75" customHeight="1">
      <c r="A15976" s="5"/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  <c r="Q15976" s="5"/>
      <c r="R15976" s="5"/>
      <c r="S15976" s="5"/>
      <c r="T15976" s="5"/>
      <c r="U15976" s="5"/>
      <c r="V15976" s="5"/>
      <c r="W15976" s="5"/>
    </row>
    <row r="15977" ht="15.75" customHeight="1">
      <c r="A15977" s="5"/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  <c r="R15977" s="5"/>
      <c r="S15977" s="5"/>
      <c r="T15977" s="5"/>
      <c r="U15977" s="5"/>
      <c r="V15977" s="5"/>
      <c r="W15977" s="5"/>
    </row>
    <row r="15978" ht="15.75" customHeight="1">
      <c r="A15978" s="5"/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  <c r="Q15978" s="5"/>
      <c r="R15978" s="5"/>
      <c r="S15978" s="5"/>
      <c r="T15978" s="5"/>
      <c r="U15978" s="5"/>
      <c r="V15978" s="5"/>
      <c r="W15978" s="5"/>
    </row>
    <row r="15979" ht="15.75" customHeight="1">
      <c r="A15979" s="5"/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  <c r="Q15979" s="5"/>
      <c r="R15979" s="5"/>
      <c r="S15979" s="5"/>
      <c r="T15979" s="5"/>
      <c r="U15979" s="5"/>
      <c r="V15979" s="5"/>
      <c r="W15979" s="5"/>
    </row>
    <row r="15980" ht="15.75" customHeight="1">
      <c r="A15980" s="5"/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  <c r="Q15980" s="5"/>
      <c r="R15980" s="5"/>
      <c r="S15980" s="5"/>
      <c r="T15980" s="5"/>
      <c r="U15980" s="5"/>
      <c r="V15980" s="5"/>
      <c r="W15980" s="5"/>
    </row>
    <row r="15981" ht="15.75" customHeight="1">
      <c r="A15981" s="5"/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  <c r="Q15981" s="5"/>
      <c r="R15981" s="5"/>
      <c r="S15981" s="5"/>
      <c r="T15981" s="5"/>
      <c r="U15981" s="5"/>
      <c r="V15981" s="5"/>
      <c r="W15981" s="5"/>
    </row>
    <row r="15982" ht="15.75" customHeight="1">
      <c r="A15982" s="5"/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  <c r="Q15982" s="5"/>
      <c r="R15982" s="5"/>
      <c r="S15982" s="5"/>
      <c r="T15982" s="5"/>
      <c r="U15982" s="5"/>
      <c r="V15982" s="5"/>
      <c r="W15982" s="5"/>
    </row>
    <row r="15983" ht="15.75" customHeight="1">
      <c r="A15983" s="5"/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  <c r="Q15983" s="5"/>
      <c r="R15983" s="5"/>
      <c r="S15983" s="5"/>
      <c r="T15983" s="5"/>
      <c r="U15983" s="5"/>
      <c r="V15983" s="5"/>
      <c r="W15983" s="5"/>
    </row>
    <row r="15984" ht="15.75" customHeight="1">
      <c r="A15984" s="5"/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  <c r="Q15984" s="5"/>
      <c r="R15984" s="5"/>
      <c r="S15984" s="5"/>
      <c r="T15984" s="5"/>
      <c r="U15984" s="5"/>
      <c r="V15984" s="5"/>
      <c r="W15984" s="5"/>
    </row>
    <row r="15985" ht="15.75" customHeight="1">
      <c r="A15985" s="5"/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  <c r="Q15985" s="5"/>
      <c r="R15985" s="5"/>
      <c r="S15985" s="5"/>
      <c r="T15985" s="5"/>
      <c r="U15985" s="5"/>
      <c r="V15985" s="5"/>
      <c r="W15985" s="5"/>
    </row>
    <row r="15986" ht="15.75" customHeight="1">
      <c r="A15986" s="5"/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  <c r="R15986" s="5"/>
      <c r="S15986" s="5"/>
      <c r="T15986" s="5"/>
      <c r="U15986" s="5"/>
      <c r="V15986" s="5"/>
      <c r="W15986" s="5"/>
    </row>
    <row r="15987" ht="15.75" customHeight="1">
      <c r="A15987" s="5"/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  <c r="Q15987" s="5"/>
      <c r="R15987" s="5"/>
      <c r="S15987" s="5"/>
      <c r="T15987" s="5"/>
      <c r="U15987" s="5"/>
      <c r="V15987" s="5"/>
      <c r="W15987" s="5"/>
    </row>
    <row r="15988" ht="15.75" customHeight="1">
      <c r="A15988" s="5"/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  <c r="Q15988" s="5"/>
      <c r="R15988" s="5"/>
      <c r="S15988" s="5"/>
      <c r="T15988" s="5"/>
      <c r="U15988" s="5"/>
      <c r="V15988" s="5"/>
      <c r="W15988" s="5"/>
    </row>
    <row r="15989" ht="15.75" customHeight="1">
      <c r="A15989" s="5"/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  <c r="Q15989" s="5"/>
      <c r="R15989" s="5"/>
      <c r="S15989" s="5"/>
      <c r="T15989" s="5"/>
      <c r="U15989" s="5"/>
      <c r="V15989" s="5"/>
      <c r="W15989" s="5"/>
    </row>
    <row r="15990" ht="15.75" customHeight="1">
      <c r="A15990" s="5"/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  <c r="Q15990" s="5"/>
      <c r="R15990" s="5"/>
      <c r="S15990" s="5"/>
      <c r="T15990" s="5"/>
      <c r="U15990" s="5"/>
      <c r="V15990" s="5"/>
      <c r="W15990" s="5"/>
    </row>
    <row r="15991" ht="15.75" customHeight="1">
      <c r="A15991" s="5"/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  <c r="Q15991" s="5"/>
      <c r="R15991" s="5"/>
      <c r="S15991" s="5"/>
      <c r="T15991" s="5"/>
      <c r="U15991" s="5"/>
      <c r="V15991" s="5"/>
      <c r="W15991" s="5"/>
    </row>
    <row r="15992" ht="15.75" customHeight="1">
      <c r="A15992" s="5"/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  <c r="Q15992" s="5"/>
      <c r="R15992" s="5"/>
      <c r="S15992" s="5"/>
      <c r="T15992" s="5"/>
      <c r="U15992" s="5"/>
      <c r="V15992" s="5"/>
      <c r="W15992" s="5"/>
    </row>
    <row r="15993" ht="15.75" customHeight="1">
      <c r="A15993" s="5"/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  <c r="Q15993" s="5"/>
      <c r="R15993" s="5"/>
      <c r="S15993" s="5"/>
      <c r="T15993" s="5"/>
      <c r="U15993" s="5"/>
      <c r="V15993" s="5"/>
      <c r="W15993" s="5"/>
    </row>
    <row r="15994" ht="15.75" customHeight="1">
      <c r="A15994" s="5"/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  <c r="Q15994" s="5"/>
      <c r="R15994" s="5"/>
      <c r="S15994" s="5"/>
      <c r="T15994" s="5"/>
      <c r="U15994" s="5"/>
      <c r="V15994" s="5"/>
      <c r="W15994" s="5"/>
    </row>
    <row r="15995" ht="15.75" customHeight="1">
      <c r="A15995" s="5"/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  <c r="R15995" s="5"/>
      <c r="S15995" s="5"/>
      <c r="T15995" s="5"/>
      <c r="U15995" s="5"/>
      <c r="V15995" s="5"/>
      <c r="W15995" s="5"/>
    </row>
    <row r="15996" ht="15.75" customHeight="1">
      <c r="A15996" s="5"/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  <c r="Q15996" s="5"/>
      <c r="R15996" s="5"/>
      <c r="S15996" s="5"/>
      <c r="T15996" s="5"/>
      <c r="U15996" s="5"/>
      <c r="V15996" s="5"/>
      <c r="W15996" s="5"/>
    </row>
    <row r="15997" ht="15.75" customHeight="1">
      <c r="A15997" s="5"/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  <c r="Q15997" s="5"/>
      <c r="R15997" s="5"/>
      <c r="S15997" s="5"/>
      <c r="T15997" s="5"/>
      <c r="U15997" s="5"/>
      <c r="V15997" s="5"/>
      <c r="W15997" s="5"/>
    </row>
    <row r="15998" ht="15.75" customHeight="1">
      <c r="A15998" s="5"/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  <c r="Q15998" s="5"/>
      <c r="R15998" s="5"/>
      <c r="S15998" s="5"/>
      <c r="T15998" s="5"/>
      <c r="U15998" s="5"/>
      <c r="V15998" s="5"/>
      <c r="W15998" s="5"/>
    </row>
    <row r="15999" ht="15.75" customHeight="1">
      <c r="A15999" s="5"/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  <c r="Q15999" s="5"/>
      <c r="R15999" s="5"/>
      <c r="S15999" s="5"/>
      <c r="T15999" s="5"/>
      <c r="U15999" s="5"/>
      <c r="V15999" s="5"/>
      <c r="W15999" s="5"/>
    </row>
    <row r="16000" ht="15.75" customHeight="1">
      <c r="A16000" s="5"/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  <c r="Q16000" s="5"/>
      <c r="R16000" s="5"/>
      <c r="S16000" s="5"/>
      <c r="T16000" s="5"/>
      <c r="U16000" s="5"/>
      <c r="V16000" s="5"/>
      <c r="W16000" s="5"/>
    </row>
    <row r="16001" ht="15.75" customHeight="1">
      <c r="A16001" s="5"/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  <c r="Q16001" s="5"/>
      <c r="R16001" s="5"/>
      <c r="S16001" s="5"/>
      <c r="T16001" s="5"/>
      <c r="U16001" s="5"/>
      <c r="V16001" s="5"/>
      <c r="W16001" s="5"/>
    </row>
    <row r="16002" ht="15.75" customHeight="1">
      <c r="A16002" s="5"/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  <c r="Q16002" s="5"/>
      <c r="R16002" s="5"/>
      <c r="S16002" s="5"/>
      <c r="T16002" s="5"/>
      <c r="U16002" s="5"/>
      <c r="V16002" s="5"/>
      <c r="W16002" s="5"/>
    </row>
    <row r="16003" ht="15.75" customHeight="1">
      <c r="A16003" s="5"/>
      <c r="B16003" s="5"/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  <c r="P16003" s="5"/>
      <c r="Q16003" s="5"/>
      <c r="R16003" s="5"/>
      <c r="S16003" s="5"/>
      <c r="T16003" s="5"/>
      <c r="U16003" s="5"/>
      <c r="V16003" s="5"/>
      <c r="W16003" s="5"/>
    </row>
    <row r="16004" ht="15.75" customHeight="1">
      <c r="A16004" s="5"/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  <c r="Q16004" s="5"/>
      <c r="R16004" s="5"/>
      <c r="S16004" s="5"/>
      <c r="T16004" s="5"/>
      <c r="U16004" s="5"/>
      <c r="V16004" s="5"/>
      <c r="W16004" s="5"/>
    </row>
    <row r="16005" ht="15.75" customHeight="1">
      <c r="A16005" s="5"/>
      <c r="B16005" s="5"/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  <c r="P16005" s="5"/>
      <c r="Q16005" s="5"/>
      <c r="R16005" s="5"/>
      <c r="S16005" s="5"/>
      <c r="T16005" s="5"/>
      <c r="U16005" s="5"/>
      <c r="V16005" s="5"/>
      <c r="W16005" s="5"/>
    </row>
    <row r="16006" ht="15.75" customHeight="1">
      <c r="A16006" s="5"/>
      <c r="B16006" s="5"/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  <c r="P16006" s="5"/>
      <c r="Q16006" s="5"/>
      <c r="R16006" s="5"/>
      <c r="S16006" s="5"/>
      <c r="T16006" s="5"/>
      <c r="U16006" s="5"/>
      <c r="V16006" s="5"/>
      <c r="W16006" s="5"/>
    </row>
    <row r="16007" ht="15.75" customHeight="1">
      <c r="A16007" s="5"/>
      <c r="B16007" s="5"/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  <c r="P16007" s="5"/>
      <c r="Q16007" s="5"/>
      <c r="R16007" s="5"/>
      <c r="S16007" s="5"/>
      <c r="T16007" s="5"/>
      <c r="U16007" s="5"/>
      <c r="V16007" s="5"/>
      <c r="W16007" s="5"/>
    </row>
    <row r="16008" ht="15.75" customHeight="1">
      <c r="A16008" s="5"/>
      <c r="B16008" s="5"/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  <c r="P16008" s="5"/>
      <c r="Q16008" s="5"/>
      <c r="R16008" s="5"/>
      <c r="S16008" s="5"/>
      <c r="T16008" s="5"/>
      <c r="U16008" s="5"/>
      <c r="V16008" s="5"/>
      <c r="W16008" s="5"/>
    </row>
    <row r="16009" ht="15.75" customHeight="1">
      <c r="A16009" s="5"/>
      <c r="B16009" s="5"/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  <c r="P16009" s="5"/>
      <c r="Q16009" s="5"/>
      <c r="R16009" s="5"/>
      <c r="S16009" s="5"/>
      <c r="T16009" s="5"/>
      <c r="U16009" s="5"/>
      <c r="V16009" s="5"/>
      <c r="W16009" s="5"/>
    </row>
    <row r="16010" ht="15.75" customHeight="1">
      <c r="A16010" s="5"/>
      <c r="B16010" s="5"/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  <c r="P16010" s="5"/>
      <c r="Q16010" s="5"/>
      <c r="R16010" s="5"/>
      <c r="S16010" s="5"/>
      <c r="T16010" s="5"/>
      <c r="U16010" s="5"/>
      <c r="V16010" s="5"/>
      <c r="W16010" s="5"/>
    </row>
    <row r="16011" ht="15.75" customHeight="1">
      <c r="A16011" s="5"/>
      <c r="B16011" s="5"/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  <c r="P16011" s="5"/>
      <c r="Q16011" s="5"/>
      <c r="R16011" s="5"/>
      <c r="S16011" s="5"/>
      <c r="T16011" s="5"/>
      <c r="U16011" s="5"/>
      <c r="V16011" s="5"/>
      <c r="W16011" s="5"/>
    </row>
    <row r="16012" ht="15.75" customHeight="1">
      <c r="A16012" s="5"/>
      <c r="B16012" s="5"/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  <c r="P16012" s="5"/>
      <c r="Q16012" s="5"/>
      <c r="R16012" s="5"/>
      <c r="S16012" s="5"/>
      <c r="T16012" s="5"/>
      <c r="U16012" s="5"/>
      <c r="V16012" s="5"/>
      <c r="W16012" s="5"/>
    </row>
    <row r="16013" ht="15.75" customHeight="1">
      <c r="A16013" s="5"/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  <c r="Q16013" s="5"/>
      <c r="R16013" s="5"/>
      <c r="S16013" s="5"/>
      <c r="T16013" s="5"/>
      <c r="U16013" s="5"/>
      <c r="V16013" s="5"/>
      <c r="W16013" s="5"/>
    </row>
    <row r="16014" ht="15.75" customHeight="1">
      <c r="A16014" s="5"/>
      <c r="B16014" s="5"/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  <c r="P16014" s="5"/>
      <c r="Q16014" s="5"/>
      <c r="R16014" s="5"/>
      <c r="S16014" s="5"/>
      <c r="T16014" s="5"/>
      <c r="U16014" s="5"/>
      <c r="V16014" s="5"/>
      <c r="W16014" s="5"/>
    </row>
    <row r="16015" ht="15.75" customHeight="1">
      <c r="A16015" s="5"/>
      <c r="B16015" s="5"/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  <c r="P16015" s="5"/>
      <c r="Q16015" s="5"/>
      <c r="R16015" s="5"/>
      <c r="S16015" s="5"/>
      <c r="T16015" s="5"/>
      <c r="U16015" s="5"/>
      <c r="V16015" s="5"/>
      <c r="W16015" s="5"/>
    </row>
    <row r="16016" ht="15.75" customHeight="1">
      <c r="A16016" s="5"/>
      <c r="B16016" s="5"/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  <c r="P16016" s="5"/>
      <c r="Q16016" s="5"/>
      <c r="R16016" s="5"/>
      <c r="S16016" s="5"/>
      <c r="T16016" s="5"/>
      <c r="U16016" s="5"/>
      <c r="V16016" s="5"/>
      <c r="W16016" s="5"/>
    </row>
    <row r="16017" ht="15.75" customHeight="1">
      <c r="A16017" s="5"/>
      <c r="B16017" s="5"/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  <c r="P16017" s="5"/>
      <c r="Q16017" s="5"/>
      <c r="R16017" s="5"/>
      <c r="S16017" s="5"/>
      <c r="T16017" s="5"/>
      <c r="U16017" s="5"/>
      <c r="V16017" s="5"/>
      <c r="W16017" s="5"/>
    </row>
    <row r="16018" ht="15.75" customHeight="1">
      <c r="A16018" s="5"/>
      <c r="B16018" s="5"/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  <c r="P16018" s="5"/>
      <c r="Q16018" s="5"/>
      <c r="R16018" s="5"/>
      <c r="S16018" s="5"/>
      <c r="T16018" s="5"/>
      <c r="U16018" s="5"/>
      <c r="V16018" s="5"/>
      <c r="W16018" s="5"/>
    </row>
    <row r="16019" ht="15.75" customHeight="1">
      <c r="A16019" s="5"/>
      <c r="B16019" s="5"/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  <c r="P16019" s="5"/>
      <c r="Q16019" s="5"/>
      <c r="R16019" s="5"/>
      <c r="S16019" s="5"/>
      <c r="T16019" s="5"/>
      <c r="U16019" s="5"/>
      <c r="V16019" s="5"/>
      <c r="W16019" s="5"/>
    </row>
    <row r="16020" ht="15.75" customHeight="1">
      <c r="A16020" s="5"/>
      <c r="B16020" s="5"/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  <c r="P16020" s="5"/>
      <c r="Q16020" s="5"/>
      <c r="R16020" s="5"/>
      <c r="S16020" s="5"/>
      <c r="T16020" s="5"/>
      <c r="U16020" s="5"/>
      <c r="V16020" s="5"/>
      <c r="W16020" s="5"/>
    </row>
    <row r="16021" ht="15.75" customHeight="1">
      <c r="A16021" s="5"/>
      <c r="B16021" s="5"/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  <c r="P16021" s="5"/>
      <c r="Q16021" s="5"/>
      <c r="R16021" s="5"/>
      <c r="S16021" s="5"/>
      <c r="T16021" s="5"/>
      <c r="U16021" s="5"/>
      <c r="V16021" s="5"/>
      <c r="W16021" s="5"/>
    </row>
    <row r="16022" ht="15.75" customHeight="1">
      <c r="A16022" s="5"/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  <c r="Q16022" s="5"/>
      <c r="R16022" s="5"/>
      <c r="S16022" s="5"/>
      <c r="T16022" s="5"/>
      <c r="U16022" s="5"/>
      <c r="V16022" s="5"/>
      <c r="W16022" s="5"/>
    </row>
    <row r="16023" ht="15.75" customHeight="1">
      <c r="A16023" s="5"/>
      <c r="B16023" s="5"/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  <c r="P16023" s="5"/>
      <c r="Q16023" s="5"/>
      <c r="R16023" s="5"/>
      <c r="S16023" s="5"/>
      <c r="T16023" s="5"/>
      <c r="U16023" s="5"/>
      <c r="V16023" s="5"/>
      <c r="W16023" s="5"/>
    </row>
    <row r="16024" ht="15.75" customHeight="1">
      <c r="A16024" s="5"/>
      <c r="B16024" s="5"/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  <c r="P16024" s="5"/>
      <c r="Q16024" s="5"/>
      <c r="R16024" s="5"/>
      <c r="S16024" s="5"/>
      <c r="T16024" s="5"/>
      <c r="U16024" s="5"/>
      <c r="V16024" s="5"/>
      <c r="W16024" s="5"/>
    </row>
    <row r="16025" ht="15.75" customHeight="1">
      <c r="A16025" s="5"/>
      <c r="B16025" s="5"/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  <c r="P16025" s="5"/>
      <c r="Q16025" s="5"/>
      <c r="R16025" s="5"/>
      <c r="S16025" s="5"/>
      <c r="T16025" s="5"/>
      <c r="U16025" s="5"/>
      <c r="V16025" s="5"/>
      <c r="W16025" s="5"/>
    </row>
    <row r="16026" ht="15.75" customHeight="1">
      <c r="A16026" s="5"/>
      <c r="B16026" s="5"/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  <c r="P16026" s="5"/>
      <c r="Q16026" s="5"/>
      <c r="R16026" s="5"/>
      <c r="S16026" s="5"/>
      <c r="T16026" s="5"/>
      <c r="U16026" s="5"/>
      <c r="V16026" s="5"/>
      <c r="W16026" s="5"/>
    </row>
    <row r="16027" ht="15.75" customHeight="1">
      <c r="A16027" s="5"/>
      <c r="B16027" s="5"/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  <c r="P16027" s="5"/>
      <c r="Q16027" s="5"/>
      <c r="R16027" s="5"/>
      <c r="S16027" s="5"/>
      <c r="T16027" s="5"/>
      <c r="U16027" s="5"/>
      <c r="V16027" s="5"/>
      <c r="W16027" s="5"/>
    </row>
    <row r="16028" ht="15.75" customHeight="1">
      <c r="A16028" s="5"/>
      <c r="B16028" s="5"/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  <c r="P16028" s="5"/>
      <c r="Q16028" s="5"/>
      <c r="R16028" s="5"/>
      <c r="S16028" s="5"/>
      <c r="T16028" s="5"/>
      <c r="U16028" s="5"/>
      <c r="V16028" s="5"/>
      <c r="W16028" s="5"/>
    </row>
    <row r="16029" ht="15.75" customHeight="1">
      <c r="A16029" s="5"/>
      <c r="B16029" s="5"/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  <c r="P16029" s="5"/>
      <c r="Q16029" s="5"/>
      <c r="R16029" s="5"/>
      <c r="S16029" s="5"/>
      <c r="T16029" s="5"/>
      <c r="U16029" s="5"/>
      <c r="V16029" s="5"/>
      <c r="W16029" s="5"/>
    </row>
    <row r="16030" ht="15.75" customHeight="1">
      <c r="A16030" s="5"/>
      <c r="B16030" s="5"/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  <c r="P16030" s="5"/>
      <c r="Q16030" s="5"/>
      <c r="R16030" s="5"/>
      <c r="S16030" s="5"/>
      <c r="T16030" s="5"/>
      <c r="U16030" s="5"/>
      <c r="V16030" s="5"/>
      <c r="W16030" s="5"/>
    </row>
    <row r="16031" ht="15.75" customHeight="1">
      <c r="A16031" s="5"/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  <c r="Q16031" s="5"/>
      <c r="R16031" s="5"/>
      <c r="S16031" s="5"/>
      <c r="T16031" s="5"/>
      <c r="U16031" s="5"/>
      <c r="V16031" s="5"/>
      <c r="W16031" s="5"/>
    </row>
    <row r="16032" ht="15.75" customHeight="1">
      <c r="A16032" s="5"/>
      <c r="B16032" s="5"/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  <c r="P16032" s="5"/>
      <c r="Q16032" s="5"/>
      <c r="R16032" s="5"/>
      <c r="S16032" s="5"/>
      <c r="T16032" s="5"/>
      <c r="U16032" s="5"/>
      <c r="V16032" s="5"/>
      <c r="W16032" s="5"/>
    </row>
    <row r="16033" ht="15.75" customHeight="1">
      <c r="A16033" s="5"/>
      <c r="B16033" s="5"/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  <c r="P16033" s="5"/>
      <c r="Q16033" s="5"/>
      <c r="R16033" s="5"/>
      <c r="S16033" s="5"/>
      <c r="T16033" s="5"/>
      <c r="U16033" s="5"/>
      <c r="V16033" s="5"/>
      <c r="W16033" s="5"/>
    </row>
    <row r="16034" ht="15.75" customHeight="1">
      <c r="A16034" s="5"/>
      <c r="B16034" s="5"/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  <c r="P16034" s="5"/>
      <c r="Q16034" s="5"/>
      <c r="R16034" s="5"/>
      <c r="S16034" s="5"/>
      <c r="T16034" s="5"/>
      <c r="U16034" s="5"/>
      <c r="V16034" s="5"/>
      <c r="W16034" s="5"/>
    </row>
    <row r="16035" ht="15.75" customHeight="1">
      <c r="A16035" s="5"/>
      <c r="B16035" s="5"/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  <c r="P16035" s="5"/>
      <c r="Q16035" s="5"/>
      <c r="R16035" s="5"/>
      <c r="S16035" s="5"/>
      <c r="T16035" s="5"/>
      <c r="U16035" s="5"/>
      <c r="V16035" s="5"/>
      <c r="W16035" s="5"/>
    </row>
    <row r="16036" ht="15.75" customHeight="1">
      <c r="A16036" s="5"/>
      <c r="B16036" s="5"/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  <c r="P16036" s="5"/>
      <c r="Q16036" s="5"/>
      <c r="R16036" s="5"/>
      <c r="S16036" s="5"/>
      <c r="T16036" s="5"/>
      <c r="U16036" s="5"/>
      <c r="V16036" s="5"/>
      <c r="W16036" s="5"/>
    </row>
    <row r="16037" ht="15.75" customHeight="1">
      <c r="A16037" s="5"/>
      <c r="B16037" s="5"/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  <c r="P16037" s="5"/>
      <c r="Q16037" s="5"/>
      <c r="R16037" s="5"/>
      <c r="S16037" s="5"/>
      <c r="T16037" s="5"/>
      <c r="U16037" s="5"/>
      <c r="V16037" s="5"/>
      <c r="W16037" s="5"/>
    </row>
    <row r="16038" ht="15.75" customHeight="1">
      <c r="A16038" s="5"/>
      <c r="B16038" s="5"/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  <c r="P16038" s="5"/>
      <c r="Q16038" s="5"/>
      <c r="R16038" s="5"/>
      <c r="S16038" s="5"/>
      <c r="T16038" s="5"/>
      <c r="U16038" s="5"/>
      <c r="V16038" s="5"/>
      <c r="W16038" s="5"/>
    </row>
    <row r="16039" ht="15.75" customHeight="1">
      <c r="A16039" s="5"/>
      <c r="B16039" s="5"/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  <c r="P16039" s="5"/>
      <c r="Q16039" s="5"/>
      <c r="R16039" s="5"/>
      <c r="S16039" s="5"/>
      <c r="T16039" s="5"/>
      <c r="U16039" s="5"/>
      <c r="V16039" s="5"/>
      <c r="W16039" s="5"/>
    </row>
    <row r="16040" ht="15.75" customHeight="1">
      <c r="A16040" s="5"/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  <c r="R16040" s="5"/>
      <c r="S16040" s="5"/>
      <c r="T16040" s="5"/>
      <c r="U16040" s="5"/>
      <c r="V16040" s="5"/>
      <c r="W16040" s="5"/>
    </row>
    <row r="16041" ht="15.75" customHeight="1">
      <c r="A16041" s="5"/>
      <c r="B16041" s="5"/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  <c r="Q16041" s="5"/>
      <c r="R16041" s="5"/>
      <c r="S16041" s="5"/>
      <c r="T16041" s="5"/>
      <c r="U16041" s="5"/>
      <c r="V16041" s="5"/>
      <c r="W16041" s="5"/>
    </row>
    <row r="16042" ht="15.75" customHeight="1">
      <c r="A16042" s="5"/>
      <c r="B16042" s="5"/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  <c r="Q16042" s="5"/>
      <c r="R16042" s="5"/>
      <c r="S16042" s="5"/>
      <c r="T16042" s="5"/>
      <c r="U16042" s="5"/>
      <c r="V16042" s="5"/>
      <c r="W16042" s="5"/>
    </row>
    <row r="16043" ht="15.75" customHeight="1">
      <c r="A16043" s="5"/>
      <c r="B16043" s="5"/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  <c r="Q16043" s="5"/>
      <c r="R16043" s="5"/>
      <c r="S16043" s="5"/>
      <c r="T16043" s="5"/>
      <c r="U16043" s="5"/>
      <c r="V16043" s="5"/>
      <c r="W16043" s="5"/>
    </row>
    <row r="16044" ht="15.75" customHeight="1">
      <c r="A16044" s="5"/>
      <c r="B16044" s="5"/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  <c r="Q16044" s="5"/>
      <c r="R16044" s="5"/>
      <c r="S16044" s="5"/>
      <c r="T16044" s="5"/>
      <c r="U16044" s="5"/>
      <c r="V16044" s="5"/>
      <c r="W16044" s="5"/>
    </row>
    <row r="16045" ht="15.75" customHeight="1">
      <c r="A16045" s="5"/>
      <c r="B16045" s="5"/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  <c r="Q16045" s="5"/>
      <c r="R16045" s="5"/>
      <c r="S16045" s="5"/>
      <c r="T16045" s="5"/>
      <c r="U16045" s="5"/>
      <c r="V16045" s="5"/>
      <c r="W16045" s="5"/>
    </row>
    <row r="16046" ht="15.75" customHeight="1">
      <c r="A16046" s="5"/>
      <c r="B16046" s="5"/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  <c r="Q16046" s="5"/>
      <c r="R16046" s="5"/>
      <c r="S16046" s="5"/>
      <c r="T16046" s="5"/>
      <c r="U16046" s="5"/>
      <c r="V16046" s="5"/>
      <c r="W16046" s="5"/>
    </row>
    <row r="16047" ht="15.75" customHeight="1">
      <c r="A16047" s="5"/>
      <c r="B16047" s="5"/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  <c r="Q16047" s="5"/>
      <c r="R16047" s="5"/>
      <c r="S16047" s="5"/>
      <c r="T16047" s="5"/>
      <c r="U16047" s="5"/>
      <c r="V16047" s="5"/>
      <c r="W16047" s="5"/>
    </row>
    <row r="16048" ht="15.75" customHeight="1">
      <c r="A16048" s="5"/>
      <c r="B16048" s="5"/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  <c r="P16048" s="5"/>
      <c r="Q16048" s="5"/>
      <c r="R16048" s="5"/>
      <c r="S16048" s="5"/>
      <c r="T16048" s="5"/>
      <c r="U16048" s="5"/>
      <c r="V16048" s="5"/>
      <c r="W16048" s="5"/>
    </row>
    <row r="16049" ht="15.75" customHeight="1">
      <c r="A16049" s="5"/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  <c r="R16049" s="5"/>
      <c r="S16049" s="5"/>
      <c r="T16049" s="5"/>
      <c r="U16049" s="5"/>
      <c r="V16049" s="5"/>
      <c r="W16049" s="5"/>
    </row>
    <row r="16050" ht="15.75" customHeight="1">
      <c r="A16050" s="5"/>
      <c r="B16050" s="5"/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  <c r="P16050" s="5"/>
      <c r="Q16050" s="5"/>
      <c r="R16050" s="5"/>
      <c r="S16050" s="5"/>
      <c r="T16050" s="5"/>
      <c r="U16050" s="5"/>
      <c r="V16050" s="5"/>
      <c r="W16050" s="5"/>
    </row>
    <row r="16051" ht="15.75" customHeight="1">
      <c r="A16051" s="5"/>
      <c r="B16051" s="5"/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  <c r="P16051" s="5"/>
      <c r="Q16051" s="5"/>
      <c r="R16051" s="5"/>
      <c r="S16051" s="5"/>
      <c r="T16051" s="5"/>
      <c r="U16051" s="5"/>
      <c r="V16051" s="5"/>
      <c r="W16051" s="5"/>
    </row>
    <row r="16052" ht="15.75" customHeight="1">
      <c r="A16052" s="5"/>
      <c r="B16052" s="5"/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  <c r="P16052" s="5"/>
      <c r="Q16052" s="5"/>
      <c r="R16052" s="5"/>
      <c r="S16052" s="5"/>
      <c r="T16052" s="5"/>
      <c r="U16052" s="5"/>
      <c r="V16052" s="5"/>
      <c r="W16052" s="5"/>
    </row>
    <row r="16053" ht="15.75" customHeight="1">
      <c r="A16053" s="5"/>
      <c r="B16053" s="5"/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  <c r="P16053" s="5"/>
      <c r="Q16053" s="5"/>
      <c r="R16053" s="5"/>
      <c r="S16053" s="5"/>
      <c r="T16053" s="5"/>
      <c r="U16053" s="5"/>
      <c r="V16053" s="5"/>
      <c r="W16053" s="5"/>
    </row>
    <row r="16054" ht="15.75" customHeight="1">
      <c r="A16054" s="5"/>
      <c r="B16054" s="5"/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  <c r="P16054" s="5"/>
      <c r="Q16054" s="5"/>
      <c r="R16054" s="5"/>
      <c r="S16054" s="5"/>
      <c r="T16054" s="5"/>
      <c r="U16054" s="5"/>
      <c r="V16054" s="5"/>
      <c r="W16054" s="5"/>
    </row>
    <row r="16055" ht="15.75" customHeight="1">
      <c r="A16055" s="5"/>
      <c r="B16055" s="5"/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  <c r="P16055" s="5"/>
      <c r="Q16055" s="5"/>
      <c r="R16055" s="5"/>
      <c r="S16055" s="5"/>
      <c r="T16055" s="5"/>
      <c r="U16055" s="5"/>
      <c r="V16055" s="5"/>
      <c r="W16055" s="5"/>
    </row>
    <row r="16056" ht="15.75" customHeight="1">
      <c r="A16056" s="5"/>
      <c r="B16056" s="5"/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  <c r="P16056" s="5"/>
      <c r="Q16056" s="5"/>
      <c r="R16056" s="5"/>
      <c r="S16056" s="5"/>
      <c r="T16056" s="5"/>
      <c r="U16056" s="5"/>
      <c r="V16056" s="5"/>
      <c r="W16056" s="5"/>
    </row>
    <row r="16057" ht="15.75" customHeight="1">
      <c r="A16057" s="5"/>
      <c r="B16057" s="5"/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  <c r="P16057" s="5"/>
      <c r="Q16057" s="5"/>
      <c r="R16057" s="5"/>
      <c r="S16057" s="5"/>
      <c r="T16057" s="5"/>
      <c r="U16057" s="5"/>
      <c r="V16057" s="5"/>
      <c r="W16057" s="5"/>
    </row>
    <row r="16058" ht="15.75" customHeight="1">
      <c r="A16058" s="5"/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  <c r="R16058" s="5"/>
      <c r="S16058" s="5"/>
      <c r="T16058" s="5"/>
      <c r="U16058" s="5"/>
      <c r="V16058" s="5"/>
      <c r="W16058" s="5"/>
    </row>
    <row r="16059" ht="15.75" customHeight="1">
      <c r="A16059" s="5"/>
      <c r="B16059" s="5"/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  <c r="P16059" s="5"/>
      <c r="Q16059" s="5"/>
      <c r="R16059" s="5"/>
      <c r="S16059" s="5"/>
      <c r="T16059" s="5"/>
      <c r="U16059" s="5"/>
      <c r="V16059" s="5"/>
      <c r="W16059" s="5"/>
    </row>
    <row r="16060" ht="15.75" customHeight="1">
      <c r="A16060" s="5"/>
      <c r="B16060" s="5"/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  <c r="P16060" s="5"/>
      <c r="Q16060" s="5"/>
      <c r="R16060" s="5"/>
      <c r="S16060" s="5"/>
      <c r="T16060" s="5"/>
      <c r="U16060" s="5"/>
      <c r="V16060" s="5"/>
      <c r="W16060" s="5"/>
    </row>
    <row r="16061" ht="15.75" customHeight="1">
      <c r="A16061" s="5"/>
      <c r="B16061" s="5"/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  <c r="P16061" s="5"/>
      <c r="Q16061" s="5"/>
      <c r="R16061" s="5"/>
      <c r="S16061" s="5"/>
      <c r="T16061" s="5"/>
      <c r="U16061" s="5"/>
      <c r="V16061" s="5"/>
      <c r="W16061" s="5"/>
    </row>
    <row r="16062" ht="15.75" customHeight="1">
      <c r="A16062" s="5"/>
      <c r="B16062" s="5"/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  <c r="P16062" s="5"/>
      <c r="Q16062" s="5"/>
      <c r="R16062" s="5"/>
      <c r="S16062" s="5"/>
      <c r="T16062" s="5"/>
      <c r="U16062" s="5"/>
      <c r="V16062" s="5"/>
      <c r="W16062" s="5"/>
    </row>
    <row r="16063" ht="15.75" customHeight="1">
      <c r="A16063" s="5"/>
      <c r="B16063" s="5"/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  <c r="Q16063" s="5"/>
      <c r="R16063" s="5"/>
      <c r="S16063" s="5"/>
      <c r="T16063" s="5"/>
      <c r="U16063" s="5"/>
      <c r="V16063" s="5"/>
      <c r="W16063" s="5"/>
    </row>
    <row r="16064" ht="15.75" customHeight="1">
      <c r="A16064" s="5"/>
      <c r="B16064" s="5"/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  <c r="Q16064" s="5"/>
      <c r="R16064" s="5"/>
      <c r="S16064" s="5"/>
      <c r="T16064" s="5"/>
      <c r="U16064" s="5"/>
      <c r="V16064" s="5"/>
      <c r="W16064" s="5"/>
    </row>
    <row r="16065" ht="15.75" customHeight="1">
      <c r="A16065" s="5"/>
      <c r="B16065" s="5"/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  <c r="Q16065" s="5"/>
      <c r="R16065" s="5"/>
      <c r="S16065" s="5"/>
      <c r="T16065" s="5"/>
      <c r="U16065" s="5"/>
      <c r="V16065" s="5"/>
      <c r="W16065" s="5"/>
    </row>
    <row r="16066" ht="15.75" customHeight="1">
      <c r="A16066" s="5"/>
      <c r="B16066" s="5"/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  <c r="Q16066" s="5"/>
      <c r="R16066" s="5"/>
      <c r="S16066" s="5"/>
      <c r="T16066" s="5"/>
      <c r="U16066" s="5"/>
      <c r="V16066" s="5"/>
      <c r="W16066" s="5"/>
    </row>
    <row r="16067" ht="15.75" customHeight="1">
      <c r="A16067" s="5"/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  <c r="R16067" s="5"/>
      <c r="S16067" s="5"/>
      <c r="T16067" s="5"/>
      <c r="U16067" s="5"/>
      <c r="V16067" s="5"/>
      <c r="W16067" s="5"/>
    </row>
    <row r="16068" ht="15.75" customHeight="1">
      <c r="A16068" s="5"/>
      <c r="B16068" s="5"/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  <c r="Q16068" s="5"/>
      <c r="R16068" s="5"/>
      <c r="S16068" s="5"/>
      <c r="T16068" s="5"/>
      <c r="U16068" s="5"/>
      <c r="V16068" s="5"/>
      <c r="W16068" s="5"/>
    </row>
    <row r="16069" ht="15.75" customHeight="1">
      <c r="A16069" s="5"/>
      <c r="B16069" s="5"/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  <c r="P16069" s="5"/>
      <c r="Q16069" s="5"/>
      <c r="R16069" s="5"/>
      <c r="S16069" s="5"/>
      <c r="T16069" s="5"/>
      <c r="U16069" s="5"/>
      <c r="V16069" s="5"/>
      <c r="W16069" s="5"/>
    </row>
    <row r="16070" ht="15.75" customHeight="1">
      <c r="A16070" s="5"/>
      <c r="B16070" s="5"/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  <c r="P16070" s="5"/>
      <c r="Q16070" s="5"/>
      <c r="R16070" s="5"/>
      <c r="S16070" s="5"/>
      <c r="T16070" s="5"/>
      <c r="U16070" s="5"/>
      <c r="V16070" s="5"/>
      <c r="W16070" s="5"/>
    </row>
    <row r="16071" ht="15.75" customHeight="1">
      <c r="A16071" s="5"/>
      <c r="B16071" s="5"/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  <c r="P16071" s="5"/>
      <c r="Q16071" s="5"/>
      <c r="R16071" s="5"/>
      <c r="S16071" s="5"/>
      <c r="T16071" s="5"/>
      <c r="U16071" s="5"/>
      <c r="V16071" s="5"/>
      <c r="W16071" s="5"/>
    </row>
    <row r="16072" ht="15.75" customHeight="1">
      <c r="A16072" s="5"/>
      <c r="B16072" s="5"/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  <c r="P16072" s="5"/>
      <c r="Q16072" s="5"/>
      <c r="R16072" s="5"/>
      <c r="S16072" s="5"/>
      <c r="T16072" s="5"/>
      <c r="U16072" s="5"/>
      <c r="V16072" s="5"/>
      <c r="W16072" s="5"/>
    </row>
    <row r="16073" ht="15.75" customHeight="1">
      <c r="A16073" s="5"/>
      <c r="B16073" s="5"/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  <c r="P16073" s="5"/>
      <c r="Q16073" s="5"/>
      <c r="R16073" s="5"/>
      <c r="S16073" s="5"/>
      <c r="T16073" s="5"/>
      <c r="U16073" s="5"/>
      <c r="V16073" s="5"/>
      <c r="W16073" s="5"/>
    </row>
    <row r="16074" ht="15.75" customHeight="1">
      <c r="A16074" s="5"/>
      <c r="B16074" s="5"/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  <c r="P16074" s="5"/>
      <c r="Q16074" s="5"/>
      <c r="R16074" s="5"/>
      <c r="S16074" s="5"/>
      <c r="T16074" s="5"/>
      <c r="U16074" s="5"/>
      <c r="V16074" s="5"/>
      <c r="W16074" s="5"/>
    </row>
    <row r="16075" ht="15.75" customHeight="1">
      <c r="A16075" s="5"/>
      <c r="B16075" s="5"/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  <c r="P16075" s="5"/>
      <c r="Q16075" s="5"/>
      <c r="R16075" s="5"/>
      <c r="S16075" s="5"/>
      <c r="T16075" s="5"/>
      <c r="U16075" s="5"/>
      <c r="V16075" s="5"/>
      <c r="W16075" s="5"/>
    </row>
    <row r="16076" ht="15.75" customHeight="1">
      <c r="A16076" s="5"/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  <c r="Q16076" s="5"/>
      <c r="R16076" s="5"/>
      <c r="S16076" s="5"/>
      <c r="T16076" s="5"/>
      <c r="U16076" s="5"/>
      <c r="V16076" s="5"/>
      <c r="W16076" s="5"/>
    </row>
    <row r="16077" ht="15.75" customHeight="1">
      <c r="A16077" s="5"/>
      <c r="B16077" s="5"/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  <c r="P16077" s="5"/>
      <c r="Q16077" s="5"/>
      <c r="R16077" s="5"/>
      <c r="S16077" s="5"/>
      <c r="T16077" s="5"/>
      <c r="U16077" s="5"/>
      <c r="V16077" s="5"/>
      <c r="W16077" s="5"/>
    </row>
    <row r="16078" ht="15.75" customHeight="1">
      <c r="A16078" s="5"/>
      <c r="B16078" s="5"/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  <c r="P16078" s="5"/>
      <c r="Q16078" s="5"/>
      <c r="R16078" s="5"/>
      <c r="S16078" s="5"/>
      <c r="T16078" s="5"/>
      <c r="U16078" s="5"/>
      <c r="V16078" s="5"/>
      <c r="W16078" s="5"/>
    </row>
    <row r="16079" ht="15.75" customHeight="1">
      <c r="A16079" s="5"/>
      <c r="B16079" s="5"/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  <c r="P16079" s="5"/>
      <c r="Q16079" s="5"/>
      <c r="R16079" s="5"/>
      <c r="S16079" s="5"/>
      <c r="T16079" s="5"/>
      <c r="U16079" s="5"/>
      <c r="V16079" s="5"/>
      <c r="W16079" s="5"/>
    </row>
    <row r="16080" ht="15.75" customHeight="1">
      <c r="A16080" s="5"/>
      <c r="B16080" s="5"/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  <c r="P16080" s="5"/>
      <c r="Q16080" s="5"/>
      <c r="R16080" s="5"/>
      <c r="S16080" s="5"/>
      <c r="T16080" s="5"/>
      <c r="U16080" s="5"/>
      <c r="V16080" s="5"/>
      <c r="W16080" s="5"/>
    </row>
    <row r="16081" ht="15.75" customHeight="1">
      <c r="A16081" s="5"/>
      <c r="B16081" s="5"/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  <c r="P16081" s="5"/>
      <c r="Q16081" s="5"/>
      <c r="R16081" s="5"/>
      <c r="S16081" s="5"/>
      <c r="T16081" s="5"/>
      <c r="U16081" s="5"/>
      <c r="V16081" s="5"/>
      <c r="W16081" s="5"/>
    </row>
    <row r="16082" ht="15.75" customHeight="1">
      <c r="A16082" s="5"/>
      <c r="B16082" s="5"/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  <c r="P16082" s="5"/>
      <c r="Q16082" s="5"/>
      <c r="R16082" s="5"/>
      <c r="S16082" s="5"/>
      <c r="T16082" s="5"/>
      <c r="U16082" s="5"/>
      <c r="V16082" s="5"/>
      <c r="W16082" s="5"/>
    </row>
    <row r="16083" ht="15.75" customHeight="1">
      <c r="A16083" s="5"/>
      <c r="B16083" s="5"/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  <c r="P16083" s="5"/>
      <c r="Q16083" s="5"/>
      <c r="R16083" s="5"/>
      <c r="S16083" s="5"/>
      <c r="T16083" s="5"/>
      <c r="U16083" s="5"/>
      <c r="V16083" s="5"/>
      <c r="W16083" s="5"/>
    </row>
    <row r="16084" ht="15.75" customHeight="1">
      <c r="A16084" s="5"/>
      <c r="B16084" s="5"/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  <c r="P16084" s="5"/>
      <c r="Q16084" s="5"/>
      <c r="R16084" s="5"/>
      <c r="S16084" s="5"/>
      <c r="T16084" s="5"/>
      <c r="U16084" s="5"/>
      <c r="V16084" s="5"/>
      <c r="W16084" s="5"/>
    </row>
    <row r="16085" ht="15.75" customHeight="1">
      <c r="A16085" s="5"/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  <c r="R16085" s="5"/>
      <c r="S16085" s="5"/>
      <c r="T16085" s="5"/>
      <c r="U16085" s="5"/>
      <c r="V16085" s="5"/>
      <c r="W16085" s="5"/>
    </row>
    <row r="16086" ht="15.75" customHeight="1">
      <c r="A16086" s="5"/>
      <c r="B16086" s="5"/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  <c r="P16086" s="5"/>
      <c r="Q16086" s="5"/>
      <c r="R16086" s="5"/>
      <c r="S16086" s="5"/>
      <c r="T16086" s="5"/>
      <c r="U16086" s="5"/>
      <c r="V16086" s="5"/>
      <c r="W16086" s="5"/>
    </row>
    <row r="16087" ht="15.75" customHeight="1">
      <c r="A16087" s="5"/>
      <c r="B16087" s="5"/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  <c r="P16087" s="5"/>
      <c r="Q16087" s="5"/>
      <c r="R16087" s="5"/>
      <c r="S16087" s="5"/>
      <c r="T16087" s="5"/>
      <c r="U16087" s="5"/>
      <c r="V16087" s="5"/>
      <c r="W16087" s="5"/>
    </row>
    <row r="16088" ht="15.75" customHeight="1">
      <c r="A16088" s="5"/>
      <c r="B16088" s="5"/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  <c r="P16088" s="5"/>
      <c r="Q16088" s="5"/>
      <c r="R16088" s="5"/>
      <c r="S16088" s="5"/>
      <c r="T16088" s="5"/>
      <c r="U16088" s="5"/>
      <c r="V16088" s="5"/>
      <c r="W16088" s="5"/>
    </row>
    <row r="16089" ht="15.75" customHeight="1">
      <c r="A16089" s="5"/>
      <c r="B16089" s="5"/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  <c r="P16089" s="5"/>
      <c r="Q16089" s="5"/>
      <c r="R16089" s="5"/>
      <c r="S16089" s="5"/>
      <c r="T16089" s="5"/>
      <c r="U16089" s="5"/>
      <c r="V16089" s="5"/>
      <c r="W16089" s="5"/>
    </row>
    <row r="16090" ht="15.75" customHeight="1">
      <c r="A16090" s="5"/>
      <c r="B16090" s="5"/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  <c r="P16090" s="5"/>
      <c r="Q16090" s="5"/>
      <c r="R16090" s="5"/>
      <c r="S16090" s="5"/>
      <c r="T16090" s="5"/>
      <c r="U16090" s="5"/>
      <c r="V16090" s="5"/>
      <c r="W16090" s="5"/>
    </row>
    <row r="16091" ht="15.75" customHeight="1">
      <c r="A16091" s="5"/>
      <c r="B16091" s="5"/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  <c r="P16091" s="5"/>
      <c r="Q16091" s="5"/>
      <c r="R16091" s="5"/>
      <c r="S16091" s="5"/>
      <c r="T16091" s="5"/>
      <c r="U16091" s="5"/>
      <c r="V16091" s="5"/>
      <c r="W16091" s="5"/>
    </row>
    <row r="16092" ht="15.75" customHeight="1">
      <c r="A16092" s="5"/>
      <c r="B16092" s="5"/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  <c r="P16092" s="5"/>
      <c r="Q16092" s="5"/>
      <c r="R16092" s="5"/>
      <c r="S16092" s="5"/>
      <c r="T16092" s="5"/>
      <c r="U16092" s="5"/>
      <c r="V16092" s="5"/>
      <c r="W16092" s="5"/>
    </row>
    <row r="16093" ht="15.75" customHeight="1">
      <c r="A16093" s="5"/>
      <c r="B16093" s="5"/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  <c r="P16093" s="5"/>
      <c r="Q16093" s="5"/>
      <c r="R16093" s="5"/>
      <c r="S16093" s="5"/>
      <c r="T16093" s="5"/>
      <c r="U16093" s="5"/>
      <c r="V16093" s="5"/>
      <c r="W16093" s="5"/>
    </row>
    <row r="16094" ht="15.75" customHeight="1">
      <c r="A16094" s="5"/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  <c r="Q16094" s="5"/>
      <c r="R16094" s="5"/>
      <c r="S16094" s="5"/>
      <c r="T16094" s="5"/>
      <c r="U16094" s="5"/>
      <c r="V16094" s="5"/>
      <c r="W16094" s="5"/>
    </row>
    <row r="16095" ht="15.75" customHeight="1">
      <c r="A16095" s="5"/>
      <c r="B16095" s="5"/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  <c r="P16095" s="5"/>
      <c r="Q16095" s="5"/>
      <c r="R16095" s="5"/>
      <c r="S16095" s="5"/>
      <c r="T16095" s="5"/>
      <c r="U16095" s="5"/>
      <c r="V16095" s="5"/>
      <c r="W16095" s="5"/>
    </row>
    <row r="16096" ht="15.75" customHeight="1">
      <c r="A16096" s="5"/>
      <c r="B16096" s="5"/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  <c r="P16096" s="5"/>
      <c r="Q16096" s="5"/>
      <c r="R16096" s="5"/>
      <c r="S16096" s="5"/>
      <c r="T16096" s="5"/>
      <c r="U16096" s="5"/>
      <c r="V16096" s="5"/>
      <c r="W16096" s="5"/>
    </row>
    <row r="16097" ht="15.75" customHeight="1">
      <c r="A16097" s="5"/>
      <c r="B16097" s="5"/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  <c r="P16097" s="5"/>
      <c r="Q16097" s="5"/>
      <c r="R16097" s="5"/>
      <c r="S16097" s="5"/>
      <c r="T16097" s="5"/>
      <c r="U16097" s="5"/>
      <c r="V16097" s="5"/>
      <c r="W16097" s="5"/>
    </row>
    <row r="16098" ht="15.75" customHeight="1">
      <c r="A16098" s="5"/>
      <c r="B16098" s="5"/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  <c r="P16098" s="5"/>
      <c r="Q16098" s="5"/>
      <c r="R16098" s="5"/>
      <c r="S16098" s="5"/>
      <c r="T16098" s="5"/>
      <c r="U16098" s="5"/>
      <c r="V16098" s="5"/>
      <c r="W16098" s="5"/>
    </row>
    <row r="16099" ht="15.75" customHeight="1">
      <c r="A16099" s="5"/>
      <c r="B16099" s="5"/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  <c r="P16099" s="5"/>
      <c r="Q16099" s="5"/>
      <c r="R16099" s="5"/>
      <c r="S16099" s="5"/>
      <c r="T16099" s="5"/>
      <c r="U16099" s="5"/>
      <c r="V16099" s="5"/>
      <c r="W16099" s="5"/>
    </row>
    <row r="16100" ht="15.75" customHeight="1">
      <c r="A16100" s="5"/>
      <c r="B16100" s="5"/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  <c r="P16100" s="5"/>
      <c r="Q16100" s="5"/>
      <c r="R16100" s="5"/>
      <c r="S16100" s="5"/>
      <c r="T16100" s="5"/>
      <c r="U16100" s="5"/>
      <c r="V16100" s="5"/>
      <c r="W16100" s="5"/>
    </row>
    <row r="16101" ht="15.75" customHeight="1">
      <c r="A16101" s="5"/>
      <c r="B16101" s="5"/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  <c r="P16101" s="5"/>
      <c r="Q16101" s="5"/>
      <c r="R16101" s="5"/>
      <c r="S16101" s="5"/>
      <c r="T16101" s="5"/>
      <c r="U16101" s="5"/>
      <c r="V16101" s="5"/>
      <c r="W16101" s="5"/>
    </row>
    <row r="16102" ht="15.75" customHeight="1">
      <c r="A16102" s="5"/>
      <c r="B16102" s="5"/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  <c r="P16102" s="5"/>
      <c r="Q16102" s="5"/>
      <c r="R16102" s="5"/>
      <c r="S16102" s="5"/>
      <c r="T16102" s="5"/>
      <c r="U16102" s="5"/>
      <c r="V16102" s="5"/>
      <c r="W16102" s="5"/>
    </row>
    <row r="16103" ht="15.75" customHeight="1">
      <c r="A16103" s="5"/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  <c r="Q16103" s="5"/>
      <c r="R16103" s="5"/>
      <c r="S16103" s="5"/>
      <c r="T16103" s="5"/>
      <c r="U16103" s="5"/>
      <c r="V16103" s="5"/>
      <c r="W16103" s="5"/>
    </row>
    <row r="16104" ht="15.75" customHeight="1">
      <c r="A16104" s="5"/>
      <c r="B16104" s="5"/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  <c r="P16104" s="5"/>
      <c r="Q16104" s="5"/>
      <c r="R16104" s="5"/>
      <c r="S16104" s="5"/>
      <c r="T16104" s="5"/>
      <c r="U16104" s="5"/>
      <c r="V16104" s="5"/>
      <c r="W16104" s="5"/>
    </row>
    <row r="16105" ht="15.75" customHeight="1">
      <c r="A16105" s="5"/>
      <c r="B16105" s="5"/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  <c r="P16105" s="5"/>
      <c r="Q16105" s="5"/>
      <c r="R16105" s="5"/>
      <c r="S16105" s="5"/>
      <c r="T16105" s="5"/>
      <c r="U16105" s="5"/>
      <c r="V16105" s="5"/>
      <c r="W16105" s="5"/>
    </row>
    <row r="16106" ht="15.75" customHeight="1">
      <c r="A16106" s="5"/>
      <c r="B16106" s="5"/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  <c r="P16106" s="5"/>
      <c r="Q16106" s="5"/>
      <c r="R16106" s="5"/>
      <c r="S16106" s="5"/>
      <c r="T16106" s="5"/>
      <c r="U16106" s="5"/>
      <c r="V16106" s="5"/>
      <c r="W16106" s="5"/>
    </row>
    <row r="16107" ht="15.75" customHeight="1">
      <c r="A16107" s="5"/>
      <c r="B16107" s="5"/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  <c r="P16107" s="5"/>
      <c r="Q16107" s="5"/>
      <c r="R16107" s="5"/>
      <c r="S16107" s="5"/>
      <c r="T16107" s="5"/>
      <c r="U16107" s="5"/>
      <c r="V16107" s="5"/>
      <c r="W16107" s="5"/>
    </row>
    <row r="16108" ht="15.75" customHeight="1">
      <c r="A16108" s="5"/>
      <c r="B16108" s="5"/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  <c r="P16108" s="5"/>
      <c r="Q16108" s="5"/>
      <c r="R16108" s="5"/>
      <c r="S16108" s="5"/>
      <c r="T16108" s="5"/>
      <c r="U16108" s="5"/>
      <c r="V16108" s="5"/>
      <c r="W16108" s="5"/>
    </row>
    <row r="16109" ht="15.75" customHeight="1">
      <c r="A16109" s="5"/>
      <c r="B16109" s="5"/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  <c r="P16109" s="5"/>
      <c r="Q16109" s="5"/>
      <c r="R16109" s="5"/>
      <c r="S16109" s="5"/>
      <c r="T16109" s="5"/>
      <c r="U16109" s="5"/>
      <c r="V16109" s="5"/>
      <c r="W16109" s="5"/>
    </row>
    <row r="16110" ht="15.75" customHeight="1">
      <c r="A16110" s="5"/>
      <c r="B16110" s="5"/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  <c r="P16110" s="5"/>
      <c r="Q16110" s="5"/>
      <c r="R16110" s="5"/>
      <c r="S16110" s="5"/>
      <c r="T16110" s="5"/>
      <c r="U16110" s="5"/>
      <c r="V16110" s="5"/>
      <c r="W16110" s="5"/>
    </row>
    <row r="16111" ht="15.75" customHeight="1">
      <c r="A16111" s="5"/>
      <c r="B16111" s="5"/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  <c r="P16111" s="5"/>
      <c r="Q16111" s="5"/>
      <c r="R16111" s="5"/>
      <c r="S16111" s="5"/>
      <c r="T16111" s="5"/>
      <c r="U16111" s="5"/>
      <c r="V16111" s="5"/>
      <c r="W16111" s="5"/>
    </row>
    <row r="16112" ht="15.75" customHeight="1">
      <c r="A16112" s="5"/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  <c r="Q16112" s="5"/>
      <c r="R16112" s="5"/>
      <c r="S16112" s="5"/>
      <c r="T16112" s="5"/>
      <c r="U16112" s="5"/>
      <c r="V16112" s="5"/>
      <c r="W16112" s="5"/>
    </row>
    <row r="16113" ht="15.75" customHeight="1">
      <c r="A16113" s="5"/>
      <c r="B16113" s="5"/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  <c r="P16113" s="5"/>
      <c r="Q16113" s="5"/>
      <c r="R16113" s="5"/>
      <c r="S16113" s="5"/>
      <c r="T16113" s="5"/>
      <c r="U16113" s="5"/>
      <c r="V16113" s="5"/>
      <c r="W16113" s="5"/>
    </row>
    <row r="16114" ht="15.75" customHeight="1">
      <c r="A16114" s="5"/>
      <c r="B16114" s="5"/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  <c r="P16114" s="5"/>
      <c r="Q16114" s="5"/>
      <c r="R16114" s="5"/>
      <c r="S16114" s="5"/>
      <c r="T16114" s="5"/>
      <c r="U16114" s="5"/>
      <c r="V16114" s="5"/>
      <c r="W16114" s="5"/>
    </row>
    <row r="16115" ht="15.75" customHeight="1">
      <c r="A16115" s="5"/>
      <c r="B16115" s="5"/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  <c r="P16115" s="5"/>
      <c r="Q16115" s="5"/>
      <c r="R16115" s="5"/>
      <c r="S16115" s="5"/>
      <c r="T16115" s="5"/>
      <c r="U16115" s="5"/>
      <c r="V16115" s="5"/>
      <c r="W16115" s="5"/>
    </row>
    <row r="16116" ht="15.75" customHeight="1">
      <c r="A16116" s="5"/>
      <c r="B16116" s="5"/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  <c r="P16116" s="5"/>
      <c r="Q16116" s="5"/>
      <c r="R16116" s="5"/>
      <c r="S16116" s="5"/>
      <c r="T16116" s="5"/>
      <c r="U16116" s="5"/>
      <c r="V16116" s="5"/>
      <c r="W16116" s="5"/>
    </row>
    <row r="16117" ht="15.75" customHeight="1">
      <c r="A16117" s="5"/>
      <c r="B16117" s="5"/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  <c r="P16117" s="5"/>
      <c r="Q16117" s="5"/>
      <c r="R16117" s="5"/>
      <c r="S16117" s="5"/>
      <c r="T16117" s="5"/>
      <c r="U16117" s="5"/>
      <c r="V16117" s="5"/>
      <c r="W16117" s="5"/>
    </row>
    <row r="16118" ht="15.75" customHeight="1">
      <c r="A16118" s="5"/>
      <c r="B16118" s="5"/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  <c r="P16118" s="5"/>
      <c r="Q16118" s="5"/>
      <c r="R16118" s="5"/>
      <c r="S16118" s="5"/>
      <c r="T16118" s="5"/>
      <c r="U16118" s="5"/>
      <c r="V16118" s="5"/>
      <c r="W16118" s="5"/>
    </row>
    <row r="16119" ht="15.75" customHeight="1">
      <c r="A16119" s="5"/>
      <c r="B16119" s="5"/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  <c r="P16119" s="5"/>
      <c r="Q16119" s="5"/>
      <c r="R16119" s="5"/>
      <c r="S16119" s="5"/>
      <c r="T16119" s="5"/>
      <c r="U16119" s="5"/>
      <c r="V16119" s="5"/>
      <c r="W16119" s="5"/>
    </row>
    <row r="16120" ht="15.75" customHeight="1">
      <c r="A16120" s="5"/>
      <c r="B16120" s="5"/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  <c r="P16120" s="5"/>
      <c r="Q16120" s="5"/>
      <c r="R16120" s="5"/>
      <c r="S16120" s="5"/>
      <c r="T16120" s="5"/>
      <c r="U16120" s="5"/>
      <c r="V16120" s="5"/>
      <c r="W16120" s="5"/>
    </row>
    <row r="16121" ht="15.75" customHeight="1">
      <c r="A16121" s="5"/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  <c r="Q16121" s="5"/>
      <c r="R16121" s="5"/>
      <c r="S16121" s="5"/>
      <c r="T16121" s="5"/>
      <c r="U16121" s="5"/>
      <c r="V16121" s="5"/>
      <c r="W16121" s="5"/>
    </row>
    <row r="16122" ht="15.75" customHeight="1">
      <c r="A16122" s="5"/>
      <c r="B16122" s="5"/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  <c r="P16122" s="5"/>
      <c r="Q16122" s="5"/>
      <c r="R16122" s="5"/>
      <c r="S16122" s="5"/>
      <c r="T16122" s="5"/>
      <c r="U16122" s="5"/>
      <c r="V16122" s="5"/>
      <c r="W16122" s="5"/>
    </row>
    <row r="16123" ht="15.75" customHeight="1">
      <c r="A16123" s="5"/>
      <c r="B16123" s="5"/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  <c r="P16123" s="5"/>
      <c r="Q16123" s="5"/>
      <c r="R16123" s="5"/>
      <c r="S16123" s="5"/>
      <c r="T16123" s="5"/>
      <c r="U16123" s="5"/>
      <c r="V16123" s="5"/>
      <c r="W16123" s="5"/>
    </row>
    <row r="16124" ht="15.75" customHeight="1">
      <c r="A16124" s="5"/>
      <c r="B16124" s="5"/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  <c r="P16124" s="5"/>
      <c r="Q16124" s="5"/>
      <c r="R16124" s="5"/>
      <c r="S16124" s="5"/>
      <c r="T16124" s="5"/>
      <c r="U16124" s="5"/>
      <c r="V16124" s="5"/>
      <c r="W16124" s="5"/>
    </row>
    <row r="16125" ht="15.75" customHeight="1">
      <c r="A16125" s="5"/>
      <c r="B16125" s="5"/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  <c r="P16125" s="5"/>
      <c r="Q16125" s="5"/>
      <c r="R16125" s="5"/>
      <c r="S16125" s="5"/>
      <c r="T16125" s="5"/>
      <c r="U16125" s="5"/>
      <c r="V16125" s="5"/>
      <c r="W16125" s="5"/>
    </row>
    <row r="16126" ht="15.75" customHeight="1">
      <c r="A16126" s="5"/>
      <c r="B16126" s="5"/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  <c r="P16126" s="5"/>
      <c r="Q16126" s="5"/>
      <c r="R16126" s="5"/>
      <c r="S16126" s="5"/>
      <c r="T16126" s="5"/>
      <c r="U16126" s="5"/>
      <c r="V16126" s="5"/>
      <c r="W16126" s="5"/>
    </row>
    <row r="16127" ht="15.75" customHeight="1">
      <c r="A16127" s="5"/>
      <c r="B16127" s="5"/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  <c r="P16127" s="5"/>
      <c r="Q16127" s="5"/>
      <c r="R16127" s="5"/>
      <c r="S16127" s="5"/>
      <c r="T16127" s="5"/>
      <c r="U16127" s="5"/>
      <c r="V16127" s="5"/>
      <c r="W16127" s="5"/>
    </row>
    <row r="16128" ht="15.75" customHeight="1">
      <c r="A16128" s="5"/>
      <c r="B16128" s="5"/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  <c r="P16128" s="5"/>
      <c r="Q16128" s="5"/>
      <c r="R16128" s="5"/>
      <c r="S16128" s="5"/>
      <c r="T16128" s="5"/>
      <c r="U16128" s="5"/>
      <c r="V16128" s="5"/>
      <c r="W16128" s="5"/>
    </row>
    <row r="16129" ht="15.75" customHeight="1">
      <c r="A16129" s="5"/>
      <c r="B16129" s="5"/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  <c r="P16129" s="5"/>
      <c r="Q16129" s="5"/>
      <c r="R16129" s="5"/>
      <c r="S16129" s="5"/>
      <c r="T16129" s="5"/>
      <c r="U16129" s="5"/>
      <c r="V16129" s="5"/>
      <c r="W16129" s="5"/>
    </row>
    <row r="16130" ht="15.75" customHeight="1">
      <c r="A16130" s="5"/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  <c r="Q16130" s="5"/>
      <c r="R16130" s="5"/>
      <c r="S16130" s="5"/>
      <c r="T16130" s="5"/>
      <c r="U16130" s="5"/>
      <c r="V16130" s="5"/>
      <c r="W16130" s="5"/>
    </row>
    <row r="16131" ht="15.75" customHeight="1">
      <c r="A16131" s="5"/>
      <c r="B16131" s="5"/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  <c r="P16131" s="5"/>
      <c r="Q16131" s="5"/>
      <c r="R16131" s="5"/>
      <c r="S16131" s="5"/>
      <c r="T16131" s="5"/>
      <c r="U16131" s="5"/>
      <c r="V16131" s="5"/>
      <c r="W16131" s="5"/>
    </row>
    <row r="16132" ht="15.75" customHeight="1">
      <c r="A16132" s="5"/>
      <c r="B16132" s="5"/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  <c r="P16132" s="5"/>
      <c r="Q16132" s="5"/>
      <c r="R16132" s="5"/>
      <c r="S16132" s="5"/>
      <c r="T16132" s="5"/>
      <c r="U16132" s="5"/>
      <c r="V16132" s="5"/>
      <c r="W16132" s="5"/>
    </row>
    <row r="16133" ht="15.75" customHeight="1">
      <c r="A16133" s="5"/>
      <c r="B16133" s="5"/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  <c r="P16133" s="5"/>
      <c r="Q16133" s="5"/>
      <c r="R16133" s="5"/>
      <c r="S16133" s="5"/>
      <c r="T16133" s="5"/>
      <c r="U16133" s="5"/>
      <c r="V16133" s="5"/>
      <c r="W16133" s="5"/>
    </row>
    <row r="16134" ht="15.75" customHeight="1">
      <c r="A16134" s="5"/>
      <c r="B16134" s="5"/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  <c r="P16134" s="5"/>
      <c r="Q16134" s="5"/>
      <c r="R16134" s="5"/>
      <c r="S16134" s="5"/>
      <c r="T16134" s="5"/>
      <c r="U16134" s="5"/>
      <c r="V16134" s="5"/>
      <c r="W16134" s="5"/>
    </row>
    <row r="16135" ht="15.75" customHeight="1">
      <c r="A16135" s="5"/>
      <c r="B16135" s="5"/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  <c r="P16135" s="5"/>
      <c r="Q16135" s="5"/>
      <c r="R16135" s="5"/>
      <c r="S16135" s="5"/>
      <c r="T16135" s="5"/>
      <c r="U16135" s="5"/>
      <c r="V16135" s="5"/>
      <c r="W16135" s="5"/>
    </row>
    <row r="16136" ht="15.75" customHeight="1">
      <c r="A16136" s="5"/>
      <c r="B16136" s="5"/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  <c r="P16136" s="5"/>
      <c r="Q16136" s="5"/>
      <c r="R16136" s="5"/>
      <c r="S16136" s="5"/>
      <c r="T16136" s="5"/>
      <c r="U16136" s="5"/>
      <c r="V16136" s="5"/>
      <c r="W16136" s="5"/>
    </row>
    <row r="16137" ht="15.75" customHeight="1">
      <c r="A16137" s="5"/>
      <c r="B16137" s="5"/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  <c r="P16137" s="5"/>
      <c r="Q16137" s="5"/>
      <c r="R16137" s="5"/>
      <c r="S16137" s="5"/>
      <c r="T16137" s="5"/>
      <c r="U16137" s="5"/>
      <c r="V16137" s="5"/>
      <c r="W16137" s="5"/>
    </row>
    <row r="16138" ht="15.75" customHeight="1">
      <c r="A16138" s="5"/>
      <c r="B16138" s="5"/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  <c r="P16138" s="5"/>
      <c r="Q16138" s="5"/>
      <c r="R16138" s="5"/>
      <c r="S16138" s="5"/>
      <c r="T16138" s="5"/>
      <c r="U16138" s="5"/>
      <c r="V16138" s="5"/>
      <c r="W16138" s="5"/>
    </row>
    <row r="16139" ht="15.75" customHeight="1">
      <c r="A16139" s="5"/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  <c r="Q16139" s="5"/>
      <c r="R16139" s="5"/>
      <c r="S16139" s="5"/>
      <c r="T16139" s="5"/>
      <c r="U16139" s="5"/>
      <c r="V16139" s="5"/>
      <c r="W16139" s="5"/>
    </row>
    <row r="16140" ht="15.75" customHeight="1">
      <c r="A16140" s="5"/>
      <c r="B16140" s="5"/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  <c r="P16140" s="5"/>
      <c r="Q16140" s="5"/>
      <c r="R16140" s="5"/>
      <c r="S16140" s="5"/>
      <c r="T16140" s="5"/>
      <c r="U16140" s="5"/>
      <c r="V16140" s="5"/>
      <c r="W16140" s="5"/>
    </row>
    <row r="16141" ht="15.75" customHeight="1">
      <c r="A16141" s="5"/>
      <c r="B16141" s="5"/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  <c r="P16141" s="5"/>
      <c r="Q16141" s="5"/>
      <c r="R16141" s="5"/>
      <c r="S16141" s="5"/>
      <c r="T16141" s="5"/>
      <c r="U16141" s="5"/>
      <c r="V16141" s="5"/>
      <c r="W16141" s="5"/>
    </row>
    <row r="16142" ht="15.75" customHeight="1">
      <c r="A16142" s="5"/>
      <c r="B16142" s="5"/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  <c r="P16142" s="5"/>
      <c r="Q16142" s="5"/>
      <c r="R16142" s="5"/>
      <c r="S16142" s="5"/>
      <c r="T16142" s="5"/>
      <c r="U16142" s="5"/>
      <c r="V16142" s="5"/>
      <c r="W16142" s="5"/>
    </row>
    <row r="16143" ht="15.75" customHeight="1">
      <c r="A16143" s="5"/>
      <c r="B16143" s="5"/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  <c r="P16143" s="5"/>
      <c r="Q16143" s="5"/>
      <c r="R16143" s="5"/>
      <c r="S16143" s="5"/>
      <c r="T16143" s="5"/>
      <c r="U16143" s="5"/>
      <c r="V16143" s="5"/>
      <c r="W16143" s="5"/>
    </row>
    <row r="16144" ht="15.75" customHeight="1">
      <c r="A16144" s="5"/>
      <c r="B16144" s="5"/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  <c r="P16144" s="5"/>
      <c r="Q16144" s="5"/>
      <c r="R16144" s="5"/>
      <c r="S16144" s="5"/>
      <c r="T16144" s="5"/>
      <c r="U16144" s="5"/>
      <c r="V16144" s="5"/>
      <c r="W16144" s="5"/>
    </row>
    <row r="16145" ht="15.75" customHeight="1">
      <c r="A16145" s="5"/>
      <c r="B16145" s="5"/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  <c r="P16145" s="5"/>
      <c r="Q16145" s="5"/>
      <c r="R16145" s="5"/>
      <c r="S16145" s="5"/>
      <c r="T16145" s="5"/>
      <c r="U16145" s="5"/>
      <c r="V16145" s="5"/>
      <c r="W16145" s="5"/>
    </row>
    <row r="16146" ht="15.75" customHeight="1">
      <c r="A16146" s="5"/>
      <c r="B16146" s="5"/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  <c r="P16146" s="5"/>
      <c r="Q16146" s="5"/>
      <c r="R16146" s="5"/>
      <c r="S16146" s="5"/>
      <c r="T16146" s="5"/>
      <c r="U16146" s="5"/>
      <c r="V16146" s="5"/>
      <c r="W16146" s="5"/>
    </row>
    <row r="16147" ht="15.75" customHeight="1">
      <c r="A16147" s="5"/>
      <c r="B16147" s="5"/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  <c r="P16147" s="5"/>
      <c r="Q16147" s="5"/>
      <c r="R16147" s="5"/>
      <c r="S16147" s="5"/>
      <c r="T16147" s="5"/>
      <c r="U16147" s="5"/>
      <c r="V16147" s="5"/>
      <c r="W16147" s="5"/>
    </row>
    <row r="16148" ht="15.75" customHeight="1">
      <c r="A16148" s="5"/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  <c r="Q16148" s="5"/>
      <c r="R16148" s="5"/>
      <c r="S16148" s="5"/>
      <c r="T16148" s="5"/>
      <c r="U16148" s="5"/>
      <c r="V16148" s="5"/>
      <c r="W16148" s="5"/>
    </row>
    <row r="16149" ht="15.75" customHeight="1">
      <c r="A16149" s="5"/>
      <c r="B16149" s="5"/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  <c r="P16149" s="5"/>
      <c r="Q16149" s="5"/>
      <c r="R16149" s="5"/>
      <c r="S16149" s="5"/>
      <c r="T16149" s="5"/>
      <c r="U16149" s="5"/>
      <c r="V16149" s="5"/>
      <c r="W16149" s="5"/>
    </row>
    <row r="16150" ht="15.75" customHeight="1">
      <c r="A16150" s="5"/>
      <c r="B16150" s="5"/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  <c r="P16150" s="5"/>
      <c r="Q16150" s="5"/>
      <c r="R16150" s="5"/>
      <c r="S16150" s="5"/>
      <c r="T16150" s="5"/>
      <c r="U16150" s="5"/>
      <c r="V16150" s="5"/>
      <c r="W16150" s="5"/>
    </row>
    <row r="16151" ht="15.75" customHeight="1">
      <c r="A16151" s="5"/>
      <c r="B16151" s="5"/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  <c r="P16151" s="5"/>
      <c r="Q16151" s="5"/>
      <c r="R16151" s="5"/>
      <c r="S16151" s="5"/>
      <c r="T16151" s="5"/>
      <c r="U16151" s="5"/>
      <c r="V16151" s="5"/>
      <c r="W16151" s="5"/>
    </row>
    <row r="16152" ht="15.75" customHeight="1">
      <c r="A16152" s="5"/>
      <c r="B16152" s="5"/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  <c r="P16152" s="5"/>
      <c r="Q16152" s="5"/>
      <c r="R16152" s="5"/>
      <c r="S16152" s="5"/>
      <c r="T16152" s="5"/>
      <c r="U16152" s="5"/>
      <c r="V16152" s="5"/>
      <c r="W16152" s="5"/>
    </row>
    <row r="16153" ht="15.75" customHeight="1">
      <c r="A16153" s="5"/>
      <c r="B16153" s="5"/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  <c r="P16153" s="5"/>
      <c r="Q16153" s="5"/>
      <c r="R16153" s="5"/>
      <c r="S16153" s="5"/>
      <c r="T16153" s="5"/>
      <c r="U16153" s="5"/>
      <c r="V16153" s="5"/>
      <c r="W16153" s="5"/>
    </row>
    <row r="16154" ht="15.75" customHeight="1">
      <c r="A16154" s="5"/>
      <c r="B16154" s="5"/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  <c r="P16154" s="5"/>
      <c r="Q16154" s="5"/>
      <c r="R16154" s="5"/>
      <c r="S16154" s="5"/>
      <c r="T16154" s="5"/>
      <c r="U16154" s="5"/>
      <c r="V16154" s="5"/>
      <c r="W16154" s="5"/>
    </row>
    <row r="16155" ht="15.75" customHeight="1">
      <c r="A16155" s="5"/>
      <c r="B16155" s="5"/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  <c r="P16155" s="5"/>
      <c r="Q16155" s="5"/>
      <c r="R16155" s="5"/>
      <c r="S16155" s="5"/>
      <c r="T16155" s="5"/>
      <c r="U16155" s="5"/>
      <c r="V16155" s="5"/>
      <c r="W16155" s="5"/>
    </row>
    <row r="16156" ht="15.75" customHeight="1">
      <c r="A16156" s="5"/>
      <c r="B16156" s="5"/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  <c r="P16156" s="5"/>
      <c r="Q16156" s="5"/>
      <c r="R16156" s="5"/>
      <c r="S16156" s="5"/>
      <c r="T16156" s="5"/>
      <c r="U16156" s="5"/>
      <c r="V16156" s="5"/>
      <c r="W16156" s="5"/>
    </row>
    <row r="16157" ht="15.75" customHeight="1">
      <c r="A16157" s="5"/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  <c r="Q16157" s="5"/>
      <c r="R16157" s="5"/>
      <c r="S16157" s="5"/>
      <c r="T16157" s="5"/>
      <c r="U16157" s="5"/>
      <c r="V16157" s="5"/>
      <c r="W16157" s="5"/>
    </row>
    <row r="16158" ht="15.75" customHeight="1">
      <c r="A16158" s="5"/>
      <c r="B16158" s="5"/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  <c r="P16158" s="5"/>
      <c r="Q16158" s="5"/>
      <c r="R16158" s="5"/>
      <c r="S16158" s="5"/>
      <c r="T16158" s="5"/>
      <c r="U16158" s="5"/>
      <c r="V16158" s="5"/>
      <c r="W16158" s="5"/>
    </row>
    <row r="16159" ht="15.75" customHeight="1">
      <c r="A16159" s="5"/>
      <c r="B16159" s="5"/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  <c r="P16159" s="5"/>
      <c r="Q16159" s="5"/>
      <c r="R16159" s="5"/>
      <c r="S16159" s="5"/>
      <c r="T16159" s="5"/>
      <c r="U16159" s="5"/>
      <c r="V16159" s="5"/>
      <c r="W16159" s="5"/>
    </row>
    <row r="16160" ht="15.75" customHeight="1">
      <c r="A16160" s="5"/>
      <c r="B16160" s="5"/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  <c r="P16160" s="5"/>
      <c r="Q16160" s="5"/>
      <c r="R16160" s="5"/>
      <c r="S16160" s="5"/>
      <c r="T16160" s="5"/>
      <c r="U16160" s="5"/>
      <c r="V16160" s="5"/>
      <c r="W16160" s="5"/>
    </row>
    <row r="16161" ht="15.75" customHeight="1">
      <c r="A16161" s="5"/>
      <c r="B16161" s="5"/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  <c r="P16161" s="5"/>
      <c r="Q16161" s="5"/>
      <c r="R16161" s="5"/>
      <c r="S16161" s="5"/>
      <c r="T16161" s="5"/>
      <c r="U16161" s="5"/>
      <c r="V16161" s="5"/>
      <c r="W16161" s="5"/>
    </row>
    <row r="16162" ht="15.75" customHeight="1">
      <c r="A16162" s="5"/>
      <c r="B16162" s="5"/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  <c r="P16162" s="5"/>
      <c r="Q16162" s="5"/>
      <c r="R16162" s="5"/>
      <c r="S16162" s="5"/>
      <c r="T16162" s="5"/>
      <c r="U16162" s="5"/>
      <c r="V16162" s="5"/>
      <c r="W16162" s="5"/>
    </row>
    <row r="16163" ht="15.75" customHeight="1">
      <c r="A16163" s="5"/>
      <c r="B16163" s="5"/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  <c r="P16163" s="5"/>
      <c r="Q16163" s="5"/>
      <c r="R16163" s="5"/>
      <c r="S16163" s="5"/>
      <c r="T16163" s="5"/>
      <c r="U16163" s="5"/>
      <c r="V16163" s="5"/>
      <c r="W16163" s="5"/>
    </row>
    <row r="16164" ht="15.75" customHeight="1">
      <c r="A16164" s="5"/>
      <c r="B16164" s="5"/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  <c r="P16164" s="5"/>
      <c r="Q16164" s="5"/>
      <c r="R16164" s="5"/>
      <c r="S16164" s="5"/>
      <c r="T16164" s="5"/>
      <c r="U16164" s="5"/>
      <c r="V16164" s="5"/>
      <c r="W16164" s="5"/>
    </row>
    <row r="16165" ht="15.75" customHeight="1">
      <c r="A16165" s="5"/>
      <c r="B16165" s="5"/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  <c r="P16165" s="5"/>
      <c r="Q16165" s="5"/>
      <c r="R16165" s="5"/>
      <c r="S16165" s="5"/>
      <c r="T16165" s="5"/>
      <c r="U16165" s="5"/>
      <c r="V16165" s="5"/>
      <c r="W16165" s="5"/>
    </row>
    <row r="16166" ht="15.75" customHeight="1">
      <c r="A16166" s="5"/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  <c r="Q16166" s="5"/>
      <c r="R16166" s="5"/>
      <c r="S16166" s="5"/>
      <c r="T16166" s="5"/>
      <c r="U16166" s="5"/>
      <c r="V16166" s="5"/>
      <c r="W16166" s="5"/>
    </row>
    <row r="16167" ht="15.75" customHeight="1">
      <c r="A16167" s="5"/>
      <c r="B16167" s="5"/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  <c r="P16167" s="5"/>
      <c r="Q16167" s="5"/>
      <c r="R16167" s="5"/>
      <c r="S16167" s="5"/>
      <c r="T16167" s="5"/>
      <c r="U16167" s="5"/>
      <c r="V16167" s="5"/>
      <c r="W16167" s="5"/>
    </row>
    <row r="16168" ht="15.75" customHeight="1">
      <c r="A16168" s="5"/>
      <c r="B16168" s="5"/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  <c r="P16168" s="5"/>
      <c r="Q16168" s="5"/>
      <c r="R16168" s="5"/>
      <c r="S16168" s="5"/>
      <c r="T16168" s="5"/>
      <c r="U16168" s="5"/>
      <c r="V16168" s="5"/>
      <c r="W16168" s="5"/>
    </row>
    <row r="16169" ht="15.75" customHeight="1">
      <c r="A16169" s="5"/>
      <c r="B16169" s="5"/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  <c r="P16169" s="5"/>
      <c r="Q16169" s="5"/>
      <c r="R16169" s="5"/>
      <c r="S16169" s="5"/>
      <c r="T16169" s="5"/>
      <c r="U16169" s="5"/>
      <c r="V16169" s="5"/>
      <c r="W16169" s="5"/>
    </row>
    <row r="16170" ht="15.75" customHeight="1">
      <c r="A16170" s="5"/>
      <c r="B16170" s="5"/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  <c r="P16170" s="5"/>
      <c r="Q16170" s="5"/>
      <c r="R16170" s="5"/>
      <c r="S16170" s="5"/>
      <c r="T16170" s="5"/>
      <c r="U16170" s="5"/>
      <c r="V16170" s="5"/>
      <c r="W16170" s="5"/>
    </row>
    <row r="16171" ht="15.75" customHeight="1">
      <c r="A16171" s="5"/>
      <c r="B16171" s="5"/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  <c r="P16171" s="5"/>
      <c r="Q16171" s="5"/>
      <c r="R16171" s="5"/>
      <c r="S16171" s="5"/>
      <c r="T16171" s="5"/>
      <c r="U16171" s="5"/>
      <c r="V16171" s="5"/>
      <c r="W16171" s="5"/>
    </row>
    <row r="16172" ht="15.75" customHeight="1">
      <c r="A16172" s="5"/>
      <c r="B16172" s="5"/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  <c r="P16172" s="5"/>
      <c r="Q16172" s="5"/>
      <c r="R16172" s="5"/>
      <c r="S16172" s="5"/>
      <c r="T16172" s="5"/>
      <c r="U16172" s="5"/>
      <c r="V16172" s="5"/>
      <c r="W16172" s="5"/>
    </row>
    <row r="16173" ht="15.75" customHeight="1">
      <c r="A16173" s="5"/>
      <c r="B16173" s="5"/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  <c r="P16173" s="5"/>
      <c r="Q16173" s="5"/>
      <c r="R16173" s="5"/>
      <c r="S16173" s="5"/>
      <c r="T16173" s="5"/>
      <c r="U16173" s="5"/>
      <c r="V16173" s="5"/>
      <c r="W16173" s="5"/>
    </row>
    <row r="16174" ht="15.75" customHeight="1">
      <c r="A16174" s="5"/>
      <c r="B16174" s="5"/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  <c r="P16174" s="5"/>
      <c r="Q16174" s="5"/>
      <c r="R16174" s="5"/>
      <c r="S16174" s="5"/>
      <c r="T16174" s="5"/>
      <c r="U16174" s="5"/>
      <c r="V16174" s="5"/>
      <c r="W16174" s="5"/>
    </row>
    <row r="16175" ht="15.75" customHeight="1">
      <c r="A16175" s="5"/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  <c r="Q16175" s="5"/>
      <c r="R16175" s="5"/>
      <c r="S16175" s="5"/>
      <c r="T16175" s="5"/>
      <c r="U16175" s="5"/>
      <c r="V16175" s="5"/>
      <c r="W16175" s="5"/>
    </row>
    <row r="16176" ht="15.75" customHeight="1">
      <c r="A16176" s="5"/>
      <c r="B16176" s="5"/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  <c r="P16176" s="5"/>
      <c r="Q16176" s="5"/>
      <c r="R16176" s="5"/>
      <c r="S16176" s="5"/>
      <c r="T16176" s="5"/>
      <c r="U16176" s="5"/>
      <c r="V16176" s="5"/>
      <c r="W16176" s="5"/>
    </row>
    <row r="16177" ht="15.75" customHeight="1">
      <c r="A16177" s="5"/>
      <c r="B16177" s="5"/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  <c r="P16177" s="5"/>
      <c r="Q16177" s="5"/>
      <c r="R16177" s="5"/>
      <c r="S16177" s="5"/>
      <c r="T16177" s="5"/>
      <c r="U16177" s="5"/>
      <c r="V16177" s="5"/>
      <c r="W16177" s="5"/>
    </row>
    <row r="16178" ht="15.75" customHeight="1">
      <c r="A16178" s="5"/>
      <c r="B16178" s="5"/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  <c r="P16178" s="5"/>
      <c r="Q16178" s="5"/>
      <c r="R16178" s="5"/>
      <c r="S16178" s="5"/>
      <c r="T16178" s="5"/>
      <c r="U16178" s="5"/>
      <c r="V16178" s="5"/>
      <c r="W16178" s="5"/>
    </row>
    <row r="16179" ht="15.75" customHeight="1">
      <c r="A16179" s="5"/>
      <c r="B16179" s="5"/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  <c r="P16179" s="5"/>
      <c r="Q16179" s="5"/>
      <c r="R16179" s="5"/>
      <c r="S16179" s="5"/>
      <c r="T16179" s="5"/>
      <c r="U16179" s="5"/>
      <c r="V16179" s="5"/>
      <c r="W16179" s="5"/>
    </row>
    <row r="16180" ht="15.75" customHeight="1">
      <c r="A16180" s="5"/>
      <c r="B16180" s="5"/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  <c r="P16180" s="5"/>
      <c r="Q16180" s="5"/>
      <c r="R16180" s="5"/>
      <c r="S16180" s="5"/>
      <c r="T16180" s="5"/>
      <c r="U16180" s="5"/>
      <c r="V16180" s="5"/>
      <c r="W16180" s="5"/>
    </row>
    <row r="16181" ht="15.75" customHeight="1">
      <c r="A16181" s="5"/>
      <c r="B16181" s="5"/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  <c r="P16181" s="5"/>
      <c r="Q16181" s="5"/>
      <c r="R16181" s="5"/>
      <c r="S16181" s="5"/>
      <c r="T16181" s="5"/>
      <c r="U16181" s="5"/>
      <c r="V16181" s="5"/>
      <c r="W16181" s="5"/>
    </row>
    <row r="16182" ht="15.75" customHeight="1">
      <c r="A16182" s="5"/>
      <c r="B16182" s="5"/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  <c r="P16182" s="5"/>
      <c r="Q16182" s="5"/>
      <c r="R16182" s="5"/>
      <c r="S16182" s="5"/>
      <c r="T16182" s="5"/>
      <c r="U16182" s="5"/>
      <c r="V16182" s="5"/>
      <c r="W16182" s="5"/>
    </row>
    <row r="16183" ht="15.75" customHeight="1">
      <c r="A16183" s="5"/>
      <c r="B16183" s="5"/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  <c r="P16183" s="5"/>
      <c r="Q16183" s="5"/>
      <c r="R16183" s="5"/>
      <c r="S16183" s="5"/>
      <c r="T16183" s="5"/>
      <c r="U16183" s="5"/>
      <c r="V16183" s="5"/>
      <c r="W16183" s="5"/>
    </row>
    <row r="16184" ht="15.75" customHeight="1">
      <c r="A16184" s="5"/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  <c r="Q16184" s="5"/>
      <c r="R16184" s="5"/>
      <c r="S16184" s="5"/>
      <c r="T16184" s="5"/>
      <c r="U16184" s="5"/>
      <c r="V16184" s="5"/>
      <c r="W16184" s="5"/>
    </row>
    <row r="16185" ht="15.75" customHeight="1">
      <c r="A16185" s="5"/>
      <c r="B16185" s="5"/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  <c r="P16185" s="5"/>
      <c r="Q16185" s="5"/>
      <c r="R16185" s="5"/>
      <c r="S16185" s="5"/>
      <c r="T16185" s="5"/>
      <c r="U16185" s="5"/>
      <c r="V16185" s="5"/>
      <c r="W16185" s="5"/>
    </row>
    <row r="16186" ht="15.75" customHeight="1">
      <c r="A16186" s="5"/>
      <c r="B16186" s="5"/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  <c r="P16186" s="5"/>
      <c r="Q16186" s="5"/>
      <c r="R16186" s="5"/>
      <c r="S16186" s="5"/>
      <c r="T16186" s="5"/>
      <c r="U16186" s="5"/>
      <c r="V16186" s="5"/>
      <c r="W16186" s="5"/>
    </row>
    <row r="16187" ht="15.75" customHeight="1">
      <c r="A16187" s="5"/>
      <c r="B16187" s="5"/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  <c r="P16187" s="5"/>
      <c r="Q16187" s="5"/>
      <c r="R16187" s="5"/>
      <c r="S16187" s="5"/>
      <c r="T16187" s="5"/>
      <c r="U16187" s="5"/>
      <c r="V16187" s="5"/>
      <c r="W16187" s="5"/>
    </row>
    <row r="16188" ht="15.75" customHeight="1">
      <c r="A16188" s="5"/>
      <c r="B16188" s="5"/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  <c r="P16188" s="5"/>
      <c r="Q16188" s="5"/>
      <c r="R16188" s="5"/>
      <c r="S16188" s="5"/>
      <c r="T16188" s="5"/>
      <c r="U16188" s="5"/>
      <c r="V16188" s="5"/>
      <c r="W16188" s="5"/>
    </row>
    <row r="16189" ht="15.75" customHeight="1">
      <c r="A16189" s="5"/>
      <c r="B16189" s="5"/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  <c r="P16189" s="5"/>
      <c r="Q16189" s="5"/>
      <c r="R16189" s="5"/>
      <c r="S16189" s="5"/>
      <c r="T16189" s="5"/>
      <c r="U16189" s="5"/>
      <c r="V16189" s="5"/>
      <c r="W16189" s="5"/>
    </row>
    <row r="16190" ht="15.75" customHeight="1">
      <c r="A16190" s="5"/>
      <c r="B16190" s="5"/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  <c r="P16190" s="5"/>
      <c r="Q16190" s="5"/>
      <c r="R16190" s="5"/>
      <c r="S16190" s="5"/>
      <c r="T16190" s="5"/>
      <c r="U16190" s="5"/>
      <c r="V16190" s="5"/>
      <c r="W16190" s="5"/>
    </row>
    <row r="16191" ht="15.75" customHeight="1">
      <c r="A16191" s="5"/>
      <c r="B16191" s="5"/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  <c r="P16191" s="5"/>
      <c r="Q16191" s="5"/>
      <c r="R16191" s="5"/>
      <c r="S16191" s="5"/>
      <c r="T16191" s="5"/>
      <c r="U16191" s="5"/>
      <c r="V16191" s="5"/>
      <c r="W16191" s="5"/>
    </row>
    <row r="16192" ht="15.75" customHeight="1">
      <c r="A16192" s="5"/>
      <c r="B16192" s="5"/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  <c r="P16192" s="5"/>
      <c r="Q16192" s="5"/>
      <c r="R16192" s="5"/>
      <c r="S16192" s="5"/>
      <c r="T16192" s="5"/>
      <c r="U16192" s="5"/>
      <c r="V16192" s="5"/>
      <c r="W16192" s="5"/>
    </row>
    <row r="16193" ht="15.75" customHeight="1">
      <c r="A16193" s="5"/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  <c r="Q16193" s="5"/>
      <c r="R16193" s="5"/>
      <c r="S16193" s="5"/>
      <c r="T16193" s="5"/>
      <c r="U16193" s="5"/>
      <c r="V16193" s="5"/>
      <c r="W16193" s="5"/>
    </row>
    <row r="16194" ht="15.75" customHeight="1">
      <c r="A16194" s="5"/>
      <c r="B16194" s="5"/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  <c r="P16194" s="5"/>
      <c r="Q16194" s="5"/>
      <c r="R16194" s="5"/>
      <c r="S16194" s="5"/>
      <c r="T16194" s="5"/>
      <c r="U16194" s="5"/>
      <c r="V16194" s="5"/>
      <c r="W16194" s="5"/>
    </row>
    <row r="16195" ht="15.75" customHeight="1">
      <c r="A16195" s="5"/>
      <c r="B16195" s="5"/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  <c r="P16195" s="5"/>
      <c r="Q16195" s="5"/>
      <c r="R16195" s="5"/>
      <c r="S16195" s="5"/>
      <c r="T16195" s="5"/>
      <c r="U16195" s="5"/>
      <c r="V16195" s="5"/>
      <c r="W16195" s="5"/>
    </row>
    <row r="16196" ht="15.75" customHeight="1">
      <c r="A16196" s="5"/>
      <c r="B16196" s="5"/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  <c r="P16196" s="5"/>
      <c r="Q16196" s="5"/>
      <c r="R16196" s="5"/>
      <c r="S16196" s="5"/>
      <c r="T16196" s="5"/>
      <c r="U16196" s="5"/>
      <c r="V16196" s="5"/>
      <c r="W16196" s="5"/>
    </row>
    <row r="16197" ht="15.75" customHeight="1">
      <c r="A16197" s="5"/>
      <c r="B16197" s="5"/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  <c r="P16197" s="5"/>
      <c r="Q16197" s="5"/>
      <c r="R16197" s="5"/>
      <c r="S16197" s="5"/>
      <c r="T16197" s="5"/>
      <c r="U16197" s="5"/>
      <c r="V16197" s="5"/>
      <c r="W16197" s="5"/>
    </row>
    <row r="16198" ht="15.75" customHeight="1">
      <c r="A16198" s="5"/>
      <c r="B16198" s="5"/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  <c r="P16198" s="5"/>
      <c r="Q16198" s="5"/>
      <c r="R16198" s="5"/>
      <c r="S16198" s="5"/>
      <c r="T16198" s="5"/>
      <c r="U16198" s="5"/>
      <c r="V16198" s="5"/>
      <c r="W16198" s="5"/>
    </row>
    <row r="16199" ht="15.75" customHeight="1">
      <c r="A16199" s="5"/>
      <c r="B16199" s="5"/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  <c r="P16199" s="5"/>
      <c r="Q16199" s="5"/>
      <c r="R16199" s="5"/>
      <c r="S16199" s="5"/>
      <c r="T16199" s="5"/>
      <c r="U16199" s="5"/>
      <c r="V16199" s="5"/>
      <c r="W16199" s="5"/>
    </row>
    <row r="16200" ht="15.75" customHeight="1">
      <c r="A16200" s="5"/>
      <c r="B16200" s="5"/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  <c r="P16200" s="5"/>
      <c r="Q16200" s="5"/>
      <c r="R16200" s="5"/>
      <c r="S16200" s="5"/>
      <c r="T16200" s="5"/>
      <c r="U16200" s="5"/>
      <c r="V16200" s="5"/>
      <c r="W16200" s="5"/>
    </row>
    <row r="16201" ht="15.75" customHeight="1">
      <c r="A16201" s="5"/>
      <c r="B16201" s="5"/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  <c r="P16201" s="5"/>
      <c r="Q16201" s="5"/>
      <c r="R16201" s="5"/>
      <c r="S16201" s="5"/>
      <c r="T16201" s="5"/>
      <c r="U16201" s="5"/>
      <c r="V16201" s="5"/>
      <c r="W16201" s="5"/>
    </row>
    <row r="16202" ht="15.75" customHeight="1">
      <c r="A16202" s="5"/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  <c r="Q16202" s="5"/>
      <c r="R16202" s="5"/>
      <c r="S16202" s="5"/>
      <c r="T16202" s="5"/>
      <c r="U16202" s="5"/>
      <c r="V16202" s="5"/>
      <c r="W16202" s="5"/>
    </row>
    <row r="16203" ht="15.75" customHeight="1">
      <c r="A16203" s="5"/>
      <c r="B16203" s="5"/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  <c r="P16203" s="5"/>
      <c r="Q16203" s="5"/>
      <c r="R16203" s="5"/>
      <c r="S16203" s="5"/>
      <c r="T16203" s="5"/>
      <c r="U16203" s="5"/>
      <c r="V16203" s="5"/>
      <c r="W16203" s="5"/>
    </row>
    <row r="16204" ht="15.75" customHeight="1">
      <c r="A16204" s="5"/>
      <c r="B16204" s="5"/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  <c r="P16204" s="5"/>
      <c r="Q16204" s="5"/>
      <c r="R16204" s="5"/>
      <c r="S16204" s="5"/>
      <c r="T16204" s="5"/>
      <c r="U16204" s="5"/>
      <c r="V16204" s="5"/>
      <c r="W16204" s="5"/>
    </row>
    <row r="16205" ht="15.75" customHeight="1">
      <c r="A16205" s="5"/>
      <c r="B16205" s="5"/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  <c r="P16205" s="5"/>
      <c r="Q16205" s="5"/>
      <c r="R16205" s="5"/>
      <c r="S16205" s="5"/>
      <c r="T16205" s="5"/>
      <c r="U16205" s="5"/>
      <c r="V16205" s="5"/>
      <c r="W16205" s="5"/>
    </row>
    <row r="16206" ht="15.75" customHeight="1">
      <c r="A16206" s="5"/>
      <c r="B16206" s="5"/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  <c r="P16206" s="5"/>
      <c r="Q16206" s="5"/>
      <c r="R16206" s="5"/>
      <c r="S16206" s="5"/>
      <c r="T16206" s="5"/>
      <c r="U16206" s="5"/>
      <c r="V16206" s="5"/>
      <c r="W16206" s="5"/>
    </row>
    <row r="16207" ht="15.75" customHeight="1">
      <c r="A16207" s="5"/>
      <c r="B16207" s="5"/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  <c r="P16207" s="5"/>
      <c r="Q16207" s="5"/>
      <c r="R16207" s="5"/>
      <c r="S16207" s="5"/>
      <c r="T16207" s="5"/>
      <c r="U16207" s="5"/>
      <c r="V16207" s="5"/>
      <c r="W16207" s="5"/>
    </row>
    <row r="16208" ht="15.75" customHeight="1">
      <c r="A16208" s="5"/>
      <c r="B16208" s="5"/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  <c r="P16208" s="5"/>
      <c r="Q16208" s="5"/>
      <c r="R16208" s="5"/>
      <c r="S16208" s="5"/>
      <c r="T16208" s="5"/>
      <c r="U16208" s="5"/>
      <c r="V16208" s="5"/>
      <c r="W16208" s="5"/>
    </row>
    <row r="16209" ht="15.75" customHeight="1">
      <c r="A16209" s="5"/>
      <c r="B16209" s="5"/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  <c r="P16209" s="5"/>
      <c r="Q16209" s="5"/>
      <c r="R16209" s="5"/>
      <c r="S16209" s="5"/>
      <c r="T16209" s="5"/>
      <c r="U16209" s="5"/>
      <c r="V16209" s="5"/>
      <c r="W16209" s="5"/>
    </row>
    <row r="16210" ht="15.75" customHeight="1">
      <c r="A16210" s="5"/>
      <c r="B16210" s="5"/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  <c r="P16210" s="5"/>
      <c r="Q16210" s="5"/>
      <c r="R16210" s="5"/>
      <c r="S16210" s="5"/>
      <c r="T16210" s="5"/>
      <c r="U16210" s="5"/>
      <c r="V16210" s="5"/>
      <c r="W16210" s="5"/>
    </row>
    <row r="16211" ht="15.75" customHeight="1">
      <c r="A16211" s="5"/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  <c r="Q16211" s="5"/>
      <c r="R16211" s="5"/>
      <c r="S16211" s="5"/>
      <c r="T16211" s="5"/>
      <c r="U16211" s="5"/>
      <c r="V16211" s="5"/>
      <c r="W16211" s="5"/>
    </row>
    <row r="16212" ht="15.75" customHeight="1">
      <c r="A16212" s="5"/>
      <c r="B16212" s="5"/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  <c r="P16212" s="5"/>
      <c r="Q16212" s="5"/>
      <c r="R16212" s="5"/>
      <c r="S16212" s="5"/>
      <c r="T16212" s="5"/>
      <c r="U16212" s="5"/>
      <c r="V16212" s="5"/>
      <c r="W16212" s="5"/>
    </row>
    <row r="16213" ht="15.75" customHeight="1">
      <c r="A16213" s="5"/>
      <c r="B16213" s="5"/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  <c r="P16213" s="5"/>
      <c r="Q16213" s="5"/>
      <c r="R16213" s="5"/>
      <c r="S16213" s="5"/>
      <c r="T16213" s="5"/>
      <c r="U16213" s="5"/>
      <c r="V16213" s="5"/>
      <c r="W16213" s="5"/>
    </row>
    <row r="16214" ht="15.75" customHeight="1">
      <c r="A16214" s="5"/>
      <c r="B16214" s="5"/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  <c r="P16214" s="5"/>
      <c r="Q16214" s="5"/>
      <c r="R16214" s="5"/>
      <c r="S16214" s="5"/>
      <c r="T16214" s="5"/>
      <c r="U16214" s="5"/>
      <c r="V16214" s="5"/>
      <c r="W16214" s="5"/>
    </row>
    <row r="16215" ht="15.75" customHeight="1">
      <c r="A16215" s="5"/>
      <c r="B16215" s="5"/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  <c r="P16215" s="5"/>
      <c r="Q16215" s="5"/>
      <c r="R16215" s="5"/>
      <c r="S16215" s="5"/>
      <c r="T16215" s="5"/>
      <c r="U16215" s="5"/>
      <c r="V16215" s="5"/>
      <c r="W16215" s="5"/>
    </row>
    <row r="16216" ht="15.75" customHeight="1">
      <c r="A16216" s="5"/>
      <c r="B16216" s="5"/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  <c r="P16216" s="5"/>
      <c r="Q16216" s="5"/>
      <c r="R16216" s="5"/>
      <c r="S16216" s="5"/>
      <c r="T16216" s="5"/>
      <c r="U16216" s="5"/>
      <c r="V16216" s="5"/>
      <c r="W16216" s="5"/>
    </row>
    <row r="16217" ht="15.75" customHeight="1">
      <c r="A16217" s="5"/>
      <c r="B16217" s="5"/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  <c r="P16217" s="5"/>
      <c r="Q16217" s="5"/>
      <c r="R16217" s="5"/>
      <c r="S16217" s="5"/>
      <c r="T16217" s="5"/>
      <c r="U16217" s="5"/>
      <c r="V16217" s="5"/>
      <c r="W16217" s="5"/>
    </row>
    <row r="16218" ht="15.75" customHeight="1">
      <c r="A16218" s="5"/>
      <c r="B16218" s="5"/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  <c r="P16218" s="5"/>
      <c r="Q16218" s="5"/>
      <c r="R16218" s="5"/>
      <c r="S16218" s="5"/>
      <c r="T16218" s="5"/>
      <c r="U16218" s="5"/>
      <c r="V16218" s="5"/>
      <c r="W16218" s="5"/>
    </row>
    <row r="16219" ht="15.75" customHeight="1">
      <c r="A16219" s="5"/>
      <c r="B16219" s="5"/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  <c r="P16219" s="5"/>
      <c r="Q16219" s="5"/>
      <c r="R16219" s="5"/>
      <c r="S16219" s="5"/>
      <c r="T16219" s="5"/>
      <c r="U16219" s="5"/>
      <c r="V16219" s="5"/>
      <c r="W16219" s="5"/>
    </row>
    <row r="16220" ht="15.75" customHeight="1">
      <c r="A16220" s="5"/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  <c r="Q16220" s="5"/>
      <c r="R16220" s="5"/>
      <c r="S16220" s="5"/>
      <c r="T16220" s="5"/>
      <c r="U16220" s="5"/>
      <c r="V16220" s="5"/>
      <c r="W16220" s="5"/>
    </row>
    <row r="16221" ht="15.75" customHeight="1">
      <c r="A16221" s="5"/>
      <c r="B16221" s="5"/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  <c r="P16221" s="5"/>
      <c r="Q16221" s="5"/>
      <c r="R16221" s="5"/>
      <c r="S16221" s="5"/>
      <c r="T16221" s="5"/>
      <c r="U16221" s="5"/>
      <c r="V16221" s="5"/>
      <c r="W16221" s="5"/>
    </row>
    <row r="16222" ht="15.75" customHeight="1">
      <c r="A16222" s="5"/>
      <c r="B16222" s="5"/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  <c r="P16222" s="5"/>
      <c r="Q16222" s="5"/>
      <c r="R16222" s="5"/>
      <c r="S16222" s="5"/>
      <c r="T16222" s="5"/>
      <c r="U16222" s="5"/>
      <c r="V16222" s="5"/>
      <c r="W16222" s="5"/>
    </row>
    <row r="16223" ht="15.75" customHeight="1">
      <c r="A16223" s="5"/>
      <c r="B16223" s="5"/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  <c r="P16223" s="5"/>
      <c r="Q16223" s="5"/>
      <c r="R16223" s="5"/>
      <c r="S16223" s="5"/>
      <c r="T16223" s="5"/>
      <c r="U16223" s="5"/>
      <c r="V16223" s="5"/>
      <c r="W16223" s="5"/>
    </row>
    <row r="16224" ht="15.75" customHeight="1">
      <c r="A16224" s="5"/>
      <c r="B16224" s="5"/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  <c r="P16224" s="5"/>
      <c r="Q16224" s="5"/>
      <c r="R16224" s="5"/>
      <c r="S16224" s="5"/>
      <c r="T16224" s="5"/>
      <c r="U16224" s="5"/>
      <c r="V16224" s="5"/>
      <c r="W16224" s="5"/>
    </row>
    <row r="16225" ht="15.75" customHeight="1">
      <c r="A16225" s="5"/>
      <c r="B16225" s="5"/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  <c r="P16225" s="5"/>
      <c r="Q16225" s="5"/>
      <c r="R16225" s="5"/>
      <c r="S16225" s="5"/>
      <c r="T16225" s="5"/>
      <c r="U16225" s="5"/>
      <c r="V16225" s="5"/>
      <c r="W16225" s="5"/>
    </row>
    <row r="16226" ht="15.75" customHeight="1">
      <c r="A16226" s="5"/>
      <c r="B16226" s="5"/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  <c r="P16226" s="5"/>
      <c r="Q16226" s="5"/>
      <c r="R16226" s="5"/>
      <c r="S16226" s="5"/>
      <c r="T16226" s="5"/>
      <c r="U16226" s="5"/>
      <c r="V16226" s="5"/>
      <c r="W16226" s="5"/>
    </row>
    <row r="16227" ht="15.75" customHeight="1">
      <c r="A16227" s="5"/>
      <c r="B16227" s="5"/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  <c r="P16227" s="5"/>
      <c r="Q16227" s="5"/>
      <c r="R16227" s="5"/>
      <c r="S16227" s="5"/>
      <c r="T16227" s="5"/>
      <c r="U16227" s="5"/>
      <c r="V16227" s="5"/>
      <c r="W16227" s="5"/>
    </row>
    <row r="16228" ht="15.75" customHeight="1">
      <c r="A16228" s="5"/>
      <c r="B16228" s="5"/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  <c r="P16228" s="5"/>
      <c r="Q16228" s="5"/>
      <c r="R16228" s="5"/>
      <c r="S16228" s="5"/>
      <c r="T16228" s="5"/>
      <c r="U16228" s="5"/>
      <c r="V16228" s="5"/>
      <c r="W16228" s="5"/>
    </row>
    <row r="16229" ht="15.75" customHeight="1">
      <c r="A16229" s="5"/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  <c r="Q16229" s="5"/>
      <c r="R16229" s="5"/>
      <c r="S16229" s="5"/>
      <c r="T16229" s="5"/>
      <c r="U16229" s="5"/>
      <c r="V16229" s="5"/>
      <c r="W16229" s="5"/>
    </row>
    <row r="16230" ht="15.75" customHeight="1">
      <c r="A16230" s="5"/>
      <c r="B16230" s="5"/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  <c r="P16230" s="5"/>
      <c r="Q16230" s="5"/>
      <c r="R16230" s="5"/>
      <c r="S16230" s="5"/>
      <c r="T16230" s="5"/>
      <c r="U16230" s="5"/>
      <c r="V16230" s="5"/>
      <c r="W16230" s="5"/>
    </row>
    <row r="16231" ht="15.75" customHeight="1">
      <c r="A16231" s="5"/>
      <c r="B16231" s="5"/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  <c r="P16231" s="5"/>
      <c r="Q16231" s="5"/>
      <c r="R16231" s="5"/>
      <c r="S16231" s="5"/>
      <c r="T16231" s="5"/>
      <c r="U16231" s="5"/>
      <c r="V16231" s="5"/>
      <c r="W16231" s="5"/>
    </row>
    <row r="16232" ht="15.75" customHeight="1">
      <c r="A16232" s="5"/>
      <c r="B16232" s="5"/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  <c r="P16232" s="5"/>
      <c r="Q16232" s="5"/>
      <c r="R16232" s="5"/>
      <c r="S16232" s="5"/>
      <c r="T16232" s="5"/>
      <c r="U16232" s="5"/>
      <c r="V16232" s="5"/>
      <c r="W16232" s="5"/>
    </row>
    <row r="16233" ht="15.75" customHeight="1">
      <c r="A16233" s="5"/>
      <c r="B16233" s="5"/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  <c r="P16233" s="5"/>
      <c r="Q16233" s="5"/>
      <c r="R16233" s="5"/>
      <c r="S16233" s="5"/>
      <c r="T16233" s="5"/>
      <c r="U16233" s="5"/>
      <c r="V16233" s="5"/>
      <c r="W16233" s="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3.25"/>
    <col customWidth="1" min="2" max="2" width="12.63"/>
    <col customWidth="1" min="3" max="3" width="24.63"/>
    <col customWidth="1" min="4" max="4" width="25.0"/>
    <col customWidth="1" min="5" max="6" width="12.63"/>
  </cols>
  <sheetData>
    <row r="1">
      <c r="A1" s="30"/>
      <c r="B1" s="30"/>
      <c r="C1" s="30"/>
      <c r="D1" s="3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30"/>
      <c r="B2" s="30"/>
      <c r="C2" s="31" t="s">
        <v>130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30"/>
      <c r="B3" s="3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0"/>
      <c r="B4" s="30"/>
      <c r="C4" s="30"/>
      <c r="D4" s="3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2" t="s">
        <v>0</v>
      </c>
      <c r="B5" s="33" t="s">
        <v>131</v>
      </c>
      <c r="C5" s="33" t="s">
        <v>132</v>
      </c>
      <c r="D5" s="34" t="s">
        <v>133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5" t="str">
        <f>IFERROR(__xludf.DUMMYFUNCTION("QUERY(
  {
    ARRAYFORMULA(SPLIT(FLATTEN(Clean_data!A5:A51 &amp; ""♦Check-In♦"" &amp; TRIM(SPLIT(Clean_data!B5:B51, "";""))), ""♦""));
    ARRAYFORMULA(SPLIT(FLATTEN(Clean_data!A5:A51 &amp; ""♦Check-Out♦"" &amp; TRIM(SPLIT(Clean_data!C5:C51, "";""))), ""♦""))
  },
  ""S"&amp;"ELECT Col1, Col2, Col3 WHERE Col3 IS NOT NULL"",
  0
)
"),"Customer1")</f>
        <v>Customer1</v>
      </c>
      <c r="B6" s="36" t="str">
        <f>IFERROR(__xludf.DUMMYFUNCTION("""COMPUTED_VALUE"""),"Check-In")</f>
        <v>Check-In</v>
      </c>
      <c r="C6" s="36" t="str">
        <f>IFERROR(__xludf.DUMMYFUNCTION("""COMPUTED_VALUE"""),"Delicious Breakfast")</f>
        <v>Delicious Breakfast</v>
      </c>
      <c r="D6" s="37" t="str">
        <f t="shared" ref="D6:D347" si="1">IF(
   COUNTIFS(
     $A6:$A$338, $A6,
     $B6:$B$338, $B6,
     $C6:$C$338, $C6
   ) = 1,
   C6,
   ""
 )
</f>
        <v>Delicious Breakfast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8" t="str">
        <f>IFERROR(__xludf.DUMMYFUNCTION("""COMPUTED_VALUE"""),"Customer1")</f>
        <v>Customer1</v>
      </c>
      <c r="B7" s="39" t="str">
        <f>IFERROR(__xludf.DUMMYFUNCTION("""COMPUTED_VALUE"""),"Check-In")</f>
        <v>Check-In</v>
      </c>
      <c r="C7" s="39" t="str">
        <f>IFERROR(__xludf.DUMMYFUNCTION("""COMPUTED_VALUE"""),"Fast and Reliable Wi-Fi")</f>
        <v>Fast and Reliable Wi-Fi</v>
      </c>
      <c r="D7" s="40" t="str">
        <f t="shared" si="1"/>
        <v>Fast and Reliable Wi-Fi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5" t="str">
        <f>IFERROR(__xludf.DUMMYFUNCTION("""COMPUTED_VALUE"""),"Customer1")</f>
        <v>Customer1</v>
      </c>
      <c r="B8" s="36" t="str">
        <f>IFERROR(__xludf.DUMMYFUNCTION("""COMPUTED_VALUE"""),"Check-In")</f>
        <v>Check-In</v>
      </c>
      <c r="C8" s="36" t="str">
        <f>IFERROR(__xludf.DUMMYFUNCTION("""COMPUTED_VALUE"""),"Family-Friendly Services")</f>
        <v>Family-Friendly Services</v>
      </c>
      <c r="D8" s="37" t="str">
        <f t="shared" si="1"/>
        <v>Family-Friendly Services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8" t="str">
        <f>IFERROR(__xludf.DUMMYFUNCTION("""COMPUTED_VALUE"""),"Customer1")</f>
        <v>Customer1</v>
      </c>
      <c r="B9" s="39" t="str">
        <f>IFERROR(__xludf.DUMMYFUNCTION("""COMPUTED_VALUE"""),"Check-In")</f>
        <v>Check-In</v>
      </c>
      <c r="C9" s="39" t="str">
        <f>IFERROR(__xludf.DUMMYFUNCTION("""COMPUTED_VALUE"""),"Friendly and Helpful Staff")</f>
        <v>Friendly and Helpful Staff</v>
      </c>
      <c r="D9" s="40" t="str">
        <f t="shared" si="1"/>
        <v>Friendly and Helpful Staff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5" t="str">
        <f>IFERROR(__xludf.DUMMYFUNCTION("""COMPUTED_VALUE"""),"Customer1")</f>
        <v>Customer1</v>
      </c>
      <c r="B10" s="36" t="str">
        <f>IFERROR(__xludf.DUMMYFUNCTION("""COMPUTED_VALUE"""),"Check-In")</f>
        <v>Check-In</v>
      </c>
      <c r="C10" s="36" t="str">
        <f>IFERROR(__xludf.DUMMYFUNCTION("""COMPUTED_VALUE"""),"Easy Parking &amp; Check-in")</f>
        <v>Easy Parking &amp; Check-in</v>
      </c>
      <c r="D10" s="37" t="str">
        <f t="shared" si="1"/>
        <v>Easy Parking &amp; Check-in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38" t="str">
        <f>IFERROR(__xludf.DUMMYFUNCTION("""COMPUTED_VALUE"""),"Customer2")</f>
        <v>Customer2</v>
      </c>
      <c r="B11" s="39" t="str">
        <f>IFERROR(__xludf.DUMMYFUNCTION("""COMPUTED_VALUE"""),"Check-In")</f>
        <v>Check-In</v>
      </c>
      <c r="C11" s="39" t="str">
        <f>IFERROR(__xludf.DUMMYFUNCTION("""COMPUTED_VALUE"""),"Quiet and Restful Environment")</f>
        <v>Quiet and Restful Environment</v>
      </c>
      <c r="D11" s="40" t="str">
        <f t="shared" si="1"/>
        <v>Quiet and Restful Environment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35" t="str">
        <f>IFERROR(__xludf.DUMMYFUNCTION("""COMPUTED_VALUE"""),"Customer2")</f>
        <v>Customer2</v>
      </c>
      <c r="B12" s="36" t="str">
        <f>IFERROR(__xludf.DUMMYFUNCTION("""COMPUTED_VALUE"""),"Check-In")</f>
        <v>Check-In</v>
      </c>
      <c r="C12" s="36" t="str">
        <f>IFERROR(__xludf.DUMMYFUNCTION("""COMPUTED_VALUE"""),"Fast and Reliable Wi-Fi")</f>
        <v>Fast and Reliable Wi-Fi</v>
      </c>
      <c r="D12" s="37" t="str">
        <f t="shared" si="1"/>
        <v>Fast and Reliable Wi-Fi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38" t="str">
        <f>IFERROR(__xludf.DUMMYFUNCTION("""COMPUTED_VALUE"""),"Customer2")</f>
        <v>Customer2</v>
      </c>
      <c r="B13" s="39" t="str">
        <f>IFERROR(__xludf.DUMMYFUNCTION("""COMPUTED_VALUE"""),"Check-In")</f>
        <v>Check-In</v>
      </c>
      <c r="C13" s="41" t="str">
        <f>IFERROR(__xludf.DUMMYFUNCTION("""COMPUTED_VALUE"""),"Friendly and Helpful Staff")</f>
        <v>Friendly and Helpful Staff</v>
      </c>
      <c r="D13" s="40" t="str">
        <f t="shared" si="1"/>
        <v>Friendly and Helpful Staff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35" t="str">
        <f>IFERROR(__xludf.DUMMYFUNCTION("""COMPUTED_VALUE"""),"Customer2")</f>
        <v>Customer2</v>
      </c>
      <c r="B14" s="36" t="str">
        <f>IFERROR(__xludf.DUMMYFUNCTION("""COMPUTED_VALUE"""),"Check-In")</f>
        <v>Check-In</v>
      </c>
      <c r="C14" s="36" t="str">
        <f>IFERROR(__xludf.DUMMYFUNCTION("""COMPUTED_VALUE"""),"Modern Fitness Facilities")</f>
        <v>Modern Fitness Facilities</v>
      </c>
      <c r="D14" s="37" t="str">
        <f t="shared" si="1"/>
        <v>Modern Fitness Facilities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38" t="str">
        <f>IFERROR(__xludf.DUMMYFUNCTION("""COMPUTED_VALUE"""),"Customer2")</f>
        <v>Customer2</v>
      </c>
      <c r="B15" s="39" t="str">
        <f>IFERROR(__xludf.DUMMYFUNCTION("""COMPUTED_VALUE"""),"Check-In")</f>
        <v>Check-In</v>
      </c>
      <c r="C15" s="39" t="str">
        <f>IFERROR(__xludf.DUMMYFUNCTION("""COMPUTED_VALUE"""),"Easy Parking &amp; Check-in")</f>
        <v>Easy Parking &amp; Check-in</v>
      </c>
      <c r="D15" s="40" t="str">
        <f t="shared" si="1"/>
        <v>Easy Parking &amp; Check-in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35" t="str">
        <f>IFERROR(__xludf.DUMMYFUNCTION("""COMPUTED_VALUE"""),"Customer3")</f>
        <v>Customer3</v>
      </c>
      <c r="B16" s="36" t="str">
        <f>IFERROR(__xludf.DUMMYFUNCTION("""COMPUTED_VALUE"""),"Check-In")</f>
        <v>Check-In</v>
      </c>
      <c r="C16" s="36" t="str">
        <f>IFERROR(__xludf.DUMMYFUNCTION("""COMPUTED_VALUE"""),"Reservation &amp; Communication")</f>
        <v>Reservation &amp; Communication</v>
      </c>
      <c r="D16" s="37" t="str">
        <f t="shared" si="1"/>
        <v>Reservation &amp; Communication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38" t="str">
        <f>IFERROR(__xludf.DUMMYFUNCTION("""COMPUTED_VALUE"""),"Customer3")</f>
        <v>Customer3</v>
      </c>
      <c r="B17" s="39" t="str">
        <f>IFERROR(__xludf.DUMMYFUNCTION("""COMPUTED_VALUE"""),"Check-In")</f>
        <v>Check-In</v>
      </c>
      <c r="C17" s="39" t="str">
        <f>IFERROR(__xludf.DUMMYFUNCTION("""COMPUTED_VALUE"""),"Fast and Reliable Wi-Fi")</f>
        <v>Fast and Reliable Wi-Fi</v>
      </c>
      <c r="D17" s="40" t="str">
        <f t="shared" si="1"/>
        <v>Fast and Reliable Wi-Fi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35" t="str">
        <f>IFERROR(__xludf.DUMMYFUNCTION("""COMPUTED_VALUE"""),"Customer3")</f>
        <v>Customer3</v>
      </c>
      <c r="B18" s="36" t="str">
        <f>IFERROR(__xludf.DUMMYFUNCTION("""COMPUTED_VALUE"""),"Check-In")</f>
        <v>Check-In</v>
      </c>
      <c r="C18" s="36" t="str">
        <f>IFERROR(__xludf.DUMMYFUNCTION("""COMPUTED_VALUE"""),"Delicious Breakfast")</f>
        <v>Delicious Breakfast</v>
      </c>
      <c r="D18" s="37" t="str">
        <f t="shared" si="1"/>
        <v>Delicious Breakfast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38" t="str">
        <f>IFERROR(__xludf.DUMMYFUNCTION("""COMPUTED_VALUE"""),"Customer3")</f>
        <v>Customer3</v>
      </c>
      <c r="B19" s="39" t="str">
        <f>IFERROR(__xludf.DUMMYFUNCTION("""COMPUTED_VALUE"""),"Check-In")</f>
        <v>Check-In</v>
      </c>
      <c r="C19" s="39" t="str">
        <f>IFERROR(__xludf.DUMMYFUNCTION("""COMPUTED_VALUE"""),"Family-Friendly Services")</f>
        <v>Family-Friendly Services</v>
      </c>
      <c r="D19" s="40" t="str">
        <f t="shared" si="1"/>
        <v>Family-Friendly Services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35" t="str">
        <f>IFERROR(__xludf.DUMMYFUNCTION("""COMPUTED_VALUE"""),"Customer4")</f>
        <v>Customer4</v>
      </c>
      <c r="B20" s="36" t="str">
        <f>IFERROR(__xludf.DUMMYFUNCTION("""COMPUTED_VALUE"""),"Check-In")</f>
        <v>Check-In</v>
      </c>
      <c r="C20" s="36" t="str">
        <f>IFERROR(__xludf.DUMMYFUNCTION("""COMPUTED_VALUE"""),"Stylish Interior Design")</f>
        <v>Stylish Interior Design</v>
      </c>
      <c r="D20" s="37" t="str">
        <f t="shared" si="1"/>
        <v>Stylish Interior Design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38" t="str">
        <f>IFERROR(__xludf.DUMMYFUNCTION("""COMPUTED_VALUE"""),"Customer4")</f>
        <v>Customer4</v>
      </c>
      <c r="B21" s="39" t="str">
        <f>IFERROR(__xludf.DUMMYFUNCTION("""COMPUTED_VALUE"""),"Check-In")</f>
        <v>Check-In</v>
      </c>
      <c r="C21" s="39" t="str">
        <f>IFERROR(__xludf.DUMMYFUNCTION("""COMPUTED_VALUE"""),"Quiet and Restful Environment")</f>
        <v>Quiet and Restful Environment</v>
      </c>
      <c r="D21" s="40" t="str">
        <f t="shared" si="1"/>
        <v>Quiet and Restful Environment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35" t="str">
        <f>IFERROR(__xludf.DUMMYFUNCTION("""COMPUTED_VALUE"""),"Customer4")</f>
        <v>Customer4</v>
      </c>
      <c r="B22" s="36" t="str">
        <f>IFERROR(__xludf.DUMMYFUNCTION("""COMPUTED_VALUE"""),"Check-In")</f>
        <v>Check-In</v>
      </c>
      <c r="C22" s="36" t="str">
        <f>IFERROR(__xludf.DUMMYFUNCTION("""COMPUTED_VALUE"""),"Modern Fitness Facilities")</f>
        <v>Modern Fitness Facilities</v>
      </c>
      <c r="D22" s="37" t="str">
        <f t="shared" si="1"/>
        <v>Modern Fitness Facilities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38" t="str">
        <f>IFERROR(__xludf.DUMMYFUNCTION("""COMPUTED_VALUE"""),"Customer4")</f>
        <v>Customer4</v>
      </c>
      <c r="B23" s="39" t="str">
        <f>IFERROR(__xludf.DUMMYFUNCTION("""COMPUTED_VALUE"""),"Check-In")</f>
        <v>Check-In</v>
      </c>
      <c r="C23" s="39" t="str">
        <f>IFERROR(__xludf.DUMMYFUNCTION("""COMPUTED_VALUE"""),"Fast and Reliable Wi-Fi")</f>
        <v>Fast and Reliable Wi-Fi</v>
      </c>
      <c r="D23" s="40" t="str">
        <f t="shared" si="1"/>
        <v>Fast and Reliable Wi-Fi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35" t="str">
        <f>IFERROR(__xludf.DUMMYFUNCTION("""COMPUTED_VALUE"""),"Customer4")</f>
        <v>Customer4</v>
      </c>
      <c r="B24" s="36" t="str">
        <f>IFERROR(__xludf.DUMMYFUNCTION("""COMPUTED_VALUE"""),"Check-In")</f>
        <v>Check-In</v>
      </c>
      <c r="C24" s="36" t="str">
        <f>IFERROR(__xludf.DUMMYFUNCTION("""COMPUTED_VALUE"""),"Friendly and Helpful Staff")</f>
        <v>Friendly and Helpful Staff</v>
      </c>
      <c r="D24" s="37" t="str">
        <f t="shared" si="1"/>
        <v>Friendly and Helpful Staff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38" t="str">
        <f>IFERROR(__xludf.DUMMYFUNCTION("""COMPUTED_VALUE"""),"Customer5")</f>
        <v>Customer5</v>
      </c>
      <c r="B25" s="39" t="str">
        <f>IFERROR(__xludf.DUMMYFUNCTION("""COMPUTED_VALUE"""),"Check-In")</f>
        <v>Check-In</v>
      </c>
      <c r="C25" s="39" t="str">
        <f>IFERROR(__xludf.DUMMYFUNCTION("""COMPUTED_VALUE"""),"Stylish Interior Design")</f>
        <v>Stylish Interior Design</v>
      </c>
      <c r="D25" s="40" t="str">
        <f t="shared" si="1"/>
        <v>Stylish Interior Design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35" t="str">
        <f>IFERROR(__xludf.DUMMYFUNCTION("""COMPUTED_VALUE"""),"Customer5")</f>
        <v>Customer5</v>
      </c>
      <c r="B26" s="36" t="str">
        <f>IFERROR(__xludf.DUMMYFUNCTION("""COMPUTED_VALUE"""),"Check-In")</f>
        <v>Check-In</v>
      </c>
      <c r="C26" s="36" t="str">
        <f>IFERROR(__xludf.DUMMYFUNCTION("""COMPUTED_VALUE"""),"Quiet and Restful Environment")</f>
        <v>Quiet and Restful Environment</v>
      </c>
      <c r="D26" s="37" t="str">
        <f t="shared" si="1"/>
        <v>Quiet and Restful Environment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38" t="str">
        <f>IFERROR(__xludf.DUMMYFUNCTION("""COMPUTED_VALUE"""),"Customer5")</f>
        <v>Customer5</v>
      </c>
      <c r="B27" s="39" t="str">
        <f>IFERROR(__xludf.DUMMYFUNCTION("""COMPUTED_VALUE"""),"Check-In")</f>
        <v>Check-In</v>
      </c>
      <c r="C27" s="39" t="str">
        <f>IFERROR(__xludf.DUMMYFUNCTION("""COMPUTED_VALUE"""),"Modern Fitness Facilities")</f>
        <v>Modern Fitness Facilities</v>
      </c>
      <c r="D27" s="40" t="str">
        <f t="shared" si="1"/>
        <v>Modern Fitness Facilities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35" t="str">
        <f>IFERROR(__xludf.DUMMYFUNCTION("""COMPUTED_VALUE"""),"Customer5")</f>
        <v>Customer5</v>
      </c>
      <c r="B28" s="36" t="str">
        <f>IFERROR(__xludf.DUMMYFUNCTION("""COMPUTED_VALUE"""),"Check-In")</f>
        <v>Check-In</v>
      </c>
      <c r="C28" s="36" t="str">
        <f>IFERROR(__xludf.DUMMYFUNCTION("""COMPUTED_VALUE"""),"Reservation &amp; Communication")</f>
        <v>Reservation &amp; Communication</v>
      </c>
      <c r="D28" s="37" t="str">
        <f t="shared" si="1"/>
        <v>Reservation &amp; Communication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38" t="str">
        <f>IFERROR(__xludf.DUMMYFUNCTION("""COMPUTED_VALUE"""),"Customer6")</f>
        <v>Customer6</v>
      </c>
      <c r="B29" s="39" t="str">
        <f>IFERROR(__xludf.DUMMYFUNCTION("""COMPUTED_VALUE"""),"Check-In")</f>
        <v>Check-In</v>
      </c>
      <c r="C29" s="39" t="str">
        <f>IFERROR(__xludf.DUMMYFUNCTION("""COMPUTED_VALUE"""),"Comfortable and Clean Rooms")</f>
        <v>Comfortable and Clean Rooms</v>
      </c>
      <c r="D29" s="40" t="str">
        <f t="shared" si="1"/>
        <v>Comfortable and Clean Rooms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35" t="str">
        <f>IFERROR(__xludf.DUMMYFUNCTION("""COMPUTED_VALUE"""),"Customer6")</f>
        <v>Customer6</v>
      </c>
      <c r="B30" s="36" t="str">
        <f>IFERROR(__xludf.DUMMYFUNCTION("""COMPUTED_VALUE"""),"Check-In")</f>
        <v>Check-In</v>
      </c>
      <c r="C30" s="36" t="str">
        <f>IFERROR(__xludf.DUMMYFUNCTION("""COMPUTED_VALUE"""),"Quiet and Restful Environment")</f>
        <v>Quiet and Restful Environment</v>
      </c>
      <c r="D30" s="37" t="str">
        <f t="shared" si="1"/>
        <v>Quiet and Restful Environment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38" t="str">
        <f>IFERROR(__xludf.DUMMYFUNCTION("""COMPUTED_VALUE"""),"Customer6")</f>
        <v>Customer6</v>
      </c>
      <c r="B31" s="39" t="str">
        <f>IFERROR(__xludf.DUMMYFUNCTION("""COMPUTED_VALUE"""),"Check-In")</f>
        <v>Check-In</v>
      </c>
      <c r="C31" s="39" t="str">
        <f>IFERROR(__xludf.DUMMYFUNCTION("""COMPUTED_VALUE"""),"Modern Fitness Facilities")</f>
        <v>Modern Fitness Facilities</v>
      </c>
      <c r="D31" s="40" t="str">
        <f t="shared" si="1"/>
        <v>Modern Fitness Facilities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35" t="str">
        <f>IFERROR(__xludf.DUMMYFUNCTION("""COMPUTED_VALUE"""),"Customer6")</f>
        <v>Customer6</v>
      </c>
      <c r="B32" s="36" t="str">
        <f>IFERROR(__xludf.DUMMYFUNCTION("""COMPUTED_VALUE"""),"Check-In")</f>
        <v>Check-In</v>
      </c>
      <c r="C32" s="36" t="str">
        <f>IFERROR(__xludf.DUMMYFUNCTION("""COMPUTED_VALUE"""),"Fast and Reliable Wi-Fi")</f>
        <v>Fast and Reliable Wi-Fi</v>
      </c>
      <c r="D32" s="37" t="str">
        <f t="shared" si="1"/>
        <v>Fast and Reliable Wi-Fi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38" t="str">
        <f>IFERROR(__xludf.DUMMYFUNCTION("""COMPUTED_VALUE"""),"Customer7")</f>
        <v>Customer7</v>
      </c>
      <c r="B33" s="39" t="str">
        <f>IFERROR(__xludf.DUMMYFUNCTION("""COMPUTED_VALUE"""),"Check-In")</f>
        <v>Check-In</v>
      </c>
      <c r="C33" s="39" t="str">
        <f>IFERROR(__xludf.DUMMYFUNCTION("""COMPUTED_VALUE"""),"Comfortable and Clean Rooms")</f>
        <v>Comfortable and Clean Rooms</v>
      </c>
      <c r="D33" s="40" t="str">
        <f t="shared" si="1"/>
        <v>Comfortable and Clean Rooms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35" t="str">
        <f>IFERROR(__xludf.DUMMYFUNCTION("""COMPUTED_VALUE"""),"Customer7")</f>
        <v>Customer7</v>
      </c>
      <c r="B34" s="36" t="str">
        <f>IFERROR(__xludf.DUMMYFUNCTION("""COMPUTED_VALUE"""),"Check-In")</f>
        <v>Check-In</v>
      </c>
      <c r="C34" s="36" t="str">
        <f>IFERROR(__xludf.DUMMYFUNCTION("""COMPUTED_VALUE"""),"Quiet and Restful Environment")</f>
        <v>Quiet and Restful Environment</v>
      </c>
      <c r="D34" s="37" t="str">
        <f t="shared" si="1"/>
        <v>Quiet and Restful Environment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38" t="str">
        <f>IFERROR(__xludf.DUMMYFUNCTION("""COMPUTED_VALUE"""),"Customer7")</f>
        <v>Customer7</v>
      </c>
      <c r="B35" s="39" t="str">
        <f>IFERROR(__xludf.DUMMYFUNCTION("""COMPUTED_VALUE"""),"Check-In")</f>
        <v>Check-In</v>
      </c>
      <c r="C35" s="39" t="str">
        <f>IFERROR(__xludf.DUMMYFUNCTION("""COMPUTED_VALUE"""),"Modern Fitness Facilities")</f>
        <v>Modern Fitness Facilities</v>
      </c>
      <c r="D35" s="40" t="str">
        <f t="shared" si="1"/>
        <v>Modern Fitness Facilities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35" t="str">
        <f>IFERROR(__xludf.DUMMYFUNCTION("""COMPUTED_VALUE"""),"Customer7")</f>
        <v>Customer7</v>
      </c>
      <c r="B36" s="36" t="str">
        <f>IFERROR(__xludf.DUMMYFUNCTION("""COMPUTED_VALUE"""),"Check-In")</f>
        <v>Check-In</v>
      </c>
      <c r="C36" s="36" t="str">
        <f>IFERROR(__xludf.DUMMYFUNCTION("""COMPUTED_VALUE"""),"Fast and Reliable Wi-Fi")</f>
        <v>Fast and Reliable Wi-Fi</v>
      </c>
      <c r="D36" s="37" t="str">
        <f t="shared" si="1"/>
        <v>Fast and Reliable Wi-Fi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38" t="str">
        <f>IFERROR(__xludf.DUMMYFUNCTION("""COMPUTED_VALUE"""),"Customer8")</f>
        <v>Customer8</v>
      </c>
      <c r="B37" s="39" t="str">
        <f>IFERROR(__xludf.DUMMYFUNCTION("""COMPUTED_VALUE"""),"Check-In")</f>
        <v>Check-In</v>
      </c>
      <c r="C37" s="39" t="str">
        <f>IFERROR(__xludf.DUMMYFUNCTION("""COMPUTED_VALUE"""),"Comfortable and Clean Rooms")</f>
        <v>Comfortable and Clean Rooms</v>
      </c>
      <c r="D37" s="40" t="str">
        <f t="shared" si="1"/>
        <v>Comfortable and Clean Rooms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35" t="str">
        <f>IFERROR(__xludf.DUMMYFUNCTION("""COMPUTED_VALUE"""),"Customer8")</f>
        <v>Customer8</v>
      </c>
      <c r="B38" s="36" t="str">
        <f>IFERROR(__xludf.DUMMYFUNCTION("""COMPUTED_VALUE"""),"Check-In")</f>
        <v>Check-In</v>
      </c>
      <c r="C38" s="36" t="str">
        <f>IFERROR(__xludf.DUMMYFUNCTION("""COMPUTED_VALUE"""),"Quiet and Restful Environment")</f>
        <v>Quiet and Restful Environment</v>
      </c>
      <c r="D38" s="37" t="str">
        <f t="shared" si="1"/>
        <v>Quiet and Restful Environment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38" t="str">
        <f>IFERROR(__xludf.DUMMYFUNCTION("""COMPUTED_VALUE"""),"Customer8")</f>
        <v>Customer8</v>
      </c>
      <c r="B39" s="39" t="str">
        <f>IFERROR(__xludf.DUMMYFUNCTION("""COMPUTED_VALUE"""),"Check-In")</f>
        <v>Check-In</v>
      </c>
      <c r="C39" s="39" t="str">
        <f>IFERROR(__xludf.DUMMYFUNCTION("""COMPUTED_VALUE"""),"Modern Fitness Facilities")</f>
        <v>Modern Fitness Facilities</v>
      </c>
      <c r="D39" s="40" t="str">
        <f t="shared" si="1"/>
        <v>Modern Fitness Facilities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35" t="str">
        <f>IFERROR(__xludf.DUMMYFUNCTION("""COMPUTED_VALUE"""),"Customer8")</f>
        <v>Customer8</v>
      </c>
      <c r="B40" s="36" t="str">
        <f>IFERROR(__xludf.DUMMYFUNCTION("""COMPUTED_VALUE"""),"Check-In")</f>
        <v>Check-In</v>
      </c>
      <c r="C40" s="36" t="str">
        <f>IFERROR(__xludf.DUMMYFUNCTION("""COMPUTED_VALUE"""),"Business Amenities")</f>
        <v>Business Amenities</v>
      </c>
      <c r="D40" s="37" t="str">
        <f t="shared" si="1"/>
        <v>Business Amenities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38" t="str">
        <f>IFERROR(__xludf.DUMMYFUNCTION("""COMPUTED_VALUE"""),"Customer8")</f>
        <v>Customer8</v>
      </c>
      <c r="B41" s="39" t="str">
        <f>IFERROR(__xludf.DUMMYFUNCTION("""COMPUTED_VALUE"""),"Check-In")</f>
        <v>Check-In</v>
      </c>
      <c r="C41" s="39" t="str">
        <f>IFERROR(__xludf.DUMMYFUNCTION("""COMPUTED_VALUE"""),"Family-Friendly Services")</f>
        <v>Family-Friendly Services</v>
      </c>
      <c r="D41" s="40" t="str">
        <f t="shared" si="1"/>
        <v>Family-Friendly Services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35" t="str">
        <f>IFERROR(__xludf.DUMMYFUNCTION("""COMPUTED_VALUE"""),"Customer8")</f>
        <v>Customer8</v>
      </c>
      <c r="B42" s="36" t="str">
        <f>IFERROR(__xludf.DUMMYFUNCTION("""COMPUTED_VALUE"""),"Check-In")</f>
        <v>Check-In</v>
      </c>
      <c r="C42" s="36" t="str">
        <f>IFERROR(__xludf.DUMMYFUNCTION("""COMPUTED_VALUE"""),"Delicious Breakfast")</f>
        <v>Delicious Breakfast</v>
      </c>
      <c r="D42" s="37" t="str">
        <f t="shared" si="1"/>
        <v>Delicious Breakfast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38" t="str">
        <f>IFERROR(__xludf.DUMMYFUNCTION("""COMPUTED_VALUE"""),"Customer8")</f>
        <v>Customer8</v>
      </c>
      <c r="B43" s="39" t="str">
        <f>IFERROR(__xludf.DUMMYFUNCTION("""COMPUTED_VALUE"""),"Check-In")</f>
        <v>Check-In</v>
      </c>
      <c r="C43" s="39" t="str">
        <f>IFERROR(__xludf.DUMMYFUNCTION("""COMPUTED_VALUE"""),"Friendly and Helpful Staff")</f>
        <v>Friendly and Helpful Staff</v>
      </c>
      <c r="D43" s="40" t="str">
        <f t="shared" si="1"/>
        <v>Friendly and Helpful Staff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35" t="str">
        <f>IFERROR(__xludf.DUMMYFUNCTION("""COMPUTED_VALUE"""),"Customer9")</f>
        <v>Customer9</v>
      </c>
      <c r="B44" s="36" t="str">
        <f>IFERROR(__xludf.DUMMYFUNCTION("""COMPUTED_VALUE"""),"Check-In")</f>
        <v>Check-In</v>
      </c>
      <c r="C44" s="36" t="str">
        <f>IFERROR(__xludf.DUMMYFUNCTION("""COMPUTED_VALUE"""),"Easy Parking &amp; Check-in")</f>
        <v>Easy Parking &amp; Check-in</v>
      </c>
      <c r="D44" s="37" t="str">
        <f t="shared" si="1"/>
        <v>Easy Parking &amp; Check-in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38" t="str">
        <f>IFERROR(__xludf.DUMMYFUNCTION("""COMPUTED_VALUE"""),"Customer9")</f>
        <v>Customer9</v>
      </c>
      <c r="B45" s="39" t="str">
        <f>IFERROR(__xludf.DUMMYFUNCTION("""COMPUTED_VALUE"""),"Check-In")</f>
        <v>Check-In</v>
      </c>
      <c r="C45" s="39" t="str">
        <f>IFERROR(__xludf.DUMMYFUNCTION("""COMPUTED_VALUE"""),"Modern Fitness Facilities")</f>
        <v>Modern Fitness Facilities</v>
      </c>
      <c r="D45" s="40" t="str">
        <f t="shared" si="1"/>
        <v>Modern Fitness Facilities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35" t="str">
        <f>IFERROR(__xludf.DUMMYFUNCTION("""COMPUTED_VALUE"""),"Customer9")</f>
        <v>Customer9</v>
      </c>
      <c r="B46" s="36" t="str">
        <f>IFERROR(__xludf.DUMMYFUNCTION("""COMPUTED_VALUE"""),"Check-In")</f>
        <v>Check-In</v>
      </c>
      <c r="C46" s="36" t="str">
        <f>IFERROR(__xludf.DUMMYFUNCTION("""COMPUTED_VALUE"""),"Quiet and Restful Environment")</f>
        <v>Quiet and Restful Environment</v>
      </c>
      <c r="D46" s="37" t="str">
        <f t="shared" si="1"/>
        <v>Quiet and Restful Environment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38" t="str">
        <f>IFERROR(__xludf.DUMMYFUNCTION("""COMPUTED_VALUE"""),"Customer9")</f>
        <v>Customer9</v>
      </c>
      <c r="B47" s="39" t="str">
        <f>IFERROR(__xludf.DUMMYFUNCTION("""COMPUTED_VALUE"""),"Check-In")</f>
        <v>Check-In</v>
      </c>
      <c r="C47" s="39" t="str">
        <f>IFERROR(__xludf.DUMMYFUNCTION("""COMPUTED_VALUE"""),"Comfortable and Clean Rooms")</f>
        <v>Comfortable and Clean Rooms</v>
      </c>
      <c r="D47" s="40" t="str">
        <f t="shared" si="1"/>
        <v>Comfortable and Clean Rooms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35" t="str">
        <f>IFERROR(__xludf.DUMMYFUNCTION("""COMPUTED_VALUE"""),"Customer10")</f>
        <v>Customer10</v>
      </c>
      <c r="B48" s="36" t="str">
        <f>IFERROR(__xludf.DUMMYFUNCTION("""COMPUTED_VALUE"""),"Check-In")</f>
        <v>Check-In</v>
      </c>
      <c r="C48" s="36" t="str">
        <f>IFERROR(__xludf.DUMMYFUNCTION("""COMPUTED_VALUE"""),"Quiet and Restful Environment")</f>
        <v>Quiet and Restful Environment</v>
      </c>
      <c r="D48" s="37" t="str">
        <f t="shared" si="1"/>
        <v>Quiet and Restful Environment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38" t="str">
        <f>IFERROR(__xludf.DUMMYFUNCTION("""COMPUTED_VALUE"""),"Customer10")</f>
        <v>Customer10</v>
      </c>
      <c r="B49" s="39" t="str">
        <f>IFERROR(__xludf.DUMMYFUNCTION("""COMPUTED_VALUE"""),"Check-In")</f>
        <v>Check-In</v>
      </c>
      <c r="C49" s="39" t="str">
        <f>IFERROR(__xludf.DUMMYFUNCTION("""COMPUTED_VALUE"""),"Reservation &amp; Communication")</f>
        <v>Reservation &amp; Communication</v>
      </c>
      <c r="D49" s="40" t="str">
        <f t="shared" si="1"/>
        <v>Reservation &amp; Communication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35" t="str">
        <f>IFERROR(__xludf.DUMMYFUNCTION("""COMPUTED_VALUE"""),"Customer10")</f>
        <v>Customer10</v>
      </c>
      <c r="B50" s="36" t="str">
        <f>IFERROR(__xludf.DUMMYFUNCTION("""COMPUTED_VALUE"""),"Check-In")</f>
        <v>Check-In</v>
      </c>
      <c r="C50" s="36" t="str">
        <f>IFERROR(__xludf.DUMMYFUNCTION("""COMPUTED_VALUE"""),"Stylish Interior Design")</f>
        <v>Stylish Interior Design</v>
      </c>
      <c r="D50" s="37" t="str">
        <f t="shared" si="1"/>
        <v>Stylish Interior Design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38" t="str">
        <f>IFERROR(__xludf.DUMMYFUNCTION("""COMPUTED_VALUE"""),"Customer10")</f>
        <v>Customer10</v>
      </c>
      <c r="B51" s="39" t="str">
        <f>IFERROR(__xludf.DUMMYFUNCTION("""COMPUTED_VALUE"""),"Check-In")</f>
        <v>Check-In</v>
      </c>
      <c r="C51" s="39" t="str">
        <f>IFERROR(__xludf.DUMMYFUNCTION("""COMPUTED_VALUE"""),"Modern Fitness Facilities")</f>
        <v>Modern Fitness Facilities</v>
      </c>
      <c r="D51" s="40" t="str">
        <f t="shared" si="1"/>
        <v>Modern Fitness Facilities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35" t="str">
        <f>IFERROR(__xludf.DUMMYFUNCTION("""COMPUTED_VALUE"""),"Customer10")</f>
        <v>Customer10</v>
      </c>
      <c r="B52" s="36" t="str">
        <f>IFERROR(__xludf.DUMMYFUNCTION("""COMPUTED_VALUE"""),"Check-In")</f>
        <v>Check-In</v>
      </c>
      <c r="C52" s="36" t="str">
        <f>IFERROR(__xludf.DUMMYFUNCTION("""COMPUTED_VALUE"""),"Fast and Reliable Wi-Fi")</f>
        <v>Fast and Reliable Wi-Fi</v>
      </c>
      <c r="D52" s="37" t="str">
        <f t="shared" si="1"/>
        <v>Fast and Reliable Wi-Fi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38" t="str">
        <f>IFERROR(__xludf.DUMMYFUNCTION("""COMPUTED_VALUE"""),"Customer10")</f>
        <v>Customer10</v>
      </c>
      <c r="B53" s="39" t="str">
        <f>IFERROR(__xludf.DUMMYFUNCTION("""COMPUTED_VALUE"""),"Check-In")</f>
        <v>Check-In</v>
      </c>
      <c r="C53" s="39" t="str">
        <f>IFERROR(__xludf.DUMMYFUNCTION("""COMPUTED_VALUE"""),"Delicious Breakfast")</f>
        <v>Delicious Breakfast</v>
      </c>
      <c r="D53" s="40" t="str">
        <f t="shared" si="1"/>
        <v>Delicious Breakfast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35" t="str">
        <f>IFERROR(__xludf.DUMMYFUNCTION("""COMPUTED_VALUE"""),"Customer11")</f>
        <v>Customer11</v>
      </c>
      <c r="B54" s="36" t="str">
        <f>IFERROR(__xludf.DUMMYFUNCTION("""COMPUTED_VALUE"""),"Check-In")</f>
        <v>Check-In</v>
      </c>
      <c r="C54" s="36" t="str">
        <f>IFERROR(__xludf.DUMMYFUNCTION("""COMPUTED_VALUE"""),"Comfortable and Clean Rooms")</f>
        <v>Comfortable and Clean Rooms</v>
      </c>
      <c r="D54" s="37" t="str">
        <f t="shared" si="1"/>
        <v>Comfortable and Clean Rooms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38" t="str">
        <f>IFERROR(__xludf.DUMMYFUNCTION("""COMPUTED_VALUE"""),"Customer11")</f>
        <v>Customer11</v>
      </c>
      <c r="B55" s="39" t="str">
        <f>IFERROR(__xludf.DUMMYFUNCTION("""COMPUTED_VALUE"""),"Check-In")</f>
        <v>Check-In</v>
      </c>
      <c r="C55" s="39" t="str">
        <f>IFERROR(__xludf.DUMMYFUNCTION("""COMPUTED_VALUE"""),"Reservation &amp; Communication")</f>
        <v>Reservation &amp; Communication</v>
      </c>
      <c r="D55" s="40" t="str">
        <f t="shared" si="1"/>
        <v>Reservation &amp; Communication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35" t="str">
        <f>IFERROR(__xludf.DUMMYFUNCTION("""COMPUTED_VALUE"""),"Customer11")</f>
        <v>Customer11</v>
      </c>
      <c r="B56" s="36" t="str">
        <f>IFERROR(__xludf.DUMMYFUNCTION("""COMPUTED_VALUE"""),"Check-In")</f>
        <v>Check-In</v>
      </c>
      <c r="C56" s="36" t="str">
        <f>IFERROR(__xludf.DUMMYFUNCTION("""COMPUTED_VALUE"""),"Delicious Breakfast")</f>
        <v>Delicious Breakfast</v>
      </c>
      <c r="D56" s="37" t="str">
        <f t="shared" si="1"/>
        <v>Delicious Breakfast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38" t="str">
        <f>IFERROR(__xludf.DUMMYFUNCTION("""COMPUTED_VALUE"""),"Customer12")</f>
        <v>Customer12</v>
      </c>
      <c r="B57" s="39" t="str">
        <f>IFERROR(__xludf.DUMMYFUNCTION("""COMPUTED_VALUE"""),"Check-In")</f>
        <v>Check-In</v>
      </c>
      <c r="C57" s="39" t="str">
        <f>IFERROR(__xludf.DUMMYFUNCTION("""COMPUTED_VALUE"""),"Quiet and Restful Environment")</f>
        <v>Quiet and Restful Environment</v>
      </c>
      <c r="D57" s="40" t="str">
        <f t="shared" si="1"/>
        <v>Quiet and Restful Environment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35" t="str">
        <f>IFERROR(__xludf.DUMMYFUNCTION("""COMPUTED_VALUE"""),"Customer12")</f>
        <v>Customer12</v>
      </c>
      <c r="B58" s="36" t="str">
        <f>IFERROR(__xludf.DUMMYFUNCTION("""COMPUTED_VALUE"""),"Check-In")</f>
        <v>Check-In</v>
      </c>
      <c r="C58" s="36" t="str">
        <f>IFERROR(__xludf.DUMMYFUNCTION("""COMPUTED_VALUE"""),"Comfortable and Clean Rooms")</f>
        <v>Comfortable and Clean Rooms</v>
      </c>
      <c r="D58" s="37" t="str">
        <f t="shared" si="1"/>
        <v>Comfortable and Clean Rooms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38" t="str">
        <f>IFERROR(__xludf.DUMMYFUNCTION("""COMPUTED_VALUE"""),"Customer12")</f>
        <v>Customer12</v>
      </c>
      <c r="B59" s="39" t="str">
        <f>IFERROR(__xludf.DUMMYFUNCTION("""COMPUTED_VALUE"""),"Check-In")</f>
        <v>Check-In</v>
      </c>
      <c r="C59" s="39" t="str">
        <f>IFERROR(__xludf.DUMMYFUNCTION("""COMPUTED_VALUE"""),"Delicious Breakfast")</f>
        <v>Delicious Breakfast</v>
      </c>
      <c r="D59" s="40" t="str">
        <f t="shared" si="1"/>
        <v>Delicious Breakfast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35" t="str">
        <f>IFERROR(__xludf.DUMMYFUNCTION("""COMPUTED_VALUE"""),"Customer12")</f>
        <v>Customer12</v>
      </c>
      <c r="B60" s="36" t="str">
        <f>IFERROR(__xludf.DUMMYFUNCTION("""COMPUTED_VALUE"""),"Check-In")</f>
        <v>Check-In</v>
      </c>
      <c r="C60" s="36" t="str">
        <f>IFERROR(__xludf.DUMMYFUNCTION("""COMPUTED_VALUE"""),"Stylish Interior Design")</f>
        <v>Stylish Interior Design</v>
      </c>
      <c r="D60" s="37" t="str">
        <f t="shared" si="1"/>
        <v>Stylish Interior Design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38" t="str">
        <f>IFERROR(__xludf.DUMMYFUNCTION("""COMPUTED_VALUE"""),"Customer13")</f>
        <v>Customer13</v>
      </c>
      <c r="B61" s="39" t="str">
        <f>IFERROR(__xludf.DUMMYFUNCTION("""COMPUTED_VALUE"""),"Check-In")</f>
        <v>Check-In</v>
      </c>
      <c r="C61" s="39" t="str">
        <f>IFERROR(__xludf.DUMMYFUNCTION("""COMPUTED_VALUE"""),"Comfortable and Clean Rooms")</f>
        <v>Comfortable and Clean Rooms</v>
      </c>
      <c r="D61" s="40" t="str">
        <f t="shared" si="1"/>
        <v>Comfortable and Clean Rooms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35" t="str">
        <f>IFERROR(__xludf.DUMMYFUNCTION("""COMPUTED_VALUE"""),"Customer13")</f>
        <v>Customer13</v>
      </c>
      <c r="B62" s="36" t="str">
        <f>IFERROR(__xludf.DUMMYFUNCTION("""COMPUTED_VALUE"""),"Check-In")</f>
        <v>Check-In</v>
      </c>
      <c r="C62" s="36" t="str">
        <f>IFERROR(__xludf.DUMMYFUNCTION("""COMPUTED_VALUE"""),"Quiet and Restful Environment")</f>
        <v>Quiet and Restful Environment</v>
      </c>
      <c r="D62" s="37" t="str">
        <f t="shared" si="1"/>
        <v>Quiet and Restful Environment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38" t="str">
        <f>IFERROR(__xludf.DUMMYFUNCTION("""COMPUTED_VALUE"""),"Customer13")</f>
        <v>Customer13</v>
      </c>
      <c r="B63" s="39" t="str">
        <f>IFERROR(__xludf.DUMMYFUNCTION("""COMPUTED_VALUE"""),"Check-In")</f>
        <v>Check-In</v>
      </c>
      <c r="C63" s="39" t="str">
        <f>IFERROR(__xludf.DUMMYFUNCTION("""COMPUTED_VALUE"""),"Fast and Reliable Wi-Fi")</f>
        <v>Fast and Reliable Wi-Fi</v>
      </c>
      <c r="D63" s="40" t="str">
        <f t="shared" si="1"/>
        <v>Fast and Reliable Wi-Fi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35" t="str">
        <f>IFERROR(__xludf.DUMMYFUNCTION("""COMPUTED_VALUE"""),"Customer13")</f>
        <v>Customer13</v>
      </c>
      <c r="B64" s="36" t="str">
        <f>IFERROR(__xludf.DUMMYFUNCTION("""COMPUTED_VALUE"""),"Check-In")</f>
        <v>Check-In</v>
      </c>
      <c r="C64" s="36" t="str">
        <f>IFERROR(__xludf.DUMMYFUNCTION("""COMPUTED_VALUE"""),"Business Amenities")</f>
        <v>Business Amenities</v>
      </c>
      <c r="D64" s="37" t="str">
        <f t="shared" si="1"/>
        <v>Business Amenities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38" t="str">
        <f>IFERROR(__xludf.DUMMYFUNCTION("""COMPUTED_VALUE"""),"Customer13")</f>
        <v>Customer13</v>
      </c>
      <c r="B65" s="39" t="str">
        <f>IFERROR(__xludf.DUMMYFUNCTION("""COMPUTED_VALUE"""),"Check-In")</f>
        <v>Check-In</v>
      </c>
      <c r="C65" s="39" t="str">
        <f>IFERROR(__xludf.DUMMYFUNCTION("""COMPUTED_VALUE"""),"Friendly and Helpful Staff")</f>
        <v>Friendly and Helpful Staff</v>
      </c>
      <c r="D65" s="40" t="str">
        <f t="shared" si="1"/>
        <v>Friendly and Helpful Staff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35" t="str">
        <f>IFERROR(__xludf.DUMMYFUNCTION("""COMPUTED_VALUE"""),"Customer13")</f>
        <v>Customer13</v>
      </c>
      <c r="B66" s="36" t="str">
        <f>IFERROR(__xludf.DUMMYFUNCTION("""COMPUTED_VALUE"""),"Check-In")</f>
        <v>Check-In</v>
      </c>
      <c r="C66" s="36" t="str">
        <f>IFERROR(__xludf.DUMMYFUNCTION("""COMPUTED_VALUE"""),"Reservation &amp; Communication")</f>
        <v>Reservation &amp; Communication</v>
      </c>
      <c r="D66" s="37" t="str">
        <f t="shared" si="1"/>
        <v>Reservation &amp; Communication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38" t="str">
        <f>IFERROR(__xludf.DUMMYFUNCTION("""COMPUTED_VALUE"""),"Customer13")</f>
        <v>Customer13</v>
      </c>
      <c r="B67" s="39" t="str">
        <f>IFERROR(__xludf.DUMMYFUNCTION("""COMPUTED_VALUE"""),"Check-In")</f>
        <v>Check-In</v>
      </c>
      <c r="C67" s="39" t="str">
        <f>IFERROR(__xludf.DUMMYFUNCTION("""COMPUTED_VALUE"""),"Delicious Breakfast")</f>
        <v>Delicious Breakfast</v>
      </c>
      <c r="D67" s="40" t="str">
        <f t="shared" si="1"/>
        <v>Delicious Breakfast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35" t="str">
        <f>IFERROR(__xludf.DUMMYFUNCTION("""COMPUTED_VALUE"""),"Customer14")</f>
        <v>Customer14</v>
      </c>
      <c r="B68" s="36" t="str">
        <f>IFERROR(__xludf.DUMMYFUNCTION("""COMPUTED_VALUE"""),"Check-In")</f>
        <v>Check-In</v>
      </c>
      <c r="C68" s="36" t="str">
        <f>IFERROR(__xludf.DUMMYFUNCTION("""COMPUTED_VALUE"""),"Quiet and Restful Environment")</f>
        <v>Quiet and Restful Environment</v>
      </c>
      <c r="D68" s="37" t="str">
        <f t="shared" si="1"/>
        <v>Quiet and Restful Environment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38" t="str">
        <f>IFERROR(__xludf.DUMMYFUNCTION("""COMPUTED_VALUE"""),"Customer14")</f>
        <v>Customer14</v>
      </c>
      <c r="B69" s="39" t="str">
        <f>IFERROR(__xludf.DUMMYFUNCTION("""COMPUTED_VALUE"""),"Check-In")</f>
        <v>Check-In</v>
      </c>
      <c r="C69" s="39" t="str">
        <f>IFERROR(__xludf.DUMMYFUNCTION("""COMPUTED_VALUE"""),"Comfortable and Clean Rooms")</f>
        <v>Comfortable and Clean Rooms</v>
      </c>
      <c r="D69" s="40" t="str">
        <f t="shared" si="1"/>
        <v>Comfortable and Clean Rooms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35" t="str">
        <f>IFERROR(__xludf.DUMMYFUNCTION("""COMPUTED_VALUE"""),"Customer14")</f>
        <v>Customer14</v>
      </c>
      <c r="B70" s="36" t="str">
        <f>IFERROR(__xludf.DUMMYFUNCTION("""COMPUTED_VALUE"""),"Check-In")</f>
        <v>Check-In</v>
      </c>
      <c r="C70" s="36" t="str">
        <f>IFERROR(__xludf.DUMMYFUNCTION("""COMPUTED_VALUE"""),"Fast and Reliable Wi-Fi")</f>
        <v>Fast and Reliable Wi-Fi</v>
      </c>
      <c r="D70" s="37" t="str">
        <f t="shared" si="1"/>
        <v>Fast and Reliable Wi-Fi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38" t="str">
        <f>IFERROR(__xludf.DUMMYFUNCTION("""COMPUTED_VALUE"""),"Customer14")</f>
        <v>Customer14</v>
      </c>
      <c r="B71" s="39" t="str">
        <f>IFERROR(__xludf.DUMMYFUNCTION("""COMPUTED_VALUE"""),"Check-In")</f>
        <v>Check-In</v>
      </c>
      <c r="C71" s="39" t="str">
        <f>IFERROR(__xludf.DUMMYFUNCTION("""COMPUTED_VALUE"""),"Modern Fitness Facilities")</f>
        <v>Modern Fitness Facilities</v>
      </c>
      <c r="D71" s="40" t="str">
        <f t="shared" si="1"/>
        <v>Modern Fitness Facilities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35" t="str">
        <f>IFERROR(__xludf.DUMMYFUNCTION("""COMPUTED_VALUE"""),"Customer14")</f>
        <v>Customer14</v>
      </c>
      <c r="B72" s="36" t="str">
        <f>IFERROR(__xludf.DUMMYFUNCTION("""COMPUTED_VALUE"""),"Check-In")</f>
        <v>Check-In</v>
      </c>
      <c r="C72" s="36" t="str">
        <f>IFERROR(__xludf.DUMMYFUNCTION("""COMPUTED_VALUE"""),"Business Amenities")</f>
        <v>Business Amenities</v>
      </c>
      <c r="D72" s="37" t="str">
        <f t="shared" si="1"/>
        <v>Business Amenities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38" t="str">
        <f>IFERROR(__xludf.DUMMYFUNCTION("""COMPUTED_VALUE"""),"Customer14")</f>
        <v>Customer14</v>
      </c>
      <c r="B73" s="39" t="str">
        <f>IFERROR(__xludf.DUMMYFUNCTION("""COMPUTED_VALUE"""),"Check-In")</f>
        <v>Check-In</v>
      </c>
      <c r="C73" s="39" t="str">
        <f>IFERROR(__xludf.DUMMYFUNCTION("""COMPUTED_VALUE"""),"Reservation &amp; Communication")</f>
        <v>Reservation &amp; Communication</v>
      </c>
      <c r="D73" s="40" t="str">
        <f t="shared" si="1"/>
        <v>Reservation &amp; Communication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35" t="str">
        <f>IFERROR(__xludf.DUMMYFUNCTION("""COMPUTED_VALUE"""),"Customer14")</f>
        <v>Customer14</v>
      </c>
      <c r="B74" s="36" t="str">
        <f>IFERROR(__xludf.DUMMYFUNCTION("""COMPUTED_VALUE"""),"Check-In")</f>
        <v>Check-In</v>
      </c>
      <c r="C74" s="36" t="str">
        <f>IFERROR(__xludf.DUMMYFUNCTION("""COMPUTED_VALUE"""),"Delicious Breakfast")</f>
        <v>Delicious Breakfast</v>
      </c>
      <c r="D74" s="37" t="str">
        <f t="shared" si="1"/>
        <v>Delicious Breakfast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38" t="str">
        <f>IFERROR(__xludf.DUMMYFUNCTION("""COMPUTED_VALUE"""),"Customer15")</f>
        <v>Customer15</v>
      </c>
      <c r="B75" s="39" t="str">
        <f>IFERROR(__xludf.DUMMYFUNCTION("""COMPUTED_VALUE"""),"Check-In")</f>
        <v>Check-In</v>
      </c>
      <c r="C75" s="39" t="str">
        <f>IFERROR(__xludf.DUMMYFUNCTION("""COMPUTED_VALUE"""),"Comfortable and Clean Rooms")</f>
        <v>Comfortable and Clean Rooms</v>
      </c>
      <c r="D75" s="40" t="str">
        <f t="shared" si="1"/>
        <v>Comfortable and Clean Rooms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35" t="str">
        <f>IFERROR(__xludf.DUMMYFUNCTION("""COMPUTED_VALUE"""),"Customer15")</f>
        <v>Customer15</v>
      </c>
      <c r="B76" s="36" t="str">
        <f>IFERROR(__xludf.DUMMYFUNCTION("""COMPUTED_VALUE"""),"Check-In")</f>
        <v>Check-In</v>
      </c>
      <c r="C76" s="36" t="str">
        <f>IFERROR(__xludf.DUMMYFUNCTION("""COMPUTED_VALUE"""),"Modern Fitness Facilities")</f>
        <v>Modern Fitness Facilities</v>
      </c>
      <c r="D76" s="37" t="str">
        <f t="shared" si="1"/>
        <v>Modern Fitness Facilities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38" t="str">
        <f>IFERROR(__xludf.DUMMYFUNCTION("""COMPUTED_VALUE"""),"Customer15")</f>
        <v>Customer15</v>
      </c>
      <c r="B77" s="39" t="str">
        <f>IFERROR(__xludf.DUMMYFUNCTION("""COMPUTED_VALUE"""),"Check-In")</f>
        <v>Check-In</v>
      </c>
      <c r="C77" s="39" t="str">
        <f>IFERROR(__xludf.DUMMYFUNCTION("""COMPUTED_VALUE"""),"Friendly and Helpful Staff")</f>
        <v>Friendly and Helpful Staff</v>
      </c>
      <c r="D77" s="40" t="str">
        <f t="shared" si="1"/>
        <v>Friendly and Helpful Staff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35" t="str">
        <f>IFERROR(__xludf.DUMMYFUNCTION("""COMPUTED_VALUE"""),"Customer16")</f>
        <v>Customer16</v>
      </c>
      <c r="B78" s="36" t="str">
        <f>IFERROR(__xludf.DUMMYFUNCTION("""COMPUTED_VALUE"""),"Check-In")</f>
        <v>Check-In</v>
      </c>
      <c r="C78" s="36" t="str">
        <f>IFERROR(__xludf.DUMMYFUNCTION("""COMPUTED_VALUE"""),"Stylish Interior Design")</f>
        <v>Stylish Interior Design</v>
      </c>
      <c r="D78" s="37" t="str">
        <f t="shared" si="1"/>
        <v>Stylish Interior Design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38" t="str">
        <f>IFERROR(__xludf.DUMMYFUNCTION("""COMPUTED_VALUE"""),"Customer16")</f>
        <v>Customer16</v>
      </c>
      <c r="B79" s="39" t="str">
        <f>IFERROR(__xludf.DUMMYFUNCTION("""COMPUTED_VALUE"""),"Check-In")</f>
        <v>Check-In</v>
      </c>
      <c r="C79" s="39" t="str">
        <f>IFERROR(__xludf.DUMMYFUNCTION("""COMPUTED_VALUE"""),"Comfortable and Clean Rooms")</f>
        <v>Comfortable and Clean Rooms</v>
      </c>
      <c r="D79" s="40" t="str">
        <f t="shared" si="1"/>
        <v>Comfortable and Clean Rooms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35" t="str">
        <f>IFERROR(__xludf.DUMMYFUNCTION("""COMPUTED_VALUE"""),"Customer16")</f>
        <v>Customer16</v>
      </c>
      <c r="B80" s="36" t="str">
        <f>IFERROR(__xludf.DUMMYFUNCTION("""COMPUTED_VALUE"""),"Check-In")</f>
        <v>Check-In</v>
      </c>
      <c r="C80" s="36" t="str">
        <f>IFERROR(__xludf.DUMMYFUNCTION("""COMPUTED_VALUE"""),"Quiet and Restful Environment")</f>
        <v>Quiet and Restful Environment</v>
      </c>
      <c r="D80" s="37" t="str">
        <f t="shared" si="1"/>
        <v>Quiet and Restful Environment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38" t="str">
        <f>IFERROR(__xludf.DUMMYFUNCTION("""COMPUTED_VALUE"""),"Customer16")</f>
        <v>Customer16</v>
      </c>
      <c r="B81" s="39" t="str">
        <f>IFERROR(__xludf.DUMMYFUNCTION("""COMPUTED_VALUE"""),"Check-In")</f>
        <v>Check-In</v>
      </c>
      <c r="C81" s="39" t="str">
        <f>IFERROR(__xludf.DUMMYFUNCTION("""COMPUTED_VALUE"""),"Easy Parking &amp; Check-in")</f>
        <v>Easy Parking &amp; Check-in</v>
      </c>
      <c r="D81" s="40" t="str">
        <f t="shared" si="1"/>
        <v>Easy Parking &amp; Check-in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35" t="str">
        <f>IFERROR(__xludf.DUMMYFUNCTION("""COMPUTED_VALUE"""),"Customer16")</f>
        <v>Customer16</v>
      </c>
      <c r="B82" s="36" t="str">
        <f>IFERROR(__xludf.DUMMYFUNCTION("""COMPUTED_VALUE"""),"Check-In")</f>
        <v>Check-In</v>
      </c>
      <c r="C82" s="36" t="str">
        <f>IFERROR(__xludf.DUMMYFUNCTION("""COMPUTED_VALUE"""),"Modern Fitness Facilities")</f>
        <v>Modern Fitness Facilities</v>
      </c>
      <c r="D82" s="37" t="str">
        <f t="shared" si="1"/>
        <v>Modern Fitness Facilities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38" t="str">
        <f>IFERROR(__xludf.DUMMYFUNCTION("""COMPUTED_VALUE"""),"Customer16")</f>
        <v>Customer16</v>
      </c>
      <c r="B83" s="39" t="str">
        <f>IFERROR(__xludf.DUMMYFUNCTION("""COMPUTED_VALUE"""),"Check-In")</f>
        <v>Check-In</v>
      </c>
      <c r="C83" s="39" t="str">
        <f>IFERROR(__xludf.DUMMYFUNCTION("""COMPUTED_VALUE"""),"Family-Friendly Services")</f>
        <v>Family-Friendly Services</v>
      </c>
      <c r="D83" s="40" t="str">
        <f t="shared" si="1"/>
        <v>Family-Friendly Services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35" t="str">
        <f>IFERROR(__xludf.DUMMYFUNCTION("""COMPUTED_VALUE"""),"Customer17")</f>
        <v>Customer17</v>
      </c>
      <c r="B84" s="36" t="str">
        <f>IFERROR(__xludf.DUMMYFUNCTION("""COMPUTED_VALUE"""),"Check-In")</f>
        <v>Check-In</v>
      </c>
      <c r="C84" s="36" t="str">
        <f>IFERROR(__xludf.DUMMYFUNCTION("""COMPUTED_VALUE"""),"Friendly and Helpful Staff")</f>
        <v>Friendly and Helpful Staff</v>
      </c>
      <c r="D84" s="37" t="str">
        <f t="shared" si="1"/>
        <v>Friendly and Helpful Staff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38" t="str">
        <f>IFERROR(__xludf.DUMMYFUNCTION("""COMPUTED_VALUE"""),"Customer17")</f>
        <v>Customer17</v>
      </c>
      <c r="B85" s="39" t="str">
        <f>IFERROR(__xludf.DUMMYFUNCTION("""COMPUTED_VALUE"""),"Check-In")</f>
        <v>Check-In</v>
      </c>
      <c r="C85" s="39" t="str">
        <f>IFERROR(__xludf.DUMMYFUNCTION("""COMPUTED_VALUE"""),"Delicious Breakfast")</f>
        <v>Delicious Breakfast</v>
      </c>
      <c r="D85" s="40" t="str">
        <f t="shared" si="1"/>
        <v>Delicious Breakfast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35" t="str">
        <f>IFERROR(__xludf.DUMMYFUNCTION("""COMPUTED_VALUE"""),"Customer17")</f>
        <v>Customer17</v>
      </c>
      <c r="B86" s="36" t="str">
        <f>IFERROR(__xludf.DUMMYFUNCTION("""COMPUTED_VALUE"""),"Check-In")</f>
        <v>Check-In</v>
      </c>
      <c r="C86" s="36" t="str">
        <f>IFERROR(__xludf.DUMMYFUNCTION("""COMPUTED_VALUE"""),"Quiet and Restful Environment")</f>
        <v>Quiet and Restful Environment</v>
      </c>
      <c r="D86" s="37" t="str">
        <f t="shared" si="1"/>
        <v>Quiet and Restful Environment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38" t="str">
        <f>IFERROR(__xludf.DUMMYFUNCTION("""COMPUTED_VALUE"""),"Customer17")</f>
        <v>Customer17</v>
      </c>
      <c r="B87" s="39" t="str">
        <f>IFERROR(__xludf.DUMMYFUNCTION("""COMPUTED_VALUE"""),"Check-In")</f>
        <v>Check-In</v>
      </c>
      <c r="C87" s="39" t="str">
        <f>IFERROR(__xludf.DUMMYFUNCTION("""COMPUTED_VALUE"""),"Fast and Reliable Wi-Fi")</f>
        <v>Fast and Reliable Wi-Fi</v>
      </c>
      <c r="D87" s="40" t="str">
        <f t="shared" si="1"/>
        <v>Fast and Reliable Wi-Fi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35" t="str">
        <f>IFERROR(__xludf.DUMMYFUNCTION("""COMPUTED_VALUE"""),"Customer17")</f>
        <v>Customer17</v>
      </c>
      <c r="B88" s="36" t="str">
        <f>IFERROR(__xludf.DUMMYFUNCTION("""COMPUTED_VALUE"""),"Check-In")</f>
        <v>Check-In</v>
      </c>
      <c r="C88" s="36" t="str">
        <f>IFERROR(__xludf.DUMMYFUNCTION("""COMPUTED_VALUE"""),"Family-Friendly Services")</f>
        <v>Family-Friendly Services</v>
      </c>
      <c r="D88" s="37" t="str">
        <f t="shared" si="1"/>
        <v>Family-Friendly Services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38" t="str">
        <f>IFERROR(__xludf.DUMMYFUNCTION("""COMPUTED_VALUE"""),"Customer17")</f>
        <v>Customer17</v>
      </c>
      <c r="B89" s="39" t="str">
        <f>IFERROR(__xludf.DUMMYFUNCTION("""COMPUTED_VALUE"""),"Check-In")</f>
        <v>Check-In</v>
      </c>
      <c r="C89" s="39" t="str">
        <f>IFERROR(__xludf.DUMMYFUNCTION("""COMPUTED_VALUE"""),"Comfortable and Clean Rooms")</f>
        <v>Comfortable and Clean Rooms</v>
      </c>
      <c r="D89" s="40" t="str">
        <f t="shared" si="1"/>
        <v>Comfortable and Clean Rooms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35" t="str">
        <f>IFERROR(__xludf.DUMMYFUNCTION("""COMPUTED_VALUE"""),"Customer18")</f>
        <v>Customer18</v>
      </c>
      <c r="B90" s="36" t="str">
        <f>IFERROR(__xludf.DUMMYFUNCTION("""COMPUTED_VALUE"""),"Check-In")</f>
        <v>Check-In</v>
      </c>
      <c r="C90" s="36" t="str">
        <f>IFERROR(__xludf.DUMMYFUNCTION("""COMPUTED_VALUE"""),"Comfortable and Clean Rooms")</f>
        <v>Comfortable and Clean Rooms</v>
      </c>
      <c r="D90" s="37" t="str">
        <f t="shared" si="1"/>
        <v>Comfortable and Clean Rooms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38" t="str">
        <f>IFERROR(__xludf.DUMMYFUNCTION("""COMPUTED_VALUE"""),"Customer18")</f>
        <v>Customer18</v>
      </c>
      <c r="B91" s="39" t="str">
        <f>IFERROR(__xludf.DUMMYFUNCTION("""COMPUTED_VALUE"""),"Check-In")</f>
        <v>Check-In</v>
      </c>
      <c r="C91" s="39" t="str">
        <f>IFERROR(__xludf.DUMMYFUNCTION("""COMPUTED_VALUE"""),"Quiet and Restful Environment")</f>
        <v>Quiet and Restful Environment</v>
      </c>
      <c r="D91" s="40" t="str">
        <f t="shared" si="1"/>
        <v>Quiet and Restful Environment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35" t="str">
        <f>IFERROR(__xludf.DUMMYFUNCTION("""COMPUTED_VALUE"""),"Customer18")</f>
        <v>Customer18</v>
      </c>
      <c r="B92" s="36" t="str">
        <f>IFERROR(__xludf.DUMMYFUNCTION("""COMPUTED_VALUE"""),"Check-In")</f>
        <v>Check-In</v>
      </c>
      <c r="C92" s="36" t="str">
        <f>IFERROR(__xludf.DUMMYFUNCTION("""COMPUTED_VALUE"""),"Delicious Breakfast")</f>
        <v>Delicious Breakfast</v>
      </c>
      <c r="D92" s="37" t="str">
        <f t="shared" si="1"/>
        <v>Delicious Breakfast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38" t="str">
        <f>IFERROR(__xludf.DUMMYFUNCTION("""COMPUTED_VALUE"""),"Customer18")</f>
        <v>Customer18</v>
      </c>
      <c r="B93" s="39" t="str">
        <f>IFERROR(__xludf.DUMMYFUNCTION("""COMPUTED_VALUE"""),"Check-In")</f>
        <v>Check-In</v>
      </c>
      <c r="C93" s="39" t="str">
        <f>IFERROR(__xludf.DUMMYFUNCTION("""COMPUTED_VALUE"""),"Fast and Reliable Wi-Fi")</f>
        <v>Fast and Reliable Wi-Fi</v>
      </c>
      <c r="D93" s="40" t="str">
        <f t="shared" si="1"/>
        <v>Fast and Reliable Wi-Fi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35" t="str">
        <f>IFERROR(__xludf.DUMMYFUNCTION("""COMPUTED_VALUE"""),"Customer18")</f>
        <v>Customer18</v>
      </c>
      <c r="B94" s="36" t="str">
        <f>IFERROR(__xludf.DUMMYFUNCTION("""COMPUTED_VALUE"""),"Check-In")</f>
        <v>Check-In</v>
      </c>
      <c r="C94" s="36" t="str">
        <f>IFERROR(__xludf.DUMMYFUNCTION("""COMPUTED_VALUE"""),"Family-Friendly Services")</f>
        <v>Family-Friendly Services</v>
      </c>
      <c r="D94" s="37" t="str">
        <f t="shared" si="1"/>
        <v>Family-Friendly Services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38" t="str">
        <f>IFERROR(__xludf.DUMMYFUNCTION("""COMPUTED_VALUE"""),"Customer18")</f>
        <v>Customer18</v>
      </c>
      <c r="B95" s="39" t="str">
        <f>IFERROR(__xludf.DUMMYFUNCTION("""COMPUTED_VALUE"""),"Check-In")</f>
        <v>Check-In</v>
      </c>
      <c r="C95" s="39" t="str">
        <f>IFERROR(__xludf.DUMMYFUNCTION("""COMPUTED_VALUE"""),"Friendly and Helpful Staff")</f>
        <v>Friendly and Helpful Staff</v>
      </c>
      <c r="D95" s="40" t="str">
        <f t="shared" si="1"/>
        <v>Friendly and Helpful Staff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35" t="str">
        <f>IFERROR(__xludf.DUMMYFUNCTION("""COMPUTED_VALUE"""),"Customer19")</f>
        <v>Customer19</v>
      </c>
      <c r="B96" s="36" t="str">
        <f>IFERROR(__xludf.DUMMYFUNCTION("""COMPUTED_VALUE"""),"Check-In")</f>
        <v>Check-In</v>
      </c>
      <c r="C96" s="36" t="str">
        <f>IFERROR(__xludf.DUMMYFUNCTION("""COMPUTED_VALUE"""),"Comfortable and Clean Rooms")</f>
        <v>Comfortable and Clean Rooms</v>
      </c>
      <c r="D96" s="37" t="str">
        <f t="shared" si="1"/>
        <v>Comfortable and Clean Rooms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38" t="str">
        <f>IFERROR(__xludf.DUMMYFUNCTION("""COMPUTED_VALUE"""),"Customer19")</f>
        <v>Customer19</v>
      </c>
      <c r="B97" s="39" t="str">
        <f>IFERROR(__xludf.DUMMYFUNCTION("""COMPUTED_VALUE"""),"Check-In")</f>
        <v>Check-In</v>
      </c>
      <c r="C97" s="39" t="str">
        <f>IFERROR(__xludf.DUMMYFUNCTION("""COMPUTED_VALUE"""),"Quiet and Restful Environment")</f>
        <v>Quiet and Restful Environment</v>
      </c>
      <c r="D97" s="40" t="str">
        <f t="shared" si="1"/>
        <v>Quiet and Restful Environment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35" t="str">
        <f>IFERROR(__xludf.DUMMYFUNCTION("""COMPUTED_VALUE"""),"Customer19")</f>
        <v>Customer19</v>
      </c>
      <c r="B98" s="36" t="str">
        <f>IFERROR(__xludf.DUMMYFUNCTION("""COMPUTED_VALUE"""),"Check-In")</f>
        <v>Check-In</v>
      </c>
      <c r="C98" s="36" t="str">
        <f>IFERROR(__xludf.DUMMYFUNCTION("""COMPUTED_VALUE"""),"Family-Friendly Services")</f>
        <v>Family-Friendly Services</v>
      </c>
      <c r="D98" s="37" t="str">
        <f t="shared" si="1"/>
        <v>Family-Friendly Services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38" t="str">
        <f>IFERROR(__xludf.DUMMYFUNCTION("""COMPUTED_VALUE"""),"Customer19")</f>
        <v>Customer19</v>
      </c>
      <c r="B99" s="39" t="str">
        <f>IFERROR(__xludf.DUMMYFUNCTION("""COMPUTED_VALUE"""),"Check-In")</f>
        <v>Check-In</v>
      </c>
      <c r="C99" s="39" t="str">
        <f>IFERROR(__xludf.DUMMYFUNCTION("""COMPUTED_VALUE"""),"Modern Fitness Facilities")</f>
        <v>Modern Fitness Facilities</v>
      </c>
      <c r="D99" s="40" t="str">
        <f t="shared" si="1"/>
        <v>Modern Fitness Facilities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35" t="str">
        <f>IFERROR(__xludf.DUMMYFUNCTION("""COMPUTED_VALUE"""),"Customer20")</f>
        <v>Customer20</v>
      </c>
      <c r="B100" s="36" t="str">
        <f>IFERROR(__xludf.DUMMYFUNCTION("""COMPUTED_VALUE"""),"Check-In")</f>
        <v>Check-In</v>
      </c>
      <c r="C100" s="36" t="str">
        <f>IFERROR(__xludf.DUMMYFUNCTION("""COMPUTED_VALUE"""),"Quiet and Restful Environment")</f>
        <v>Quiet and Restful Environment</v>
      </c>
      <c r="D100" s="37" t="str">
        <f t="shared" si="1"/>
        <v>Quiet and Restful Environment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38" t="str">
        <f>IFERROR(__xludf.DUMMYFUNCTION("""COMPUTED_VALUE"""),"Customer20")</f>
        <v>Customer20</v>
      </c>
      <c r="B101" s="39" t="str">
        <f>IFERROR(__xludf.DUMMYFUNCTION("""COMPUTED_VALUE"""),"Check-In")</f>
        <v>Check-In</v>
      </c>
      <c r="C101" s="39" t="str">
        <f>IFERROR(__xludf.DUMMYFUNCTION("""COMPUTED_VALUE"""),"Friendly and Helpful Staff")</f>
        <v>Friendly and Helpful Staff</v>
      </c>
      <c r="D101" s="40" t="str">
        <f t="shared" si="1"/>
        <v>Friendly and Helpful Staff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35" t="str">
        <f>IFERROR(__xludf.DUMMYFUNCTION("""COMPUTED_VALUE"""),"Customer21")</f>
        <v>Customer21</v>
      </c>
      <c r="B102" s="36" t="str">
        <f>IFERROR(__xludf.DUMMYFUNCTION("""COMPUTED_VALUE"""),"Check-In")</f>
        <v>Check-In</v>
      </c>
      <c r="C102" s="36" t="str">
        <f>IFERROR(__xludf.DUMMYFUNCTION("""COMPUTED_VALUE"""),"Quiet and Restful Environment")</f>
        <v>Quiet and Restful Environment</v>
      </c>
      <c r="D102" s="37" t="str">
        <f t="shared" si="1"/>
        <v>Quiet and Restful Environment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38" t="str">
        <f>IFERROR(__xludf.DUMMYFUNCTION("""COMPUTED_VALUE"""),"Customer21")</f>
        <v>Customer21</v>
      </c>
      <c r="B103" s="39" t="str">
        <f>IFERROR(__xludf.DUMMYFUNCTION("""COMPUTED_VALUE"""),"Check-In")</f>
        <v>Check-In</v>
      </c>
      <c r="C103" s="39" t="str">
        <f>IFERROR(__xludf.DUMMYFUNCTION("""COMPUTED_VALUE"""),"Comfortable and Clean Rooms")</f>
        <v>Comfortable and Clean Rooms</v>
      </c>
      <c r="D103" s="40" t="str">
        <f t="shared" si="1"/>
        <v>Comfortable and Clean Rooms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35" t="str">
        <f>IFERROR(__xludf.DUMMYFUNCTION("""COMPUTED_VALUE"""),"Customer21")</f>
        <v>Customer21</v>
      </c>
      <c r="B104" s="36" t="str">
        <f>IFERROR(__xludf.DUMMYFUNCTION("""COMPUTED_VALUE"""),"Check-In")</f>
        <v>Check-In</v>
      </c>
      <c r="C104" s="36" t="str">
        <f>IFERROR(__xludf.DUMMYFUNCTION("""COMPUTED_VALUE"""),"Modern Fitness Facilities")</f>
        <v>Modern Fitness Facilities</v>
      </c>
      <c r="D104" s="37" t="str">
        <f t="shared" si="1"/>
        <v>Modern Fitness Facilities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38" t="str">
        <f>IFERROR(__xludf.DUMMYFUNCTION("""COMPUTED_VALUE"""),"Customer21")</f>
        <v>Customer21</v>
      </c>
      <c r="B105" s="39" t="str">
        <f>IFERROR(__xludf.DUMMYFUNCTION("""COMPUTED_VALUE"""),"Check-In")</f>
        <v>Check-In</v>
      </c>
      <c r="C105" s="39" t="str">
        <f>IFERROR(__xludf.DUMMYFUNCTION("""COMPUTED_VALUE"""),"Easy Parking &amp; Check-in")</f>
        <v>Easy Parking &amp; Check-in</v>
      </c>
      <c r="D105" s="40" t="str">
        <f t="shared" si="1"/>
        <v>Easy Parking &amp; Check-in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35" t="str">
        <f>IFERROR(__xludf.DUMMYFUNCTION("""COMPUTED_VALUE"""),"Customer21")</f>
        <v>Customer21</v>
      </c>
      <c r="B106" s="36" t="str">
        <f>IFERROR(__xludf.DUMMYFUNCTION("""COMPUTED_VALUE"""),"Check-In")</f>
        <v>Check-In</v>
      </c>
      <c r="C106" s="36" t="str">
        <f>IFERROR(__xludf.DUMMYFUNCTION("""COMPUTED_VALUE"""),"Fast and Reliable Wi-Fi")</f>
        <v>Fast and Reliable Wi-Fi</v>
      </c>
      <c r="D106" s="37" t="str">
        <f t="shared" si="1"/>
        <v>Fast and Reliable Wi-Fi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38" t="str">
        <f>IFERROR(__xludf.DUMMYFUNCTION("""COMPUTED_VALUE"""),"Customer22")</f>
        <v>Customer22</v>
      </c>
      <c r="B107" s="39" t="str">
        <f>IFERROR(__xludf.DUMMYFUNCTION("""COMPUTED_VALUE"""),"Check-In")</f>
        <v>Check-In</v>
      </c>
      <c r="C107" s="39" t="str">
        <f>IFERROR(__xludf.DUMMYFUNCTION("""COMPUTED_VALUE"""),"Comfortable and Clean Rooms")</f>
        <v>Comfortable and Clean Rooms</v>
      </c>
      <c r="D107" s="40" t="str">
        <f t="shared" si="1"/>
        <v>Comfortable and Clean Rooms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35" t="str">
        <f>IFERROR(__xludf.DUMMYFUNCTION("""COMPUTED_VALUE"""),"Customer22")</f>
        <v>Customer22</v>
      </c>
      <c r="B108" s="36" t="str">
        <f>IFERROR(__xludf.DUMMYFUNCTION("""COMPUTED_VALUE"""),"Check-In")</f>
        <v>Check-In</v>
      </c>
      <c r="C108" s="36" t="str">
        <f>IFERROR(__xludf.DUMMYFUNCTION("""COMPUTED_VALUE"""),"Quiet and Restful Environment")</f>
        <v>Quiet and Restful Environment</v>
      </c>
      <c r="D108" s="37" t="str">
        <f t="shared" si="1"/>
        <v>Quiet and Restful Environment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38" t="str">
        <f>IFERROR(__xludf.DUMMYFUNCTION("""COMPUTED_VALUE"""),"Customer22")</f>
        <v>Customer22</v>
      </c>
      <c r="B109" s="39" t="str">
        <f>IFERROR(__xludf.DUMMYFUNCTION("""COMPUTED_VALUE"""),"Check-In")</f>
        <v>Check-In</v>
      </c>
      <c r="C109" s="39" t="str">
        <f>IFERROR(__xludf.DUMMYFUNCTION("""COMPUTED_VALUE"""),"Modern Fitness Facilities")</f>
        <v>Modern Fitness Facilities</v>
      </c>
      <c r="D109" s="40" t="str">
        <f t="shared" si="1"/>
        <v>Modern Fitness Facilities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35" t="str">
        <f>IFERROR(__xludf.DUMMYFUNCTION("""COMPUTED_VALUE"""),"Customer22")</f>
        <v>Customer22</v>
      </c>
      <c r="B110" s="36" t="str">
        <f>IFERROR(__xludf.DUMMYFUNCTION("""COMPUTED_VALUE"""),"Check-In")</f>
        <v>Check-In</v>
      </c>
      <c r="C110" s="36" t="str">
        <f>IFERROR(__xludf.DUMMYFUNCTION("""COMPUTED_VALUE"""),"Easy Parking &amp; Check-in")</f>
        <v>Easy Parking &amp; Check-in</v>
      </c>
      <c r="D110" s="37" t="str">
        <f t="shared" si="1"/>
        <v>Easy Parking &amp; Check-in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38" t="str">
        <f>IFERROR(__xludf.DUMMYFUNCTION("""COMPUTED_VALUE"""),"Customer22")</f>
        <v>Customer22</v>
      </c>
      <c r="B111" s="39" t="str">
        <f>IFERROR(__xludf.DUMMYFUNCTION("""COMPUTED_VALUE"""),"Check-In")</f>
        <v>Check-In</v>
      </c>
      <c r="C111" s="39" t="str">
        <f>IFERROR(__xludf.DUMMYFUNCTION("""COMPUTED_VALUE"""),"Delicious Breakfast")</f>
        <v>Delicious Breakfast</v>
      </c>
      <c r="D111" s="40" t="str">
        <f t="shared" si="1"/>
        <v>Delicious Breakfast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35" t="str">
        <f>IFERROR(__xludf.DUMMYFUNCTION("""COMPUTED_VALUE"""),"Customer22")</f>
        <v>Customer22</v>
      </c>
      <c r="B112" s="36" t="str">
        <f>IFERROR(__xludf.DUMMYFUNCTION("""COMPUTED_VALUE"""),"Check-In")</f>
        <v>Check-In</v>
      </c>
      <c r="C112" s="36" t="str">
        <f>IFERROR(__xludf.DUMMYFUNCTION("""COMPUTED_VALUE"""),"Family-Friendly Services")</f>
        <v>Family-Friendly Services</v>
      </c>
      <c r="D112" s="37" t="str">
        <f t="shared" si="1"/>
        <v>Family-Friendly Services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38" t="str">
        <f>IFERROR(__xludf.DUMMYFUNCTION("""COMPUTED_VALUE"""),"Customer23")</f>
        <v>Customer23</v>
      </c>
      <c r="B113" s="39" t="str">
        <f>IFERROR(__xludf.DUMMYFUNCTION("""COMPUTED_VALUE"""),"Check-In")</f>
        <v>Check-In</v>
      </c>
      <c r="C113" s="39" t="str">
        <f>IFERROR(__xludf.DUMMYFUNCTION("""COMPUTED_VALUE"""),"Business Amenities")</f>
        <v>Business Amenities</v>
      </c>
      <c r="D113" s="40" t="str">
        <f t="shared" si="1"/>
        <v>Business Amenities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35" t="str">
        <f>IFERROR(__xludf.DUMMYFUNCTION("""COMPUTED_VALUE"""),"Customer23")</f>
        <v>Customer23</v>
      </c>
      <c r="B114" s="36" t="str">
        <f>IFERROR(__xludf.DUMMYFUNCTION("""COMPUTED_VALUE"""),"Check-In")</f>
        <v>Check-In</v>
      </c>
      <c r="C114" s="36" t="str">
        <f>IFERROR(__xludf.DUMMYFUNCTION("""COMPUTED_VALUE"""),"Quiet and Restful Environment")</f>
        <v>Quiet and Restful Environment</v>
      </c>
      <c r="D114" s="37" t="str">
        <f t="shared" si="1"/>
        <v>Quiet and Restful Environment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38" t="str">
        <f>IFERROR(__xludf.DUMMYFUNCTION("""COMPUTED_VALUE"""),"Customer23")</f>
        <v>Customer23</v>
      </c>
      <c r="B115" s="39" t="str">
        <f>IFERROR(__xludf.DUMMYFUNCTION("""COMPUTED_VALUE"""),"Check-In")</f>
        <v>Check-In</v>
      </c>
      <c r="C115" s="39" t="str">
        <f>IFERROR(__xludf.DUMMYFUNCTION("""COMPUTED_VALUE"""),"Delicious Breakfast")</f>
        <v>Delicious Breakfast</v>
      </c>
      <c r="D115" s="40" t="str">
        <f t="shared" si="1"/>
        <v>Delicious Breakfast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35" t="str">
        <f>IFERROR(__xludf.DUMMYFUNCTION("""COMPUTED_VALUE"""),"Customer24")</f>
        <v>Customer24</v>
      </c>
      <c r="B116" s="36" t="str">
        <f>IFERROR(__xludf.DUMMYFUNCTION("""COMPUTED_VALUE"""),"Check-In")</f>
        <v>Check-In</v>
      </c>
      <c r="C116" s="36" t="str">
        <f>IFERROR(__xludf.DUMMYFUNCTION("""COMPUTED_VALUE"""),"Easy Parking &amp; Check-in")</f>
        <v>Easy Parking &amp; Check-in</v>
      </c>
      <c r="D116" s="37" t="str">
        <f t="shared" si="1"/>
        <v>Easy Parking &amp; Check-in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38" t="str">
        <f>IFERROR(__xludf.DUMMYFUNCTION("""COMPUTED_VALUE"""),"Customer24")</f>
        <v>Customer24</v>
      </c>
      <c r="B117" s="39" t="str">
        <f>IFERROR(__xludf.DUMMYFUNCTION("""COMPUTED_VALUE"""),"Check-In")</f>
        <v>Check-In</v>
      </c>
      <c r="C117" s="39" t="str">
        <f>IFERROR(__xludf.DUMMYFUNCTION("""COMPUTED_VALUE"""),"Modern Fitness Facilities")</f>
        <v>Modern Fitness Facilities</v>
      </c>
      <c r="D117" s="40" t="str">
        <f t="shared" si="1"/>
        <v>Modern Fitness Facilities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35" t="str">
        <f>IFERROR(__xludf.DUMMYFUNCTION("""COMPUTED_VALUE"""),"Customer24")</f>
        <v>Customer24</v>
      </c>
      <c r="B118" s="36" t="str">
        <f>IFERROR(__xludf.DUMMYFUNCTION("""COMPUTED_VALUE"""),"Check-In")</f>
        <v>Check-In</v>
      </c>
      <c r="C118" s="36" t="str">
        <f>IFERROR(__xludf.DUMMYFUNCTION("""COMPUTED_VALUE"""),"Quiet and Restful Environment")</f>
        <v>Quiet and Restful Environment</v>
      </c>
      <c r="D118" s="37" t="str">
        <f t="shared" si="1"/>
        <v>Quiet and Restful Environment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38" t="str">
        <f>IFERROR(__xludf.DUMMYFUNCTION("""COMPUTED_VALUE"""),"Customer24")</f>
        <v>Customer24</v>
      </c>
      <c r="B119" s="39" t="str">
        <f>IFERROR(__xludf.DUMMYFUNCTION("""COMPUTED_VALUE"""),"Check-In")</f>
        <v>Check-In</v>
      </c>
      <c r="C119" s="39" t="str">
        <f>IFERROR(__xludf.DUMMYFUNCTION("""COMPUTED_VALUE"""),"Friendly and Helpful Staff")</f>
        <v>Friendly and Helpful Staff</v>
      </c>
      <c r="D119" s="40" t="str">
        <f t="shared" si="1"/>
        <v>Friendly and Helpful Staff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35" t="str">
        <f>IFERROR(__xludf.DUMMYFUNCTION("""COMPUTED_VALUE"""),"Customer24")</f>
        <v>Customer24</v>
      </c>
      <c r="B120" s="36" t="str">
        <f>IFERROR(__xludf.DUMMYFUNCTION("""COMPUTED_VALUE"""),"Check-In")</f>
        <v>Check-In</v>
      </c>
      <c r="C120" s="36" t="str">
        <f>IFERROR(__xludf.DUMMYFUNCTION("""COMPUTED_VALUE"""),"Fast and Reliable Wi-Fi")</f>
        <v>Fast and Reliable Wi-Fi</v>
      </c>
      <c r="D120" s="37" t="str">
        <f t="shared" si="1"/>
        <v>Fast and Reliable Wi-Fi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38" t="str">
        <f>IFERROR(__xludf.DUMMYFUNCTION("""COMPUTED_VALUE"""),"Customer24")</f>
        <v>Customer24</v>
      </c>
      <c r="B121" s="39" t="str">
        <f>IFERROR(__xludf.DUMMYFUNCTION("""COMPUTED_VALUE"""),"Check-In")</f>
        <v>Check-In</v>
      </c>
      <c r="C121" s="39" t="str">
        <f>IFERROR(__xludf.DUMMYFUNCTION("""COMPUTED_VALUE"""),"Comfortable and Clean Rooms")</f>
        <v>Comfortable and Clean Rooms</v>
      </c>
      <c r="D121" s="40" t="str">
        <f t="shared" si="1"/>
        <v>Comfortable and Clean Rooms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35" t="str">
        <f>IFERROR(__xludf.DUMMYFUNCTION("""COMPUTED_VALUE"""),"Customer24")</f>
        <v>Customer24</v>
      </c>
      <c r="B122" s="36" t="str">
        <f>IFERROR(__xludf.DUMMYFUNCTION("""COMPUTED_VALUE"""),"Check-In")</f>
        <v>Check-In</v>
      </c>
      <c r="C122" s="36" t="str">
        <f>IFERROR(__xludf.DUMMYFUNCTION("""COMPUTED_VALUE"""),"Reservation &amp; Communication")</f>
        <v>Reservation &amp; Communication</v>
      </c>
      <c r="D122" s="37" t="str">
        <f t="shared" si="1"/>
        <v>Reservation &amp; Communication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38" t="str">
        <f>IFERROR(__xludf.DUMMYFUNCTION("""COMPUTED_VALUE"""),"Customer25")</f>
        <v>Customer25</v>
      </c>
      <c r="B123" s="39" t="str">
        <f>IFERROR(__xludf.DUMMYFUNCTION("""COMPUTED_VALUE"""),"Check-In")</f>
        <v>Check-In</v>
      </c>
      <c r="C123" s="39" t="str">
        <f>IFERROR(__xludf.DUMMYFUNCTION("""COMPUTED_VALUE"""),"Modern Fitness Facilities")</f>
        <v>Modern Fitness Facilities</v>
      </c>
      <c r="D123" s="40" t="str">
        <f t="shared" si="1"/>
        <v>Modern Fitness Facilities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35" t="str">
        <f>IFERROR(__xludf.DUMMYFUNCTION("""COMPUTED_VALUE"""),"Customer25")</f>
        <v>Customer25</v>
      </c>
      <c r="B124" s="36" t="str">
        <f>IFERROR(__xludf.DUMMYFUNCTION("""COMPUTED_VALUE"""),"Check-In")</f>
        <v>Check-In</v>
      </c>
      <c r="C124" s="36" t="str">
        <f>IFERROR(__xludf.DUMMYFUNCTION("""COMPUTED_VALUE"""),"Delicious Breakfast")</f>
        <v>Delicious Breakfast</v>
      </c>
      <c r="D124" s="37" t="str">
        <f t="shared" si="1"/>
        <v>Delicious Breakfast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38" t="str">
        <f>IFERROR(__xludf.DUMMYFUNCTION("""COMPUTED_VALUE"""),"Customer25")</f>
        <v>Customer25</v>
      </c>
      <c r="B125" s="39" t="str">
        <f>IFERROR(__xludf.DUMMYFUNCTION("""COMPUTED_VALUE"""),"Check-In")</f>
        <v>Check-In</v>
      </c>
      <c r="C125" s="39" t="str">
        <f>IFERROR(__xludf.DUMMYFUNCTION("""COMPUTED_VALUE"""),"Quiet and Restful Environment")</f>
        <v>Quiet and Restful Environment</v>
      </c>
      <c r="D125" s="40" t="str">
        <f t="shared" si="1"/>
        <v>Quiet and Restful Environment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35" t="str">
        <f>IFERROR(__xludf.DUMMYFUNCTION("""COMPUTED_VALUE"""),"Customer25")</f>
        <v>Customer25</v>
      </c>
      <c r="B126" s="36" t="str">
        <f>IFERROR(__xludf.DUMMYFUNCTION("""COMPUTED_VALUE"""),"Check-In")</f>
        <v>Check-In</v>
      </c>
      <c r="C126" s="36" t="str">
        <f>IFERROR(__xludf.DUMMYFUNCTION("""COMPUTED_VALUE"""),"Reservation &amp; Communication")</f>
        <v>Reservation &amp; Communication</v>
      </c>
      <c r="D126" s="37" t="str">
        <f t="shared" si="1"/>
        <v>Reservation &amp; Communication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38" t="str">
        <f>IFERROR(__xludf.DUMMYFUNCTION("""COMPUTED_VALUE"""),"Customer25")</f>
        <v>Customer25</v>
      </c>
      <c r="B127" s="39" t="str">
        <f>IFERROR(__xludf.DUMMYFUNCTION("""COMPUTED_VALUE"""),"Check-In")</f>
        <v>Check-In</v>
      </c>
      <c r="C127" s="39" t="str">
        <f>IFERROR(__xludf.DUMMYFUNCTION("""COMPUTED_VALUE"""),"Fast and Reliable Wi-Fi")</f>
        <v>Fast and Reliable Wi-Fi</v>
      </c>
      <c r="D127" s="40" t="str">
        <f t="shared" si="1"/>
        <v>Fast and Reliable Wi-Fi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35" t="str">
        <f>IFERROR(__xludf.DUMMYFUNCTION("""COMPUTED_VALUE"""),"Customer25")</f>
        <v>Customer25</v>
      </c>
      <c r="B128" s="36" t="str">
        <f>IFERROR(__xludf.DUMMYFUNCTION("""COMPUTED_VALUE"""),"Check-In")</f>
        <v>Check-In</v>
      </c>
      <c r="C128" s="36" t="str">
        <f>IFERROR(__xludf.DUMMYFUNCTION("""COMPUTED_VALUE"""),"Stylish Interior Design")</f>
        <v>Stylish Interior Design</v>
      </c>
      <c r="D128" s="37" t="str">
        <f t="shared" si="1"/>
        <v>Stylish Interior Design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38" t="str">
        <f>IFERROR(__xludf.DUMMYFUNCTION("""COMPUTED_VALUE"""),"Customer26")</f>
        <v>Customer26</v>
      </c>
      <c r="B129" s="39" t="str">
        <f>IFERROR(__xludf.DUMMYFUNCTION("""COMPUTED_VALUE"""),"Check-In")</f>
        <v>Check-In</v>
      </c>
      <c r="C129" s="39" t="str">
        <f>IFERROR(__xludf.DUMMYFUNCTION("""COMPUTED_VALUE"""),"Comfortable and Clean Rooms")</f>
        <v>Comfortable and Clean Rooms</v>
      </c>
      <c r="D129" s="40" t="str">
        <f t="shared" si="1"/>
        <v>Comfortable and Clean Rooms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35" t="str">
        <f>IFERROR(__xludf.DUMMYFUNCTION("""COMPUTED_VALUE"""),"Customer26")</f>
        <v>Customer26</v>
      </c>
      <c r="B130" s="36" t="str">
        <f>IFERROR(__xludf.DUMMYFUNCTION("""COMPUTED_VALUE"""),"Check-In")</f>
        <v>Check-In</v>
      </c>
      <c r="C130" s="36" t="str">
        <f>IFERROR(__xludf.DUMMYFUNCTION("""COMPUTED_VALUE"""),"Delicious Breakfast")</f>
        <v>Delicious Breakfast</v>
      </c>
      <c r="D130" s="37" t="str">
        <f t="shared" si="1"/>
        <v>Delicious Breakfast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38" t="str">
        <f>IFERROR(__xludf.DUMMYFUNCTION("""COMPUTED_VALUE"""),"Customer26")</f>
        <v>Customer26</v>
      </c>
      <c r="B131" s="39" t="str">
        <f>IFERROR(__xludf.DUMMYFUNCTION("""COMPUTED_VALUE"""),"Check-In")</f>
        <v>Check-In</v>
      </c>
      <c r="C131" s="39" t="str">
        <f>IFERROR(__xludf.DUMMYFUNCTION("""COMPUTED_VALUE"""),"Friendly and Helpful Staff")</f>
        <v>Friendly and Helpful Staff</v>
      </c>
      <c r="D131" s="40" t="str">
        <f t="shared" si="1"/>
        <v>Friendly and Helpful Staff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35" t="str">
        <f>IFERROR(__xludf.DUMMYFUNCTION("""COMPUTED_VALUE"""),"Customer26")</f>
        <v>Customer26</v>
      </c>
      <c r="B132" s="36" t="str">
        <f>IFERROR(__xludf.DUMMYFUNCTION("""COMPUTED_VALUE"""),"Check-In")</f>
        <v>Check-In</v>
      </c>
      <c r="C132" s="36" t="str">
        <f>IFERROR(__xludf.DUMMYFUNCTION("""COMPUTED_VALUE"""),"Business Amenities")</f>
        <v>Business Amenities</v>
      </c>
      <c r="D132" s="37" t="str">
        <f t="shared" si="1"/>
        <v>Business Amenities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38" t="str">
        <f>IFERROR(__xludf.DUMMYFUNCTION("""COMPUTED_VALUE"""),"Customer26")</f>
        <v>Customer26</v>
      </c>
      <c r="B133" s="39" t="str">
        <f>IFERROR(__xludf.DUMMYFUNCTION("""COMPUTED_VALUE"""),"Check-In")</f>
        <v>Check-In</v>
      </c>
      <c r="C133" s="39" t="str">
        <f>IFERROR(__xludf.DUMMYFUNCTION("""COMPUTED_VALUE"""),"Modern Fitness Facilities")</f>
        <v>Modern Fitness Facilities</v>
      </c>
      <c r="D133" s="40" t="str">
        <f t="shared" si="1"/>
        <v>Modern Fitness Facilities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35" t="str">
        <f>IFERROR(__xludf.DUMMYFUNCTION("""COMPUTED_VALUE"""),"Customer26")</f>
        <v>Customer26</v>
      </c>
      <c r="B134" s="36" t="str">
        <f>IFERROR(__xludf.DUMMYFUNCTION("""COMPUTED_VALUE"""),"Check-In")</f>
        <v>Check-In</v>
      </c>
      <c r="C134" s="36" t="str">
        <f>IFERROR(__xludf.DUMMYFUNCTION("""COMPUTED_VALUE"""),"Quiet and Restful Environment")</f>
        <v>Quiet and Restful Environment</v>
      </c>
      <c r="D134" s="37" t="str">
        <f t="shared" si="1"/>
        <v>Quiet and Restful Environment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38" t="str">
        <f>IFERROR(__xludf.DUMMYFUNCTION("""COMPUTED_VALUE"""),"Customer26")</f>
        <v>Customer26</v>
      </c>
      <c r="B135" s="39" t="str">
        <f>IFERROR(__xludf.DUMMYFUNCTION("""COMPUTED_VALUE"""),"Check-In")</f>
        <v>Check-In</v>
      </c>
      <c r="C135" s="39" t="str">
        <f>IFERROR(__xludf.DUMMYFUNCTION("""COMPUTED_VALUE"""),"Fast and Reliable Wi-Fi")</f>
        <v>Fast and Reliable Wi-Fi</v>
      </c>
      <c r="D135" s="40" t="str">
        <f t="shared" si="1"/>
        <v>Fast and Reliable Wi-Fi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35" t="str">
        <f>IFERROR(__xludf.DUMMYFUNCTION("""COMPUTED_VALUE"""),"Customer27")</f>
        <v>Customer27</v>
      </c>
      <c r="B136" s="36" t="str">
        <f>IFERROR(__xludf.DUMMYFUNCTION("""COMPUTED_VALUE"""),"Check-In")</f>
        <v>Check-In</v>
      </c>
      <c r="C136" s="36" t="str">
        <f>IFERROR(__xludf.DUMMYFUNCTION("""COMPUTED_VALUE"""),"Business Amenities")</f>
        <v>Business Amenities</v>
      </c>
      <c r="D136" s="37" t="str">
        <f t="shared" si="1"/>
        <v>Business Amenities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38" t="str">
        <f>IFERROR(__xludf.DUMMYFUNCTION("""COMPUTED_VALUE"""),"Customer27")</f>
        <v>Customer27</v>
      </c>
      <c r="B137" s="39" t="str">
        <f>IFERROR(__xludf.DUMMYFUNCTION("""COMPUTED_VALUE"""),"Check-In")</f>
        <v>Check-In</v>
      </c>
      <c r="C137" s="39" t="str">
        <f>IFERROR(__xludf.DUMMYFUNCTION("""COMPUTED_VALUE"""),"Comfortable and Clean Rooms")</f>
        <v>Comfortable and Clean Rooms</v>
      </c>
      <c r="D137" s="40" t="str">
        <f t="shared" si="1"/>
        <v>Comfortable and Clean Rooms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35" t="str">
        <f>IFERROR(__xludf.DUMMYFUNCTION("""COMPUTED_VALUE"""),"Customer27")</f>
        <v>Customer27</v>
      </c>
      <c r="B138" s="36" t="str">
        <f>IFERROR(__xludf.DUMMYFUNCTION("""COMPUTED_VALUE"""),"Check-In")</f>
        <v>Check-In</v>
      </c>
      <c r="C138" s="36" t="str">
        <f>IFERROR(__xludf.DUMMYFUNCTION("""COMPUTED_VALUE"""),"Quiet and Restful Environment")</f>
        <v>Quiet and Restful Environment</v>
      </c>
      <c r="D138" s="37" t="str">
        <f t="shared" si="1"/>
        <v>Quiet and Restful Environment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38" t="str">
        <f>IFERROR(__xludf.DUMMYFUNCTION("""COMPUTED_VALUE"""),"Customer27")</f>
        <v>Customer27</v>
      </c>
      <c r="B139" s="39" t="str">
        <f>IFERROR(__xludf.DUMMYFUNCTION("""COMPUTED_VALUE"""),"Check-In")</f>
        <v>Check-In</v>
      </c>
      <c r="C139" s="39" t="str">
        <f>IFERROR(__xludf.DUMMYFUNCTION("""COMPUTED_VALUE"""),"Modern Fitness Facilities")</f>
        <v>Modern Fitness Facilities</v>
      </c>
      <c r="D139" s="40" t="str">
        <f t="shared" si="1"/>
        <v>Modern Fitness Facilities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35" t="str">
        <f>IFERROR(__xludf.DUMMYFUNCTION("""COMPUTED_VALUE"""),"Customer27")</f>
        <v>Customer27</v>
      </c>
      <c r="B140" s="36" t="str">
        <f>IFERROR(__xludf.DUMMYFUNCTION("""COMPUTED_VALUE"""),"Check-In")</f>
        <v>Check-In</v>
      </c>
      <c r="C140" s="36" t="str">
        <f>IFERROR(__xludf.DUMMYFUNCTION("""COMPUTED_VALUE"""),"Fast and Reliable Wi-Fi")</f>
        <v>Fast and Reliable Wi-Fi</v>
      </c>
      <c r="D140" s="37" t="str">
        <f t="shared" si="1"/>
        <v>Fast and Reliable Wi-Fi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38" t="str">
        <f>IFERROR(__xludf.DUMMYFUNCTION("""COMPUTED_VALUE"""),"Customer27")</f>
        <v>Customer27</v>
      </c>
      <c r="B141" s="39" t="str">
        <f>IFERROR(__xludf.DUMMYFUNCTION("""COMPUTED_VALUE"""),"Check-In")</f>
        <v>Check-In</v>
      </c>
      <c r="C141" s="39" t="str">
        <f>IFERROR(__xludf.DUMMYFUNCTION("""COMPUTED_VALUE"""),"Family-Friendly Services")</f>
        <v>Family-Friendly Services</v>
      </c>
      <c r="D141" s="40" t="str">
        <f t="shared" si="1"/>
        <v>Family-Friendly Services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35" t="str">
        <f>IFERROR(__xludf.DUMMYFUNCTION("""COMPUTED_VALUE"""),"Customer28")</f>
        <v>Customer28</v>
      </c>
      <c r="B142" s="36" t="str">
        <f>IFERROR(__xludf.DUMMYFUNCTION("""COMPUTED_VALUE"""),"Check-In")</f>
        <v>Check-In</v>
      </c>
      <c r="C142" s="36" t="str">
        <f>IFERROR(__xludf.DUMMYFUNCTION("""COMPUTED_VALUE"""),"Comfortable and Clean Rooms")</f>
        <v>Comfortable and Clean Rooms</v>
      </c>
      <c r="D142" s="37" t="str">
        <f t="shared" si="1"/>
        <v>Comfortable and Clean Rooms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38" t="str">
        <f>IFERROR(__xludf.DUMMYFUNCTION("""COMPUTED_VALUE"""),"Customer28")</f>
        <v>Customer28</v>
      </c>
      <c r="B143" s="39" t="str">
        <f>IFERROR(__xludf.DUMMYFUNCTION("""COMPUTED_VALUE"""),"Check-In")</f>
        <v>Check-In</v>
      </c>
      <c r="C143" s="39" t="str">
        <f>IFERROR(__xludf.DUMMYFUNCTION("""COMPUTED_VALUE"""),"Modern Fitness Facilities")</f>
        <v>Modern Fitness Facilities</v>
      </c>
      <c r="D143" s="40" t="str">
        <f t="shared" si="1"/>
        <v>Modern Fitness Facilities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35" t="str">
        <f>IFERROR(__xludf.DUMMYFUNCTION("""COMPUTED_VALUE"""),"Customer28")</f>
        <v>Customer28</v>
      </c>
      <c r="B144" s="36" t="str">
        <f>IFERROR(__xludf.DUMMYFUNCTION("""COMPUTED_VALUE"""),"Check-In")</f>
        <v>Check-In</v>
      </c>
      <c r="C144" s="36" t="str">
        <f>IFERROR(__xludf.DUMMYFUNCTION("""COMPUTED_VALUE"""),"Delicious Breakfast")</f>
        <v>Delicious Breakfast</v>
      </c>
      <c r="D144" s="37" t="str">
        <f t="shared" si="1"/>
        <v>Delicious Breakfast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38" t="str">
        <f>IFERROR(__xludf.DUMMYFUNCTION("""COMPUTED_VALUE"""),"Customer28")</f>
        <v>Customer28</v>
      </c>
      <c r="B145" s="39" t="str">
        <f>IFERROR(__xludf.DUMMYFUNCTION("""COMPUTED_VALUE"""),"Check-In")</f>
        <v>Check-In</v>
      </c>
      <c r="C145" s="39" t="str">
        <f>IFERROR(__xludf.DUMMYFUNCTION("""COMPUTED_VALUE"""),"Business Amenities")</f>
        <v>Business Amenities</v>
      </c>
      <c r="D145" s="40" t="str">
        <f t="shared" si="1"/>
        <v>Business Amenities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35" t="str">
        <f>IFERROR(__xludf.DUMMYFUNCTION("""COMPUTED_VALUE"""),"Customer28")</f>
        <v>Customer28</v>
      </c>
      <c r="B146" s="36" t="str">
        <f>IFERROR(__xludf.DUMMYFUNCTION("""COMPUTED_VALUE"""),"Check-In")</f>
        <v>Check-In</v>
      </c>
      <c r="C146" s="36" t="str">
        <f>IFERROR(__xludf.DUMMYFUNCTION("""COMPUTED_VALUE"""),"Quiet and Restful Environment")</f>
        <v>Quiet and Restful Environment</v>
      </c>
      <c r="D146" s="37" t="str">
        <f t="shared" si="1"/>
        <v>Quiet and Restful Environment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38" t="str">
        <f>IFERROR(__xludf.DUMMYFUNCTION("""COMPUTED_VALUE"""),"Customer28")</f>
        <v>Customer28</v>
      </c>
      <c r="B147" s="39" t="str">
        <f>IFERROR(__xludf.DUMMYFUNCTION("""COMPUTED_VALUE"""),"Check-In")</f>
        <v>Check-In</v>
      </c>
      <c r="C147" s="39" t="str">
        <f>IFERROR(__xludf.DUMMYFUNCTION("""COMPUTED_VALUE"""),"Fast and Reliable Wi-Fi")</f>
        <v>Fast and Reliable Wi-Fi</v>
      </c>
      <c r="D147" s="40" t="str">
        <f t="shared" si="1"/>
        <v>Fast and Reliable Wi-Fi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35" t="str">
        <f>IFERROR(__xludf.DUMMYFUNCTION("""COMPUTED_VALUE"""),"Customer29")</f>
        <v>Customer29</v>
      </c>
      <c r="B148" s="36" t="str">
        <f>IFERROR(__xludf.DUMMYFUNCTION("""COMPUTED_VALUE"""),"Check-In")</f>
        <v>Check-In</v>
      </c>
      <c r="C148" s="36" t="str">
        <f>IFERROR(__xludf.DUMMYFUNCTION("""COMPUTED_VALUE"""),"Reservation &amp; Communication")</f>
        <v>Reservation &amp; Communication</v>
      </c>
      <c r="D148" s="37" t="str">
        <f t="shared" si="1"/>
        <v>Reservation &amp; Communication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38" t="str">
        <f>IFERROR(__xludf.DUMMYFUNCTION("""COMPUTED_VALUE"""),"Customer29")</f>
        <v>Customer29</v>
      </c>
      <c r="B149" s="39" t="str">
        <f>IFERROR(__xludf.DUMMYFUNCTION("""COMPUTED_VALUE"""),"Check-In")</f>
        <v>Check-In</v>
      </c>
      <c r="C149" s="39" t="str">
        <f>IFERROR(__xludf.DUMMYFUNCTION("""COMPUTED_VALUE"""),"Comfortable and Clean Rooms")</f>
        <v>Comfortable and Clean Rooms</v>
      </c>
      <c r="D149" s="40" t="str">
        <f t="shared" si="1"/>
        <v>Comfortable and Clean Rooms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35" t="str">
        <f>IFERROR(__xludf.DUMMYFUNCTION("""COMPUTED_VALUE"""),"Customer29")</f>
        <v>Customer29</v>
      </c>
      <c r="B150" s="36" t="str">
        <f>IFERROR(__xludf.DUMMYFUNCTION("""COMPUTED_VALUE"""),"Check-In")</f>
        <v>Check-In</v>
      </c>
      <c r="C150" s="36" t="str">
        <f>IFERROR(__xludf.DUMMYFUNCTION("""COMPUTED_VALUE"""),"Delicious Breakfast")</f>
        <v>Delicious Breakfast</v>
      </c>
      <c r="D150" s="37" t="str">
        <f t="shared" si="1"/>
        <v/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38" t="str">
        <f>IFERROR(__xludf.DUMMYFUNCTION("""COMPUTED_VALUE"""),"Customer29")</f>
        <v>Customer29</v>
      </c>
      <c r="B151" s="39" t="str">
        <f>IFERROR(__xludf.DUMMYFUNCTION("""COMPUTED_VALUE"""),"Check-In")</f>
        <v>Check-In</v>
      </c>
      <c r="C151" s="39" t="str">
        <f>IFERROR(__xludf.DUMMYFUNCTION("""COMPUTED_VALUE"""),"Friendly and Helpful Staff")</f>
        <v>Friendly and Helpful Staff</v>
      </c>
      <c r="D151" s="40" t="str">
        <f t="shared" si="1"/>
        <v>Friendly and Helpful Staff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35" t="str">
        <f>IFERROR(__xludf.DUMMYFUNCTION("""COMPUTED_VALUE"""),"Customer29")</f>
        <v>Customer29</v>
      </c>
      <c r="B152" s="36" t="str">
        <f>IFERROR(__xludf.DUMMYFUNCTION("""COMPUTED_VALUE"""),"Check-In")</f>
        <v>Check-In</v>
      </c>
      <c r="C152" s="36" t="str">
        <f>IFERROR(__xludf.DUMMYFUNCTION("""COMPUTED_VALUE"""),"Quiet and Restful Environment")</f>
        <v>Quiet and Restful Environment</v>
      </c>
      <c r="D152" s="37" t="str">
        <f t="shared" si="1"/>
        <v>Quiet and Restful Environment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38" t="str">
        <f>IFERROR(__xludf.DUMMYFUNCTION("""COMPUTED_VALUE"""),"Customer29")</f>
        <v>Customer29</v>
      </c>
      <c r="B153" s="39" t="str">
        <f>IFERROR(__xludf.DUMMYFUNCTION("""COMPUTED_VALUE"""),"Check-In")</f>
        <v>Check-In</v>
      </c>
      <c r="C153" s="39" t="str">
        <f>IFERROR(__xludf.DUMMYFUNCTION("""COMPUTED_VALUE"""),"Fast and Reliable Wi-Fi")</f>
        <v>Fast and Reliable Wi-Fi</v>
      </c>
      <c r="D153" s="40" t="str">
        <f t="shared" si="1"/>
        <v>Fast and Reliable Wi-Fi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35" t="str">
        <f>IFERROR(__xludf.DUMMYFUNCTION("""COMPUTED_VALUE"""),"Customer29")</f>
        <v>Customer29</v>
      </c>
      <c r="B154" s="36" t="str">
        <f>IFERROR(__xludf.DUMMYFUNCTION("""COMPUTED_VALUE"""),"Check-In")</f>
        <v>Check-In</v>
      </c>
      <c r="C154" s="36" t="str">
        <f>IFERROR(__xludf.DUMMYFUNCTION("""COMPUTED_VALUE"""),"Delicious Breakfast")</f>
        <v>Delicious Breakfast</v>
      </c>
      <c r="D154" s="37" t="str">
        <f t="shared" si="1"/>
        <v>Delicious Breakfast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38" t="str">
        <f>IFERROR(__xludf.DUMMYFUNCTION("""COMPUTED_VALUE"""),"Customer29")</f>
        <v>Customer29</v>
      </c>
      <c r="B155" s="39" t="str">
        <f>IFERROR(__xludf.DUMMYFUNCTION("""COMPUTED_VALUE"""),"Check-In")</f>
        <v>Check-In</v>
      </c>
      <c r="C155" s="39" t="str">
        <f>IFERROR(__xludf.DUMMYFUNCTION("""COMPUTED_VALUE"""),"Stylish Interior Design")</f>
        <v>Stylish Interior Design</v>
      </c>
      <c r="D155" s="40" t="str">
        <f t="shared" si="1"/>
        <v>Stylish Interior Design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35" t="str">
        <f>IFERROR(__xludf.DUMMYFUNCTION("""COMPUTED_VALUE"""),"Customer30")</f>
        <v>Customer30</v>
      </c>
      <c r="B156" s="36" t="str">
        <f>IFERROR(__xludf.DUMMYFUNCTION("""COMPUTED_VALUE"""),"Check-In")</f>
        <v>Check-In</v>
      </c>
      <c r="C156" s="36" t="str">
        <f>IFERROR(__xludf.DUMMYFUNCTION("""COMPUTED_VALUE"""),"Reservation &amp; Communication")</f>
        <v>Reservation &amp; Communication</v>
      </c>
      <c r="D156" s="37" t="str">
        <f t="shared" si="1"/>
        <v>Reservation &amp; Communication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38" t="str">
        <f>IFERROR(__xludf.DUMMYFUNCTION("""COMPUTED_VALUE"""),"Customer30")</f>
        <v>Customer30</v>
      </c>
      <c r="B157" s="39" t="str">
        <f>IFERROR(__xludf.DUMMYFUNCTION("""COMPUTED_VALUE"""),"Check-In")</f>
        <v>Check-In</v>
      </c>
      <c r="C157" s="39" t="str">
        <f>IFERROR(__xludf.DUMMYFUNCTION("""COMPUTED_VALUE"""),"Quiet and Restful Environment")</f>
        <v>Quiet and Restful Environment</v>
      </c>
      <c r="D157" s="40" t="str">
        <f t="shared" si="1"/>
        <v>Quiet and Restful Environment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35" t="str">
        <f>IFERROR(__xludf.DUMMYFUNCTION("""COMPUTED_VALUE"""),"Customer30")</f>
        <v>Customer30</v>
      </c>
      <c r="B158" s="36" t="str">
        <f>IFERROR(__xludf.DUMMYFUNCTION("""COMPUTED_VALUE"""),"Check-In")</f>
        <v>Check-In</v>
      </c>
      <c r="C158" s="36" t="str">
        <f>IFERROR(__xludf.DUMMYFUNCTION("""COMPUTED_VALUE"""),"Comfortable and Clean Rooms")</f>
        <v>Comfortable and Clean Rooms</v>
      </c>
      <c r="D158" s="37" t="str">
        <f t="shared" si="1"/>
        <v>Comfortable and Clean Rooms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38" t="str">
        <f>IFERROR(__xludf.DUMMYFUNCTION("""COMPUTED_VALUE"""),"Customer30")</f>
        <v>Customer30</v>
      </c>
      <c r="B159" s="39" t="str">
        <f>IFERROR(__xludf.DUMMYFUNCTION("""COMPUTED_VALUE"""),"Check-In")</f>
        <v>Check-In</v>
      </c>
      <c r="C159" s="39" t="str">
        <f>IFERROR(__xludf.DUMMYFUNCTION("""COMPUTED_VALUE"""),"Business Amenities")</f>
        <v>Business Amenities</v>
      </c>
      <c r="D159" s="40" t="str">
        <f t="shared" si="1"/>
        <v>Business Amenities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35" t="str">
        <f>IFERROR(__xludf.DUMMYFUNCTION("""COMPUTED_VALUE"""),"Customer30")</f>
        <v>Customer30</v>
      </c>
      <c r="B160" s="36" t="str">
        <f>IFERROR(__xludf.DUMMYFUNCTION("""COMPUTED_VALUE"""),"Check-In")</f>
        <v>Check-In</v>
      </c>
      <c r="C160" s="36" t="str">
        <f>IFERROR(__xludf.DUMMYFUNCTION("""COMPUTED_VALUE"""),"Delicious Breakfast")</f>
        <v>Delicious Breakfast</v>
      </c>
      <c r="D160" s="37" t="str">
        <f t="shared" si="1"/>
        <v>Delicious Breakfast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38" t="str">
        <f>IFERROR(__xludf.DUMMYFUNCTION("""COMPUTED_VALUE"""),"Customer30")</f>
        <v>Customer30</v>
      </c>
      <c r="B161" s="39" t="str">
        <f>IFERROR(__xludf.DUMMYFUNCTION("""COMPUTED_VALUE"""),"Check-In")</f>
        <v>Check-In</v>
      </c>
      <c r="C161" s="39" t="str">
        <f>IFERROR(__xludf.DUMMYFUNCTION("""COMPUTED_VALUE"""),"Modern Fitness Facilities")</f>
        <v>Modern Fitness Facilities</v>
      </c>
      <c r="D161" s="40" t="str">
        <f t="shared" si="1"/>
        <v>Modern Fitness Facilities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35" t="str">
        <f>IFERROR(__xludf.DUMMYFUNCTION("""COMPUTED_VALUE"""),"Customer31")</f>
        <v>Customer31</v>
      </c>
      <c r="B162" s="36" t="str">
        <f>IFERROR(__xludf.DUMMYFUNCTION("""COMPUTED_VALUE"""),"Check-In")</f>
        <v>Check-In</v>
      </c>
      <c r="C162" s="36" t="str">
        <f>IFERROR(__xludf.DUMMYFUNCTION("""COMPUTED_VALUE"""),"Quiet and Restful Environment")</f>
        <v>Quiet and Restful Environment</v>
      </c>
      <c r="D162" s="37" t="str">
        <f t="shared" si="1"/>
        <v>Quiet and Restful Environment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38" t="str">
        <f>IFERROR(__xludf.DUMMYFUNCTION("""COMPUTED_VALUE"""),"Customer31")</f>
        <v>Customer31</v>
      </c>
      <c r="B163" s="39" t="str">
        <f>IFERROR(__xludf.DUMMYFUNCTION("""COMPUTED_VALUE"""),"Check-In")</f>
        <v>Check-In</v>
      </c>
      <c r="C163" s="39" t="str">
        <f>IFERROR(__xludf.DUMMYFUNCTION("""COMPUTED_VALUE"""),"Delicious Breakfast")</f>
        <v>Delicious Breakfast</v>
      </c>
      <c r="D163" s="40" t="str">
        <f t="shared" si="1"/>
        <v>Delicious Breakfast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35" t="str">
        <f>IFERROR(__xludf.DUMMYFUNCTION("""COMPUTED_VALUE"""),"Customer31")</f>
        <v>Customer31</v>
      </c>
      <c r="B164" s="36" t="str">
        <f>IFERROR(__xludf.DUMMYFUNCTION("""COMPUTED_VALUE"""),"Check-In")</f>
        <v>Check-In</v>
      </c>
      <c r="C164" s="36" t="str">
        <f>IFERROR(__xludf.DUMMYFUNCTION("""COMPUTED_VALUE"""),"Modern Fitness Facilities")</f>
        <v>Modern Fitness Facilities</v>
      </c>
      <c r="D164" s="37" t="str">
        <f t="shared" si="1"/>
        <v>Modern Fitness Facilities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38" t="str">
        <f>IFERROR(__xludf.DUMMYFUNCTION("""COMPUTED_VALUE"""),"Customer31")</f>
        <v>Customer31</v>
      </c>
      <c r="B165" s="39" t="str">
        <f>IFERROR(__xludf.DUMMYFUNCTION("""COMPUTED_VALUE"""),"Check-In")</f>
        <v>Check-In</v>
      </c>
      <c r="C165" s="39" t="str">
        <f>IFERROR(__xludf.DUMMYFUNCTION("""COMPUTED_VALUE"""),"Friendly and Helpful Staff")</f>
        <v>Friendly and Helpful Staff</v>
      </c>
      <c r="D165" s="40" t="str">
        <f t="shared" si="1"/>
        <v>Friendly and Helpful Staff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35" t="str">
        <f>IFERROR(__xludf.DUMMYFUNCTION("""COMPUTED_VALUE"""),"Customer32")</f>
        <v>Customer32</v>
      </c>
      <c r="B166" s="36" t="str">
        <f>IFERROR(__xludf.DUMMYFUNCTION("""COMPUTED_VALUE"""),"Check-In")</f>
        <v>Check-In</v>
      </c>
      <c r="C166" s="36" t="str">
        <f>IFERROR(__xludf.DUMMYFUNCTION("""COMPUTED_VALUE"""),"Friendly and Helpful Staff")</f>
        <v>Friendly and Helpful Staff</v>
      </c>
      <c r="D166" s="37" t="str">
        <f t="shared" si="1"/>
        <v>Friendly and Helpful Staff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38" t="str">
        <f>IFERROR(__xludf.DUMMYFUNCTION("""COMPUTED_VALUE"""),"Customer32")</f>
        <v>Customer32</v>
      </c>
      <c r="B167" s="39" t="str">
        <f>IFERROR(__xludf.DUMMYFUNCTION("""COMPUTED_VALUE"""),"Check-In")</f>
        <v>Check-In</v>
      </c>
      <c r="C167" s="39" t="str">
        <f>IFERROR(__xludf.DUMMYFUNCTION("""COMPUTED_VALUE"""),"Reservation &amp; Communication")</f>
        <v>Reservation &amp; Communication</v>
      </c>
      <c r="D167" s="40" t="str">
        <f t="shared" si="1"/>
        <v>Reservation &amp; Communication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35" t="str">
        <f>IFERROR(__xludf.DUMMYFUNCTION("""COMPUTED_VALUE"""),"Customer32")</f>
        <v>Customer32</v>
      </c>
      <c r="B168" s="36" t="str">
        <f>IFERROR(__xludf.DUMMYFUNCTION("""COMPUTED_VALUE"""),"Check-In")</f>
        <v>Check-In</v>
      </c>
      <c r="C168" s="36" t="str">
        <f>IFERROR(__xludf.DUMMYFUNCTION("""COMPUTED_VALUE"""),"Delicious Breakfast")</f>
        <v>Delicious Breakfast</v>
      </c>
      <c r="D168" s="37" t="str">
        <f t="shared" si="1"/>
        <v>Delicious Breakfast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38" t="str">
        <f>IFERROR(__xludf.DUMMYFUNCTION("""COMPUTED_VALUE"""),"Customer32")</f>
        <v>Customer32</v>
      </c>
      <c r="B169" s="39" t="str">
        <f>IFERROR(__xludf.DUMMYFUNCTION("""COMPUTED_VALUE"""),"Check-In")</f>
        <v>Check-In</v>
      </c>
      <c r="C169" s="39" t="str">
        <f>IFERROR(__xludf.DUMMYFUNCTION("""COMPUTED_VALUE"""),"Family-Friendly Services")</f>
        <v>Family-Friendly Services</v>
      </c>
      <c r="D169" s="40" t="str">
        <f t="shared" si="1"/>
        <v>Family-Friendly Services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35" t="str">
        <f>IFERROR(__xludf.DUMMYFUNCTION("""COMPUTED_VALUE"""),"Customer33")</f>
        <v>Customer33</v>
      </c>
      <c r="B170" s="36" t="str">
        <f>IFERROR(__xludf.DUMMYFUNCTION("""COMPUTED_VALUE"""),"Check-In")</f>
        <v>Check-In</v>
      </c>
      <c r="C170" s="36" t="str">
        <f>IFERROR(__xludf.DUMMYFUNCTION("""COMPUTED_VALUE"""),"Comfortable and Clean Rooms")</f>
        <v>Comfortable and Clean Rooms</v>
      </c>
      <c r="D170" s="37" t="str">
        <f t="shared" si="1"/>
        <v>Comfortable and Clean Rooms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38" t="str">
        <f>IFERROR(__xludf.DUMMYFUNCTION("""COMPUTED_VALUE"""),"Customer33")</f>
        <v>Customer33</v>
      </c>
      <c r="B171" s="39" t="str">
        <f>IFERROR(__xludf.DUMMYFUNCTION("""COMPUTED_VALUE"""),"Check-In")</f>
        <v>Check-In</v>
      </c>
      <c r="C171" s="39" t="str">
        <f>IFERROR(__xludf.DUMMYFUNCTION("""COMPUTED_VALUE"""),"Delicious Breakfast")</f>
        <v>Delicious Breakfast</v>
      </c>
      <c r="D171" s="40" t="str">
        <f t="shared" si="1"/>
        <v>Delicious Breakfast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35" t="str">
        <f>IFERROR(__xludf.DUMMYFUNCTION("""COMPUTED_VALUE"""),"Customer33")</f>
        <v>Customer33</v>
      </c>
      <c r="B172" s="36" t="str">
        <f>IFERROR(__xludf.DUMMYFUNCTION("""COMPUTED_VALUE"""),"Check-In")</f>
        <v>Check-In</v>
      </c>
      <c r="C172" s="36" t="str">
        <f>IFERROR(__xludf.DUMMYFUNCTION("""COMPUTED_VALUE"""),"Business Amenities")</f>
        <v>Business Amenities</v>
      </c>
      <c r="D172" s="37" t="str">
        <f t="shared" si="1"/>
        <v>Business Amenities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38" t="str">
        <f>IFERROR(__xludf.DUMMYFUNCTION("""COMPUTED_VALUE"""),"Customer33")</f>
        <v>Customer33</v>
      </c>
      <c r="B173" s="39" t="str">
        <f>IFERROR(__xludf.DUMMYFUNCTION("""COMPUTED_VALUE"""),"Check-In")</f>
        <v>Check-In</v>
      </c>
      <c r="C173" s="39" t="str">
        <f>IFERROR(__xludf.DUMMYFUNCTION("""COMPUTED_VALUE"""),"Fast and Reliable Wi-Fi")</f>
        <v>Fast and Reliable Wi-Fi</v>
      </c>
      <c r="D173" s="40" t="str">
        <f t="shared" si="1"/>
        <v>Fast and Reliable Wi-Fi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35" t="str">
        <f>IFERROR(__xludf.DUMMYFUNCTION("""COMPUTED_VALUE"""),"Customer33")</f>
        <v>Customer33</v>
      </c>
      <c r="B174" s="36" t="str">
        <f>IFERROR(__xludf.DUMMYFUNCTION("""COMPUTED_VALUE"""),"Check-In")</f>
        <v>Check-In</v>
      </c>
      <c r="C174" s="36" t="str">
        <f>IFERROR(__xludf.DUMMYFUNCTION("""COMPUTED_VALUE"""),"Quiet and Restful Environment")</f>
        <v>Quiet and Restful Environment</v>
      </c>
      <c r="D174" s="37" t="str">
        <f t="shared" si="1"/>
        <v>Quiet and Restful Environment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38" t="str">
        <f>IFERROR(__xludf.DUMMYFUNCTION("""COMPUTED_VALUE"""),"Customer33")</f>
        <v>Customer33</v>
      </c>
      <c r="B175" s="39" t="str">
        <f>IFERROR(__xludf.DUMMYFUNCTION("""COMPUTED_VALUE"""),"Check-In")</f>
        <v>Check-In</v>
      </c>
      <c r="C175" s="39" t="str">
        <f>IFERROR(__xludf.DUMMYFUNCTION("""COMPUTED_VALUE"""),"Family-Friendly Services")</f>
        <v>Family-Friendly Services</v>
      </c>
      <c r="D175" s="40" t="str">
        <f t="shared" si="1"/>
        <v>Family-Friendly Services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35" t="str">
        <f>IFERROR(__xludf.DUMMYFUNCTION("""COMPUTED_VALUE"""),"Customer33")</f>
        <v>Customer33</v>
      </c>
      <c r="B176" s="36" t="str">
        <f>IFERROR(__xludf.DUMMYFUNCTION("""COMPUTED_VALUE"""),"Check-In")</f>
        <v>Check-In</v>
      </c>
      <c r="C176" s="36" t="str">
        <f>IFERROR(__xludf.DUMMYFUNCTION("""COMPUTED_VALUE"""),"Stylish Interior Design")</f>
        <v>Stylish Interior Design</v>
      </c>
      <c r="D176" s="37" t="str">
        <f t="shared" si="1"/>
        <v>Stylish Interior Design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38" t="str">
        <f>IFERROR(__xludf.DUMMYFUNCTION("""COMPUTED_VALUE"""),"Customer33")</f>
        <v>Customer33</v>
      </c>
      <c r="B177" s="39" t="str">
        <f>IFERROR(__xludf.DUMMYFUNCTION("""COMPUTED_VALUE"""),"Check-In")</f>
        <v>Check-In</v>
      </c>
      <c r="C177" s="39" t="str">
        <f>IFERROR(__xludf.DUMMYFUNCTION("""COMPUTED_VALUE"""),"Easy Parking &amp; Check-in")</f>
        <v>Easy Parking &amp; Check-in</v>
      </c>
      <c r="D177" s="40" t="str">
        <f t="shared" si="1"/>
        <v>Easy Parking &amp; Check-in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35" t="str">
        <f>IFERROR(__xludf.DUMMYFUNCTION("""COMPUTED_VALUE"""),"Customer34")</f>
        <v>Customer34</v>
      </c>
      <c r="B178" s="36" t="str">
        <f>IFERROR(__xludf.DUMMYFUNCTION("""COMPUTED_VALUE"""),"Check-In")</f>
        <v>Check-In</v>
      </c>
      <c r="C178" s="36" t="str">
        <f>IFERROR(__xludf.DUMMYFUNCTION("""COMPUTED_VALUE"""),"Business Amenities")</f>
        <v>Business Amenities</v>
      </c>
      <c r="D178" s="37" t="str">
        <f t="shared" si="1"/>
        <v>Business Amenities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38" t="str">
        <f>IFERROR(__xludf.DUMMYFUNCTION("""COMPUTED_VALUE"""),"Customer34")</f>
        <v>Customer34</v>
      </c>
      <c r="B179" s="39" t="str">
        <f>IFERROR(__xludf.DUMMYFUNCTION("""COMPUTED_VALUE"""),"Check-In")</f>
        <v>Check-In</v>
      </c>
      <c r="C179" s="39" t="str">
        <f>IFERROR(__xludf.DUMMYFUNCTION("""COMPUTED_VALUE"""),"Quiet and Restful Environment")</f>
        <v>Quiet and Restful Environment</v>
      </c>
      <c r="D179" s="40" t="str">
        <f t="shared" si="1"/>
        <v>Quiet and Restful Environment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35" t="str">
        <f>IFERROR(__xludf.DUMMYFUNCTION("""COMPUTED_VALUE"""),"Customer35")</f>
        <v>Customer35</v>
      </c>
      <c r="B180" s="36" t="str">
        <f>IFERROR(__xludf.DUMMYFUNCTION("""COMPUTED_VALUE"""),"Check-In")</f>
        <v>Check-In</v>
      </c>
      <c r="C180" s="36" t="str">
        <f>IFERROR(__xludf.DUMMYFUNCTION("""COMPUTED_VALUE"""),"Quiet and Restful Environment")</f>
        <v>Quiet and Restful Environment</v>
      </c>
      <c r="D180" s="37" t="str">
        <f t="shared" si="1"/>
        <v/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38" t="str">
        <f>IFERROR(__xludf.DUMMYFUNCTION("""COMPUTED_VALUE"""),"Customer35")</f>
        <v>Customer35</v>
      </c>
      <c r="B181" s="39" t="str">
        <f>IFERROR(__xludf.DUMMYFUNCTION("""COMPUTED_VALUE"""),"Check-In")</f>
        <v>Check-In</v>
      </c>
      <c r="C181" s="39" t="str">
        <f>IFERROR(__xludf.DUMMYFUNCTION("""COMPUTED_VALUE"""),"Fast and Reliable Wi-Fi")</f>
        <v>Fast and Reliable Wi-Fi</v>
      </c>
      <c r="D181" s="40" t="str">
        <f t="shared" si="1"/>
        <v/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35" t="str">
        <f>IFERROR(__xludf.DUMMYFUNCTION("""COMPUTED_VALUE"""),"Customer35")</f>
        <v>Customer35</v>
      </c>
      <c r="B182" s="36" t="str">
        <f>IFERROR(__xludf.DUMMYFUNCTION("""COMPUTED_VALUE"""),"Check-In")</f>
        <v>Check-In</v>
      </c>
      <c r="C182" s="36" t="str">
        <f>IFERROR(__xludf.DUMMYFUNCTION("""COMPUTED_VALUE"""),"Easy Parking &amp; Check-in")</f>
        <v>Easy Parking &amp; Check-in</v>
      </c>
      <c r="D182" s="37" t="str">
        <f t="shared" si="1"/>
        <v>Easy Parking &amp; Check-in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38" t="str">
        <f>IFERROR(__xludf.DUMMYFUNCTION("""COMPUTED_VALUE"""),"Customer35")</f>
        <v>Customer35</v>
      </c>
      <c r="B183" s="39" t="str">
        <f>IFERROR(__xludf.DUMMYFUNCTION("""COMPUTED_VALUE"""),"Check-In")</f>
        <v>Check-In</v>
      </c>
      <c r="C183" s="39" t="str">
        <f>IFERROR(__xludf.DUMMYFUNCTION("""COMPUTED_VALUE"""),"Comfortable and Clean Rooms")</f>
        <v>Comfortable and Clean Rooms</v>
      </c>
      <c r="D183" s="40" t="str">
        <f t="shared" si="1"/>
        <v>Comfortable and Clean Rooms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35" t="str">
        <f>IFERROR(__xludf.DUMMYFUNCTION("""COMPUTED_VALUE"""),"Customer35")</f>
        <v>Customer35</v>
      </c>
      <c r="B184" s="36" t="str">
        <f>IFERROR(__xludf.DUMMYFUNCTION("""COMPUTED_VALUE"""),"Check-In")</f>
        <v>Check-In</v>
      </c>
      <c r="C184" s="36" t="str">
        <f>IFERROR(__xludf.DUMMYFUNCTION("""COMPUTED_VALUE"""),"Quiet and Restful Environment")</f>
        <v>Quiet and Restful Environment</v>
      </c>
      <c r="D184" s="37" t="str">
        <f t="shared" si="1"/>
        <v>Quiet and Restful Environment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38" t="str">
        <f>IFERROR(__xludf.DUMMYFUNCTION("""COMPUTED_VALUE"""),"Customer35")</f>
        <v>Customer35</v>
      </c>
      <c r="B185" s="39" t="str">
        <f>IFERROR(__xludf.DUMMYFUNCTION("""COMPUTED_VALUE"""),"Check-In")</f>
        <v>Check-In</v>
      </c>
      <c r="C185" s="39" t="str">
        <f>IFERROR(__xludf.DUMMYFUNCTION("""COMPUTED_VALUE"""),"Fast and Reliable Wi-Fi")</f>
        <v>Fast and Reliable Wi-Fi</v>
      </c>
      <c r="D185" s="40" t="str">
        <f t="shared" si="1"/>
        <v>Fast and Reliable Wi-Fi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35" t="str">
        <f>IFERROR(__xludf.DUMMYFUNCTION("""COMPUTED_VALUE"""),"Customer35")</f>
        <v>Customer35</v>
      </c>
      <c r="B186" s="36" t="str">
        <f>IFERROR(__xludf.DUMMYFUNCTION("""COMPUTED_VALUE"""),"Check-In")</f>
        <v>Check-In</v>
      </c>
      <c r="C186" s="36" t="str">
        <f>IFERROR(__xludf.DUMMYFUNCTION("""COMPUTED_VALUE"""),"Family-Friendly Services")</f>
        <v>Family-Friendly Services</v>
      </c>
      <c r="D186" s="37" t="str">
        <f t="shared" si="1"/>
        <v>Family-Friendly Services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38" t="str">
        <f>IFERROR(__xludf.DUMMYFUNCTION("""COMPUTED_VALUE"""),"Customer35")</f>
        <v>Customer35</v>
      </c>
      <c r="B187" s="39" t="str">
        <f>IFERROR(__xludf.DUMMYFUNCTION("""COMPUTED_VALUE"""),"Check-In")</f>
        <v>Check-In</v>
      </c>
      <c r="C187" s="39" t="str">
        <f>IFERROR(__xludf.DUMMYFUNCTION("""COMPUTED_VALUE"""),"Delicious Breakfast")</f>
        <v>Delicious Breakfast</v>
      </c>
      <c r="D187" s="40" t="str">
        <f t="shared" si="1"/>
        <v>Delicious Breakfast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35" t="str">
        <f>IFERROR(__xludf.DUMMYFUNCTION("""COMPUTED_VALUE"""),"Customer35")</f>
        <v>Customer35</v>
      </c>
      <c r="B188" s="36" t="str">
        <f>IFERROR(__xludf.DUMMYFUNCTION("""COMPUTED_VALUE"""),"Check-In")</f>
        <v>Check-In</v>
      </c>
      <c r="C188" s="36" t="str">
        <f>IFERROR(__xludf.DUMMYFUNCTION("""COMPUTED_VALUE"""),"Business Amenities")</f>
        <v>Business Amenities</v>
      </c>
      <c r="D188" s="37" t="str">
        <f t="shared" si="1"/>
        <v>Business Amenities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38" t="str">
        <f>IFERROR(__xludf.DUMMYFUNCTION("""COMPUTED_VALUE"""),"Customer36")</f>
        <v>Customer36</v>
      </c>
      <c r="B189" s="39" t="str">
        <f>IFERROR(__xludf.DUMMYFUNCTION("""COMPUTED_VALUE"""),"Check-In")</f>
        <v>Check-In</v>
      </c>
      <c r="C189" s="39" t="str">
        <f>IFERROR(__xludf.DUMMYFUNCTION("""COMPUTED_VALUE"""),"Comfortable and Clean Rooms")</f>
        <v>Comfortable and Clean Rooms</v>
      </c>
      <c r="D189" s="40" t="str">
        <f t="shared" si="1"/>
        <v>Comfortable and Clean Rooms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35" t="str">
        <f>IFERROR(__xludf.DUMMYFUNCTION("""COMPUTED_VALUE"""),"Customer36")</f>
        <v>Customer36</v>
      </c>
      <c r="B190" s="36" t="str">
        <f>IFERROR(__xludf.DUMMYFUNCTION("""COMPUTED_VALUE"""),"Check-In")</f>
        <v>Check-In</v>
      </c>
      <c r="C190" s="36" t="str">
        <f>IFERROR(__xludf.DUMMYFUNCTION("""COMPUTED_VALUE"""),"Quiet and Restful Environment")</f>
        <v>Quiet and Restful Environment</v>
      </c>
      <c r="D190" s="37" t="str">
        <f t="shared" si="1"/>
        <v>Quiet and Restful Environment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38" t="str">
        <f>IFERROR(__xludf.DUMMYFUNCTION("""COMPUTED_VALUE"""),"Customer36")</f>
        <v>Customer36</v>
      </c>
      <c r="B191" s="39" t="str">
        <f>IFERROR(__xludf.DUMMYFUNCTION("""COMPUTED_VALUE"""),"Check-In")</f>
        <v>Check-In</v>
      </c>
      <c r="C191" s="39" t="str">
        <f>IFERROR(__xludf.DUMMYFUNCTION("""COMPUTED_VALUE"""),"Friendly and Helpful Staff")</f>
        <v>Friendly and Helpful Staff</v>
      </c>
      <c r="D191" s="40" t="str">
        <f t="shared" si="1"/>
        <v>Friendly and Helpful Staff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35" t="str">
        <f>IFERROR(__xludf.DUMMYFUNCTION("""COMPUTED_VALUE"""),"Customer36")</f>
        <v>Customer36</v>
      </c>
      <c r="B192" s="36" t="str">
        <f>IFERROR(__xludf.DUMMYFUNCTION("""COMPUTED_VALUE"""),"Check-In")</f>
        <v>Check-In</v>
      </c>
      <c r="C192" s="36" t="str">
        <f>IFERROR(__xludf.DUMMYFUNCTION("""COMPUTED_VALUE"""),"Fast and Reliable Wi-Fi")</f>
        <v>Fast and Reliable Wi-Fi</v>
      </c>
      <c r="D192" s="37" t="str">
        <f t="shared" si="1"/>
        <v>Fast and Reliable Wi-Fi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38" t="str">
        <f>IFERROR(__xludf.DUMMYFUNCTION("""COMPUTED_VALUE"""),"Customer36")</f>
        <v>Customer36</v>
      </c>
      <c r="B193" s="39" t="str">
        <f>IFERROR(__xludf.DUMMYFUNCTION("""COMPUTED_VALUE"""),"Check-In")</f>
        <v>Check-In</v>
      </c>
      <c r="C193" s="39" t="str">
        <f>IFERROR(__xludf.DUMMYFUNCTION("""COMPUTED_VALUE"""),"Easy Parking &amp; Check-in")</f>
        <v>Easy Parking &amp; Check-in</v>
      </c>
      <c r="D193" s="40" t="str">
        <f t="shared" si="1"/>
        <v>Easy Parking &amp; Check-in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35" t="str">
        <f>IFERROR(__xludf.DUMMYFUNCTION("""COMPUTED_VALUE"""),"Customer37")</f>
        <v>Customer37</v>
      </c>
      <c r="B194" s="36" t="str">
        <f>IFERROR(__xludf.DUMMYFUNCTION("""COMPUTED_VALUE"""),"Check-In")</f>
        <v>Check-In</v>
      </c>
      <c r="C194" s="36" t="str">
        <f>IFERROR(__xludf.DUMMYFUNCTION("""COMPUTED_VALUE"""),"Delicious Breakfast")</f>
        <v>Delicious Breakfast</v>
      </c>
      <c r="D194" s="37" t="str">
        <f t="shared" si="1"/>
        <v>Delicious Breakfast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38" t="str">
        <f>IFERROR(__xludf.DUMMYFUNCTION("""COMPUTED_VALUE"""),"Customer38")</f>
        <v>Customer38</v>
      </c>
      <c r="B195" s="39" t="str">
        <f>IFERROR(__xludf.DUMMYFUNCTION("""COMPUTED_VALUE"""),"Check-In")</f>
        <v>Check-In</v>
      </c>
      <c r="C195" s="39" t="str">
        <f>IFERROR(__xludf.DUMMYFUNCTION("""COMPUTED_VALUE"""),"Quiet and Restful Environment")</f>
        <v>Quiet and Restful Environment</v>
      </c>
      <c r="D195" s="40" t="str">
        <f t="shared" si="1"/>
        <v>Quiet and Restful Environment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35" t="str">
        <f>IFERROR(__xludf.DUMMYFUNCTION("""COMPUTED_VALUE"""),"Customer38")</f>
        <v>Customer38</v>
      </c>
      <c r="B196" s="36" t="str">
        <f>IFERROR(__xludf.DUMMYFUNCTION("""COMPUTED_VALUE"""),"Check-In")</f>
        <v>Check-In</v>
      </c>
      <c r="C196" s="36" t="str">
        <f>IFERROR(__xludf.DUMMYFUNCTION("""COMPUTED_VALUE"""),"Fast and Reliable Wi-Fi")</f>
        <v>Fast and Reliable Wi-Fi</v>
      </c>
      <c r="D196" s="37" t="str">
        <f t="shared" si="1"/>
        <v>Fast and Reliable Wi-Fi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38" t="str">
        <f>IFERROR(__xludf.DUMMYFUNCTION("""COMPUTED_VALUE"""),"Customer38")</f>
        <v>Customer38</v>
      </c>
      <c r="B197" s="39" t="str">
        <f>IFERROR(__xludf.DUMMYFUNCTION("""COMPUTED_VALUE"""),"Check-In")</f>
        <v>Check-In</v>
      </c>
      <c r="C197" s="39" t="str">
        <f>IFERROR(__xludf.DUMMYFUNCTION("""COMPUTED_VALUE"""),"Delicious Breakfast")</f>
        <v>Delicious Breakfast</v>
      </c>
      <c r="D197" s="40" t="str">
        <f t="shared" si="1"/>
        <v>Delicious Breakfast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35" t="str">
        <f>IFERROR(__xludf.DUMMYFUNCTION("""COMPUTED_VALUE"""),"Customer39")</f>
        <v>Customer39</v>
      </c>
      <c r="B198" s="36" t="str">
        <f>IFERROR(__xludf.DUMMYFUNCTION("""COMPUTED_VALUE"""),"Check-In")</f>
        <v>Check-In</v>
      </c>
      <c r="C198" s="36" t="str">
        <f>IFERROR(__xludf.DUMMYFUNCTION("""COMPUTED_VALUE"""),"Stylish Interior Design")</f>
        <v>Stylish Interior Design</v>
      </c>
      <c r="D198" s="37" t="str">
        <f t="shared" si="1"/>
        <v>Stylish Interior Design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38" t="str">
        <f>IFERROR(__xludf.DUMMYFUNCTION("""COMPUTED_VALUE"""),"Customer39")</f>
        <v>Customer39</v>
      </c>
      <c r="B199" s="39" t="str">
        <f>IFERROR(__xludf.DUMMYFUNCTION("""COMPUTED_VALUE"""),"Check-In")</f>
        <v>Check-In</v>
      </c>
      <c r="C199" s="39" t="str">
        <f>IFERROR(__xludf.DUMMYFUNCTION("""COMPUTED_VALUE"""),"Friendly and Helpful Staff")</f>
        <v>Friendly and Helpful Staff</v>
      </c>
      <c r="D199" s="40" t="str">
        <f t="shared" si="1"/>
        <v>Friendly and Helpful Staff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35" t="str">
        <f>IFERROR(__xludf.DUMMYFUNCTION("""COMPUTED_VALUE"""),"Customer39")</f>
        <v>Customer39</v>
      </c>
      <c r="B200" s="36" t="str">
        <f>IFERROR(__xludf.DUMMYFUNCTION("""COMPUTED_VALUE"""),"Check-In")</f>
        <v>Check-In</v>
      </c>
      <c r="C200" s="36" t="str">
        <f>IFERROR(__xludf.DUMMYFUNCTION("""COMPUTED_VALUE"""),"Quiet and Restful Environment")</f>
        <v>Quiet and Restful Environment</v>
      </c>
      <c r="D200" s="37" t="str">
        <f t="shared" si="1"/>
        <v>Quiet and Restful Environment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38" t="str">
        <f>IFERROR(__xludf.DUMMYFUNCTION("""COMPUTED_VALUE"""),"Customer39")</f>
        <v>Customer39</v>
      </c>
      <c r="B201" s="39" t="str">
        <f>IFERROR(__xludf.DUMMYFUNCTION("""COMPUTED_VALUE"""),"Check-In")</f>
        <v>Check-In</v>
      </c>
      <c r="C201" s="39" t="str">
        <f>IFERROR(__xludf.DUMMYFUNCTION("""COMPUTED_VALUE"""),"Fast and Reliable Wi-Fi")</f>
        <v>Fast and Reliable Wi-Fi</v>
      </c>
      <c r="D201" s="40" t="str">
        <f t="shared" si="1"/>
        <v>Fast and Reliable Wi-Fi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35" t="str">
        <f>IFERROR(__xludf.DUMMYFUNCTION("""COMPUTED_VALUE"""),"Customer39")</f>
        <v>Customer39</v>
      </c>
      <c r="B202" s="36" t="str">
        <f>IFERROR(__xludf.DUMMYFUNCTION("""COMPUTED_VALUE"""),"Check-In")</f>
        <v>Check-In</v>
      </c>
      <c r="C202" s="36" t="str">
        <f>IFERROR(__xludf.DUMMYFUNCTION("""COMPUTED_VALUE"""),"Family-Friendly Services")</f>
        <v>Family-Friendly Services</v>
      </c>
      <c r="D202" s="37" t="str">
        <f t="shared" si="1"/>
        <v>Family-Friendly Services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38" t="str">
        <f>IFERROR(__xludf.DUMMYFUNCTION("""COMPUTED_VALUE"""),"Customer39")</f>
        <v>Customer39</v>
      </c>
      <c r="B203" s="39" t="str">
        <f>IFERROR(__xludf.DUMMYFUNCTION("""COMPUTED_VALUE"""),"Check-In")</f>
        <v>Check-In</v>
      </c>
      <c r="C203" s="39" t="str">
        <f>IFERROR(__xludf.DUMMYFUNCTION("""COMPUTED_VALUE"""),"Delicious Breakfast")</f>
        <v>Delicious Breakfast</v>
      </c>
      <c r="D203" s="40" t="str">
        <f t="shared" si="1"/>
        <v>Delicious Breakfast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35" t="str">
        <f>IFERROR(__xludf.DUMMYFUNCTION("""COMPUTED_VALUE"""),"Customer39")</f>
        <v>Customer39</v>
      </c>
      <c r="B204" s="36" t="str">
        <f>IFERROR(__xludf.DUMMYFUNCTION("""COMPUTED_VALUE"""),"Check-In")</f>
        <v>Check-In</v>
      </c>
      <c r="C204" s="36" t="str">
        <f>IFERROR(__xludf.DUMMYFUNCTION("""COMPUTED_VALUE"""),"Business Amenities")</f>
        <v>Business Amenities</v>
      </c>
      <c r="D204" s="37" t="str">
        <f t="shared" si="1"/>
        <v>Business Amenities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38" t="str">
        <f>IFERROR(__xludf.DUMMYFUNCTION("""COMPUTED_VALUE"""),"Customer40")</f>
        <v>Customer40</v>
      </c>
      <c r="B205" s="39" t="str">
        <f>IFERROR(__xludf.DUMMYFUNCTION("""COMPUTED_VALUE"""),"Check-In")</f>
        <v>Check-In</v>
      </c>
      <c r="C205" s="39" t="str">
        <f>IFERROR(__xludf.DUMMYFUNCTION("""COMPUTED_VALUE"""),"Easy Parking &amp; Check-in")</f>
        <v>Easy Parking &amp; Check-in</v>
      </c>
      <c r="D205" s="40" t="str">
        <f t="shared" si="1"/>
        <v>Easy Parking &amp; Check-in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35" t="str">
        <f>IFERROR(__xludf.DUMMYFUNCTION("""COMPUTED_VALUE"""),"Customer40")</f>
        <v>Customer40</v>
      </c>
      <c r="B206" s="36" t="str">
        <f>IFERROR(__xludf.DUMMYFUNCTION("""COMPUTED_VALUE"""),"Check-In")</f>
        <v>Check-In</v>
      </c>
      <c r="C206" s="36" t="str">
        <f>IFERROR(__xludf.DUMMYFUNCTION("""COMPUTED_VALUE"""),"Quiet and Restful Environment")</f>
        <v>Quiet and Restful Environment</v>
      </c>
      <c r="D206" s="37" t="str">
        <f t="shared" si="1"/>
        <v>Quiet and Restful Environment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38" t="str">
        <f>IFERROR(__xludf.DUMMYFUNCTION("""COMPUTED_VALUE"""),"Customer40")</f>
        <v>Customer40</v>
      </c>
      <c r="B207" s="39" t="str">
        <f>IFERROR(__xludf.DUMMYFUNCTION("""COMPUTED_VALUE"""),"Check-In")</f>
        <v>Check-In</v>
      </c>
      <c r="C207" s="39" t="str">
        <f>IFERROR(__xludf.DUMMYFUNCTION("""COMPUTED_VALUE"""),"Fast and Reliable Wi-Fi")</f>
        <v>Fast and Reliable Wi-Fi</v>
      </c>
      <c r="D207" s="40" t="str">
        <f t="shared" si="1"/>
        <v>Fast and Reliable Wi-Fi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35" t="str">
        <f>IFERROR(__xludf.DUMMYFUNCTION("""COMPUTED_VALUE"""),"Customer40")</f>
        <v>Customer40</v>
      </c>
      <c r="B208" s="36" t="str">
        <f>IFERROR(__xludf.DUMMYFUNCTION("""COMPUTED_VALUE"""),"Check-In")</f>
        <v>Check-In</v>
      </c>
      <c r="C208" s="36" t="str">
        <f>IFERROR(__xludf.DUMMYFUNCTION("""COMPUTED_VALUE"""),"Modern Fitness Facilities")</f>
        <v>Modern Fitness Facilities</v>
      </c>
      <c r="D208" s="37" t="str">
        <f t="shared" si="1"/>
        <v>Modern Fitness Facilities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38" t="str">
        <f>IFERROR(__xludf.DUMMYFUNCTION("""COMPUTED_VALUE"""),"Customer40")</f>
        <v>Customer40</v>
      </c>
      <c r="B209" s="39" t="str">
        <f>IFERROR(__xludf.DUMMYFUNCTION("""COMPUTED_VALUE"""),"Check-In")</f>
        <v>Check-In</v>
      </c>
      <c r="C209" s="39" t="str">
        <f>IFERROR(__xludf.DUMMYFUNCTION("""COMPUTED_VALUE"""),"Business Amenities")</f>
        <v>Business Amenities</v>
      </c>
      <c r="D209" s="40" t="str">
        <f t="shared" si="1"/>
        <v>Business Amenities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35" t="str">
        <f>IFERROR(__xludf.DUMMYFUNCTION("""COMPUTED_VALUE"""),"Customer40")</f>
        <v>Customer40</v>
      </c>
      <c r="B210" s="36" t="str">
        <f>IFERROR(__xludf.DUMMYFUNCTION("""COMPUTED_VALUE"""),"Check-In")</f>
        <v>Check-In</v>
      </c>
      <c r="C210" s="36" t="str">
        <f>IFERROR(__xludf.DUMMYFUNCTION("""COMPUTED_VALUE"""),"Stylish Interior Design")</f>
        <v>Stylish Interior Design</v>
      </c>
      <c r="D210" s="37" t="str">
        <f t="shared" si="1"/>
        <v>Stylish Interior Design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38" t="str">
        <f>IFERROR(__xludf.DUMMYFUNCTION("""COMPUTED_VALUE"""),"Customer41")</f>
        <v>Customer41</v>
      </c>
      <c r="B211" s="39" t="str">
        <f>IFERROR(__xludf.DUMMYFUNCTION("""COMPUTED_VALUE"""),"Check-In")</f>
        <v>Check-In</v>
      </c>
      <c r="C211" s="39" t="str">
        <f>IFERROR(__xludf.DUMMYFUNCTION("""COMPUTED_VALUE"""),"Quiet and Restful Environment")</f>
        <v>Quiet and Restful Environment</v>
      </c>
      <c r="D211" s="40" t="str">
        <f t="shared" si="1"/>
        <v>Quiet and Restful Environment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35" t="str">
        <f>IFERROR(__xludf.DUMMYFUNCTION("""COMPUTED_VALUE"""),"Customer41")</f>
        <v>Customer41</v>
      </c>
      <c r="B212" s="36" t="str">
        <f>IFERROR(__xludf.DUMMYFUNCTION("""COMPUTED_VALUE"""),"Check-In")</f>
        <v>Check-In</v>
      </c>
      <c r="C212" s="36" t="str">
        <f>IFERROR(__xludf.DUMMYFUNCTION("""COMPUTED_VALUE"""),"Reservation &amp; Communication")</f>
        <v>Reservation &amp; Communication</v>
      </c>
      <c r="D212" s="37" t="str">
        <f t="shared" si="1"/>
        <v>Reservation &amp; Communication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38" t="str">
        <f>IFERROR(__xludf.DUMMYFUNCTION("""COMPUTED_VALUE"""),"Customer41")</f>
        <v>Customer41</v>
      </c>
      <c r="B213" s="39" t="str">
        <f>IFERROR(__xludf.DUMMYFUNCTION("""COMPUTED_VALUE"""),"Check-In")</f>
        <v>Check-In</v>
      </c>
      <c r="C213" s="39" t="str">
        <f>IFERROR(__xludf.DUMMYFUNCTION("""COMPUTED_VALUE"""),"Fast and Reliable Wi-Fi")</f>
        <v>Fast and Reliable Wi-Fi</v>
      </c>
      <c r="D213" s="40" t="str">
        <f t="shared" si="1"/>
        <v/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35" t="str">
        <f>IFERROR(__xludf.DUMMYFUNCTION("""COMPUTED_VALUE"""),"Customer41")</f>
        <v>Customer41</v>
      </c>
      <c r="B214" s="36" t="str">
        <f>IFERROR(__xludf.DUMMYFUNCTION("""COMPUTED_VALUE"""),"Check-In")</f>
        <v>Check-In</v>
      </c>
      <c r="C214" s="36" t="str">
        <f>IFERROR(__xludf.DUMMYFUNCTION("""COMPUTED_VALUE"""),"Delicious Breakfast")</f>
        <v>Delicious Breakfast</v>
      </c>
      <c r="D214" s="37" t="str">
        <f t="shared" si="1"/>
        <v>Delicious Breakfast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38" t="str">
        <f>IFERROR(__xludf.DUMMYFUNCTION("""COMPUTED_VALUE"""),"Customer41")</f>
        <v>Customer41</v>
      </c>
      <c r="B215" s="39" t="str">
        <f>IFERROR(__xludf.DUMMYFUNCTION("""COMPUTED_VALUE"""),"Check-In")</f>
        <v>Check-In</v>
      </c>
      <c r="C215" s="39" t="str">
        <f>IFERROR(__xludf.DUMMYFUNCTION("""COMPUTED_VALUE"""),"Comfortable and Clean Rooms")</f>
        <v>Comfortable and Clean Rooms</v>
      </c>
      <c r="D215" s="40" t="str">
        <f t="shared" si="1"/>
        <v>Comfortable and Clean Rooms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35" t="str">
        <f>IFERROR(__xludf.DUMMYFUNCTION("""COMPUTED_VALUE"""),"Customer41")</f>
        <v>Customer41</v>
      </c>
      <c r="B216" s="36" t="str">
        <f>IFERROR(__xludf.DUMMYFUNCTION("""COMPUTED_VALUE"""),"Check-In")</f>
        <v>Check-In</v>
      </c>
      <c r="C216" s="36" t="str">
        <f>IFERROR(__xludf.DUMMYFUNCTION("""COMPUTED_VALUE"""),"Fast and Reliable Wi-Fi")</f>
        <v>Fast and Reliable Wi-Fi</v>
      </c>
      <c r="D216" s="37" t="str">
        <f t="shared" si="1"/>
        <v>Fast and Reliable Wi-Fi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38" t="str">
        <f>IFERROR(__xludf.DUMMYFUNCTION("""COMPUTED_VALUE"""),"Customer41")</f>
        <v>Customer41</v>
      </c>
      <c r="B217" s="39" t="str">
        <f>IFERROR(__xludf.DUMMYFUNCTION("""COMPUTED_VALUE"""),"Check-In")</f>
        <v>Check-In</v>
      </c>
      <c r="C217" s="39" t="str">
        <f>IFERROR(__xludf.DUMMYFUNCTION("""COMPUTED_VALUE"""),"Family-Friendly Services")</f>
        <v>Family-Friendly Services</v>
      </c>
      <c r="D217" s="40" t="str">
        <f t="shared" si="1"/>
        <v>Family-Friendly Services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35" t="str">
        <f>IFERROR(__xludf.DUMMYFUNCTION("""COMPUTED_VALUE"""),"Customer42")</f>
        <v>Customer42</v>
      </c>
      <c r="B218" s="36" t="str">
        <f>IFERROR(__xludf.DUMMYFUNCTION("""COMPUTED_VALUE"""),"Check-In")</f>
        <v>Check-In</v>
      </c>
      <c r="C218" s="36" t="str">
        <f>IFERROR(__xludf.DUMMYFUNCTION("""COMPUTED_VALUE"""),"Stylish Interior Design")</f>
        <v>Stylish Interior Design</v>
      </c>
      <c r="D218" s="37" t="str">
        <f t="shared" si="1"/>
        <v>Stylish Interior Design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38" t="str">
        <f>IFERROR(__xludf.DUMMYFUNCTION("""COMPUTED_VALUE"""),"Customer42")</f>
        <v>Customer42</v>
      </c>
      <c r="B219" s="39" t="str">
        <f>IFERROR(__xludf.DUMMYFUNCTION("""COMPUTED_VALUE"""),"Check-In")</f>
        <v>Check-In</v>
      </c>
      <c r="C219" s="39" t="str">
        <f>IFERROR(__xludf.DUMMYFUNCTION("""COMPUTED_VALUE"""),"Friendly and Helpful Staff")</f>
        <v>Friendly and Helpful Staff</v>
      </c>
      <c r="D219" s="40" t="str">
        <f t="shared" si="1"/>
        <v>Friendly and Helpful Staff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35" t="str">
        <f>IFERROR(__xludf.DUMMYFUNCTION("""COMPUTED_VALUE"""),"Customer43")</f>
        <v>Customer43</v>
      </c>
      <c r="B220" s="36" t="str">
        <f>IFERROR(__xludf.DUMMYFUNCTION("""COMPUTED_VALUE"""),"Check-In")</f>
        <v>Check-In</v>
      </c>
      <c r="C220" s="36" t="str">
        <f>IFERROR(__xludf.DUMMYFUNCTION("""COMPUTED_VALUE"""),"Quiet and Restful Environment")</f>
        <v>Quiet and Restful Environment</v>
      </c>
      <c r="D220" s="37" t="str">
        <f t="shared" si="1"/>
        <v>Quiet and Restful Environment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38" t="str">
        <f>IFERROR(__xludf.DUMMYFUNCTION("""COMPUTED_VALUE"""),"Customer43")</f>
        <v>Customer43</v>
      </c>
      <c r="B221" s="39" t="str">
        <f>IFERROR(__xludf.DUMMYFUNCTION("""COMPUTED_VALUE"""),"Check-In")</f>
        <v>Check-In</v>
      </c>
      <c r="C221" s="39" t="str">
        <f>IFERROR(__xludf.DUMMYFUNCTION("""COMPUTED_VALUE"""),"Friendly and Helpful Staff")</f>
        <v>Friendly and Helpful Staff</v>
      </c>
      <c r="D221" s="40" t="str">
        <f t="shared" si="1"/>
        <v>Friendly and Helpful Staff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35" t="str">
        <f>IFERROR(__xludf.DUMMYFUNCTION("""COMPUTED_VALUE"""),"Customer43")</f>
        <v>Customer43</v>
      </c>
      <c r="B222" s="36" t="str">
        <f>IFERROR(__xludf.DUMMYFUNCTION("""COMPUTED_VALUE"""),"Check-In")</f>
        <v>Check-In</v>
      </c>
      <c r="C222" s="36" t="str">
        <f>IFERROR(__xludf.DUMMYFUNCTION("""COMPUTED_VALUE"""),"Fast and Reliable Wi-Fi")</f>
        <v>Fast and Reliable Wi-Fi</v>
      </c>
      <c r="D222" s="37" t="str">
        <f t="shared" si="1"/>
        <v>Fast and Reliable Wi-Fi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38" t="str">
        <f>IFERROR(__xludf.DUMMYFUNCTION("""COMPUTED_VALUE"""),"Customer43")</f>
        <v>Customer43</v>
      </c>
      <c r="B223" s="39" t="str">
        <f>IFERROR(__xludf.DUMMYFUNCTION("""COMPUTED_VALUE"""),"Check-In")</f>
        <v>Check-In</v>
      </c>
      <c r="C223" s="39" t="str">
        <f>IFERROR(__xludf.DUMMYFUNCTION("""COMPUTED_VALUE"""),"Delicious Breakfast")</f>
        <v>Delicious Breakfast</v>
      </c>
      <c r="D223" s="40" t="str">
        <f t="shared" si="1"/>
        <v>Delicious Breakfast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35" t="str">
        <f>IFERROR(__xludf.DUMMYFUNCTION("""COMPUTED_VALUE"""),"Customer44")</f>
        <v>Customer44</v>
      </c>
      <c r="B224" s="36" t="str">
        <f>IFERROR(__xludf.DUMMYFUNCTION("""COMPUTED_VALUE"""),"Check-In")</f>
        <v>Check-In</v>
      </c>
      <c r="C224" s="36" t="str">
        <f>IFERROR(__xludf.DUMMYFUNCTION("""COMPUTED_VALUE"""),"Comfortable and Clean Rooms")</f>
        <v>Comfortable and Clean Rooms</v>
      </c>
      <c r="D224" s="37" t="str">
        <f t="shared" si="1"/>
        <v>Comfortable and Clean Rooms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38" t="str">
        <f>IFERROR(__xludf.DUMMYFUNCTION("""COMPUTED_VALUE"""),"Customer44")</f>
        <v>Customer44</v>
      </c>
      <c r="B225" s="39" t="str">
        <f>IFERROR(__xludf.DUMMYFUNCTION("""COMPUTED_VALUE"""),"Check-In")</f>
        <v>Check-In</v>
      </c>
      <c r="C225" s="39" t="str">
        <f>IFERROR(__xludf.DUMMYFUNCTION("""COMPUTED_VALUE"""),"Business Amenities")</f>
        <v>Business Amenities</v>
      </c>
      <c r="D225" s="40" t="str">
        <f t="shared" si="1"/>
        <v>Business Amenities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35" t="str">
        <f>IFERROR(__xludf.DUMMYFUNCTION("""COMPUTED_VALUE"""),"Customer45")</f>
        <v>Customer45</v>
      </c>
      <c r="B226" s="36" t="str">
        <f>IFERROR(__xludf.DUMMYFUNCTION("""COMPUTED_VALUE"""),"Check-In")</f>
        <v>Check-In</v>
      </c>
      <c r="C226" s="36" t="str">
        <f>IFERROR(__xludf.DUMMYFUNCTION("""COMPUTED_VALUE"""),"Business Amenities")</f>
        <v>Business Amenities</v>
      </c>
      <c r="D226" s="37" t="str">
        <f t="shared" si="1"/>
        <v>Business Amenities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38" t="str">
        <f>IFERROR(__xludf.DUMMYFUNCTION("""COMPUTED_VALUE"""),"Customer46")</f>
        <v>Customer46</v>
      </c>
      <c r="B227" s="39" t="str">
        <f>IFERROR(__xludf.DUMMYFUNCTION("""COMPUTED_VALUE"""),"Check-In")</f>
        <v>Check-In</v>
      </c>
      <c r="C227" s="39" t="str">
        <f>IFERROR(__xludf.DUMMYFUNCTION("""COMPUTED_VALUE"""),"Business Amenities")</f>
        <v>Business Amenities</v>
      </c>
      <c r="D227" s="40" t="str">
        <f t="shared" si="1"/>
        <v>Business Amenities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35" t="str">
        <f>IFERROR(__xludf.DUMMYFUNCTION("""COMPUTED_VALUE"""),"Customer47")</f>
        <v>Customer47</v>
      </c>
      <c r="B228" s="36" t="str">
        <f>IFERROR(__xludf.DUMMYFUNCTION("""COMPUTED_VALUE"""),"Check-In")</f>
        <v>Check-In</v>
      </c>
      <c r="C228" s="36" t="str">
        <f>IFERROR(__xludf.DUMMYFUNCTION("""COMPUTED_VALUE"""),"Business Amenities")</f>
        <v>Business Amenities</v>
      </c>
      <c r="D228" s="37" t="str">
        <f t="shared" si="1"/>
        <v>Business Amenities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38" t="str">
        <f>IFERROR(__xludf.DUMMYFUNCTION("""COMPUTED_VALUE"""),"Customer1")</f>
        <v>Customer1</v>
      </c>
      <c r="B229" s="39" t="str">
        <f>IFERROR(__xludf.DUMMYFUNCTION("""COMPUTED_VALUE"""),"Check-Out")</f>
        <v>Check-Out</v>
      </c>
      <c r="C229" s="39" t="str">
        <f>IFERROR(__xludf.DUMMYFUNCTION("""COMPUTED_VALUE"""),"Fast and Reliable Wi-Fi")</f>
        <v>Fast and Reliable Wi-Fi</v>
      </c>
      <c r="D229" s="40" t="str">
        <f t="shared" si="1"/>
        <v>Fast and Reliable Wi-Fi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35" t="str">
        <f>IFERROR(__xludf.DUMMYFUNCTION("""COMPUTED_VALUE"""),"Customer1")</f>
        <v>Customer1</v>
      </c>
      <c r="B230" s="36" t="str">
        <f>IFERROR(__xludf.DUMMYFUNCTION("""COMPUTED_VALUE"""),"Check-Out")</f>
        <v>Check-Out</v>
      </c>
      <c r="C230" s="36" t="str">
        <f>IFERROR(__xludf.DUMMYFUNCTION("""COMPUTED_VALUE"""),"Delicious Breakfast")</f>
        <v>Delicious Breakfast</v>
      </c>
      <c r="D230" s="37" t="str">
        <f t="shared" si="1"/>
        <v>Delicious Breakfast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38" t="str">
        <f>IFERROR(__xludf.DUMMYFUNCTION("""COMPUTED_VALUE"""),"Customer2")</f>
        <v>Customer2</v>
      </c>
      <c r="B231" s="39" t="str">
        <f>IFERROR(__xludf.DUMMYFUNCTION("""COMPUTED_VALUE"""),"Check-Out")</f>
        <v>Check-Out</v>
      </c>
      <c r="C231" s="39" t="str">
        <f>IFERROR(__xludf.DUMMYFUNCTION("""COMPUTED_VALUE"""),"Quiet and Restful Environment")</f>
        <v>Quiet and Restful Environment</v>
      </c>
      <c r="D231" s="40" t="str">
        <f t="shared" si="1"/>
        <v>Quiet and Restful Environment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35" t="str">
        <f>IFERROR(__xludf.DUMMYFUNCTION("""COMPUTED_VALUE"""),"Customer2")</f>
        <v>Customer2</v>
      </c>
      <c r="B232" s="36" t="str">
        <f>IFERROR(__xludf.DUMMYFUNCTION("""COMPUTED_VALUE"""),"Check-Out")</f>
        <v>Check-Out</v>
      </c>
      <c r="C232" s="36" t="str">
        <f>IFERROR(__xludf.DUMMYFUNCTION("""COMPUTED_VALUE"""),"Fast and Reliable Wi-Fi")</f>
        <v>Fast and Reliable Wi-Fi</v>
      </c>
      <c r="D232" s="37" t="str">
        <f t="shared" si="1"/>
        <v>Fast and Reliable Wi-Fi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38" t="str">
        <f>IFERROR(__xludf.DUMMYFUNCTION("""COMPUTED_VALUE"""),"Customer2")</f>
        <v>Customer2</v>
      </c>
      <c r="B233" s="39" t="str">
        <f>IFERROR(__xludf.DUMMYFUNCTION("""COMPUTED_VALUE"""),"Check-Out")</f>
        <v>Check-Out</v>
      </c>
      <c r="C233" s="39" t="str">
        <f>IFERROR(__xludf.DUMMYFUNCTION("""COMPUTED_VALUE"""),"Easy Parking &amp; Check-in")</f>
        <v>Easy Parking &amp; Check-in</v>
      </c>
      <c r="D233" s="40" t="str">
        <f t="shared" si="1"/>
        <v>Easy Parking &amp; Check-in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35" t="str">
        <f>IFERROR(__xludf.DUMMYFUNCTION("""COMPUTED_VALUE"""),"Customer2")</f>
        <v>Customer2</v>
      </c>
      <c r="B234" s="36" t="str">
        <f>IFERROR(__xludf.DUMMYFUNCTION("""COMPUTED_VALUE"""),"Check-Out")</f>
        <v>Check-Out</v>
      </c>
      <c r="C234" s="36" t="str">
        <f>IFERROR(__xludf.DUMMYFUNCTION("""COMPUTED_VALUE"""),"Friendly and Helpful Staff")</f>
        <v>Friendly and Helpful Staff</v>
      </c>
      <c r="D234" s="37" t="str">
        <f t="shared" si="1"/>
        <v>Friendly and Helpful Staff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38" t="str">
        <f>IFERROR(__xludf.DUMMYFUNCTION("""COMPUTED_VALUE"""),"Customer3")</f>
        <v>Customer3</v>
      </c>
      <c r="B235" s="39" t="str">
        <f>IFERROR(__xludf.DUMMYFUNCTION("""COMPUTED_VALUE"""),"Check-Out")</f>
        <v>Check-Out</v>
      </c>
      <c r="C235" s="39" t="str">
        <f>IFERROR(__xludf.DUMMYFUNCTION("""COMPUTED_VALUE"""),"Fast and Reliable Wi-Fi")</f>
        <v>Fast and Reliable Wi-Fi</v>
      </c>
      <c r="D235" s="40" t="str">
        <f t="shared" si="1"/>
        <v>Fast and Reliable Wi-Fi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35" t="str">
        <f>IFERROR(__xludf.DUMMYFUNCTION("""COMPUTED_VALUE"""),"Customer3")</f>
        <v>Customer3</v>
      </c>
      <c r="B236" s="36" t="str">
        <f>IFERROR(__xludf.DUMMYFUNCTION("""COMPUTED_VALUE"""),"Check-Out")</f>
        <v>Check-Out</v>
      </c>
      <c r="C236" s="36" t="str">
        <f>IFERROR(__xludf.DUMMYFUNCTION("""COMPUTED_VALUE"""),"Reservation &amp; Communication")</f>
        <v>Reservation &amp; Communication</v>
      </c>
      <c r="D236" s="37" t="str">
        <f t="shared" si="1"/>
        <v>Reservation &amp; Communication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38" t="str">
        <f>IFERROR(__xludf.DUMMYFUNCTION("""COMPUTED_VALUE"""),"Customer3")</f>
        <v>Customer3</v>
      </c>
      <c r="B237" s="39" t="str">
        <f>IFERROR(__xludf.DUMMYFUNCTION("""COMPUTED_VALUE"""),"Check-Out")</f>
        <v>Check-Out</v>
      </c>
      <c r="C237" s="39" t="str">
        <f>IFERROR(__xludf.DUMMYFUNCTION("""COMPUTED_VALUE"""),"Delicious Breakfast")</f>
        <v>Delicious Breakfast</v>
      </c>
      <c r="D237" s="40" t="str">
        <f t="shared" si="1"/>
        <v>Delicious Breakfast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35" t="str">
        <f>IFERROR(__xludf.DUMMYFUNCTION("""COMPUTED_VALUE"""),"Customer3")</f>
        <v>Customer3</v>
      </c>
      <c r="B238" s="36" t="str">
        <f>IFERROR(__xludf.DUMMYFUNCTION("""COMPUTED_VALUE"""),"Check-Out")</f>
        <v>Check-Out</v>
      </c>
      <c r="C238" s="36" t="str">
        <f>IFERROR(__xludf.DUMMYFUNCTION("""COMPUTED_VALUE"""),"Family-Friendly Services")</f>
        <v>Family-Friendly Services</v>
      </c>
      <c r="D238" s="37" t="str">
        <f t="shared" si="1"/>
        <v>Family-Friendly Services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38" t="str">
        <f>IFERROR(__xludf.DUMMYFUNCTION("""COMPUTED_VALUE"""),"Customer4")</f>
        <v>Customer4</v>
      </c>
      <c r="B239" s="39" t="str">
        <f>IFERROR(__xludf.DUMMYFUNCTION("""COMPUTED_VALUE"""),"Check-Out")</f>
        <v>Check-Out</v>
      </c>
      <c r="C239" s="39" t="str">
        <f>IFERROR(__xludf.DUMMYFUNCTION("""COMPUTED_VALUE"""),"Quiet and Restful Environment")</f>
        <v>Quiet and Restful Environment</v>
      </c>
      <c r="D239" s="40" t="str">
        <f t="shared" si="1"/>
        <v>Quiet and Restful Environment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35" t="str">
        <f>IFERROR(__xludf.DUMMYFUNCTION("""COMPUTED_VALUE"""),"Customer4")</f>
        <v>Customer4</v>
      </c>
      <c r="B240" s="36" t="str">
        <f>IFERROR(__xludf.DUMMYFUNCTION("""COMPUTED_VALUE"""),"Check-Out")</f>
        <v>Check-Out</v>
      </c>
      <c r="C240" s="36" t="str">
        <f>IFERROR(__xludf.DUMMYFUNCTION("""COMPUTED_VALUE"""),"Friendly and Helpful Staff")</f>
        <v>Friendly and Helpful Staff</v>
      </c>
      <c r="D240" s="37" t="str">
        <f t="shared" si="1"/>
        <v>Friendly and Helpful Staff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38" t="str">
        <f>IFERROR(__xludf.DUMMYFUNCTION("""COMPUTED_VALUE"""),"Customer4")</f>
        <v>Customer4</v>
      </c>
      <c r="B241" s="39" t="str">
        <f>IFERROR(__xludf.DUMMYFUNCTION("""COMPUTED_VALUE"""),"Check-Out")</f>
        <v>Check-Out</v>
      </c>
      <c r="C241" s="39" t="str">
        <f>IFERROR(__xludf.DUMMYFUNCTION("""COMPUTED_VALUE"""),"Fast and Reliable Wi-Fi")</f>
        <v>Fast and Reliable Wi-Fi</v>
      </c>
      <c r="D241" s="40" t="str">
        <f t="shared" si="1"/>
        <v>Fast and Reliable Wi-Fi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35" t="str">
        <f>IFERROR(__xludf.DUMMYFUNCTION("""COMPUTED_VALUE"""),"Customer5")</f>
        <v>Customer5</v>
      </c>
      <c r="B242" s="36" t="str">
        <f>IFERROR(__xludf.DUMMYFUNCTION("""COMPUTED_VALUE"""),"Check-Out")</f>
        <v>Check-Out</v>
      </c>
      <c r="C242" s="36" t="str">
        <f>IFERROR(__xludf.DUMMYFUNCTION("""COMPUTED_VALUE"""),"Reservation &amp; Communication")</f>
        <v>Reservation &amp; Communication</v>
      </c>
      <c r="D242" s="37" t="str">
        <f t="shared" si="1"/>
        <v>Reservation &amp; Communication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38" t="str">
        <f>IFERROR(__xludf.DUMMYFUNCTION("""COMPUTED_VALUE"""),"Customer6")</f>
        <v>Customer6</v>
      </c>
      <c r="B243" s="39" t="str">
        <f>IFERROR(__xludf.DUMMYFUNCTION("""COMPUTED_VALUE"""),"Check-Out")</f>
        <v>Check-Out</v>
      </c>
      <c r="C243" s="39" t="str">
        <f>IFERROR(__xludf.DUMMYFUNCTION("""COMPUTED_VALUE"""),"Comfortable and Clean Rooms")</f>
        <v>Comfortable and Clean Rooms</v>
      </c>
      <c r="D243" s="40" t="str">
        <f t="shared" si="1"/>
        <v>Comfortable and Clean Rooms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35" t="str">
        <f>IFERROR(__xludf.DUMMYFUNCTION("""COMPUTED_VALUE"""),"Customer6")</f>
        <v>Customer6</v>
      </c>
      <c r="B244" s="36" t="str">
        <f>IFERROR(__xludf.DUMMYFUNCTION("""COMPUTED_VALUE"""),"Check-Out")</f>
        <v>Check-Out</v>
      </c>
      <c r="C244" s="36" t="str">
        <f>IFERROR(__xludf.DUMMYFUNCTION("""COMPUTED_VALUE"""),"Quiet and Restful Environment")</f>
        <v>Quiet and Restful Environment</v>
      </c>
      <c r="D244" s="37" t="str">
        <f t="shared" si="1"/>
        <v>Quiet and Restful Environment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38" t="str">
        <f>IFERROR(__xludf.DUMMYFUNCTION("""COMPUTED_VALUE"""),"Customer6")</f>
        <v>Customer6</v>
      </c>
      <c r="B245" s="39" t="str">
        <f>IFERROR(__xludf.DUMMYFUNCTION("""COMPUTED_VALUE"""),"Check-Out")</f>
        <v>Check-Out</v>
      </c>
      <c r="C245" s="39" t="str">
        <f>IFERROR(__xludf.DUMMYFUNCTION("""COMPUTED_VALUE"""),"Fast and Reliable Wi-Fi")</f>
        <v>Fast and Reliable Wi-Fi</v>
      </c>
      <c r="D245" s="40" t="str">
        <f t="shared" si="1"/>
        <v>Fast and Reliable Wi-Fi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35" t="str">
        <f>IFERROR(__xludf.DUMMYFUNCTION("""COMPUTED_VALUE"""),"Customer7")</f>
        <v>Customer7</v>
      </c>
      <c r="B246" s="36" t="str">
        <f>IFERROR(__xludf.DUMMYFUNCTION("""COMPUTED_VALUE"""),"Check-Out")</f>
        <v>Check-Out</v>
      </c>
      <c r="C246" s="36" t="str">
        <f>IFERROR(__xludf.DUMMYFUNCTION("""COMPUTED_VALUE"""),"Quiet and Restful Environment")</f>
        <v>Quiet and Restful Environment</v>
      </c>
      <c r="D246" s="37" t="str">
        <f t="shared" si="1"/>
        <v>Quiet and Restful Environment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38" t="str">
        <f>IFERROR(__xludf.DUMMYFUNCTION("""COMPUTED_VALUE"""),"Customer7")</f>
        <v>Customer7</v>
      </c>
      <c r="B247" s="39" t="str">
        <f>IFERROR(__xludf.DUMMYFUNCTION("""COMPUTED_VALUE"""),"Check-Out")</f>
        <v>Check-Out</v>
      </c>
      <c r="C247" s="39" t="str">
        <f>IFERROR(__xludf.DUMMYFUNCTION("""COMPUTED_VALUE"""),"Modern Fitness Facilities")</f>
        <v>Modern Fitness Facilities</v>
      </c>
      <c r="D247" s="40" t="str">
        <f t="shared" si="1"/>
        <v>Modern Fitness Facilities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35" t="str">
        <f>IFERROR(__xludf.DUMMYFUNCTION("""COMPUTED_VALUE"""),"Customer7")</f>
        <v>Customer7</v>
      </c>
      <c r="B248" s="36" t="str">
        <f>IFERROR(__xludf.DUMMYFUNCTION("""COMPUTED_VALUE"""),"Check-Out")</f>
        <v>Check-Out</v>
      </c>
      <c r="C248" s="36" t="str">
        <f>IFERROR(__xludf.DUMMYFUNCTION("""COMPUTED_VALUE"""),"Fast and Reliable Wi-Fi")</f>
        <v>Fast and Reliable Wi-Fi</v>
      </c>
      <c r="D248" s="37" t="str">
        <f t="shared" si="1"/>
        <v>Fast and Reliable Wi-Fi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38" t="str">
        <f>IFERROR(__xludf.DUMMYFUNCTION("""COMPUTED_VALUE"""),"Customer8")</f>
        <v>Customer8</v>
      </c>
      <c r="B249" s="39" t="str">
        <f>IFERROR(__xludf.DUMMYFUNCTION("""COMPUTED_VALUE"""),"Check-Out")</f>
        <v>Check-Out</v>
      </c>
      <c r="C249" s="39" t="str">
        <f>IFERROR(__xludf.DUMMYFUNCTION("""COMPUTED_VALUE"""),"Comfortable and Clean Rooms")</f>
        <v>Comfortable and Clean Rooms</v>
      </c>
      <c r="D249" s="40" t="str">
        <f t="shared" si="1"/>
        <v>Comfortable and Clean Rooms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35" t="str">
        <f>IFERROR(__xludf.DUMMYFUNCTION("""COMPUTED_VALUE"""),"Customer8")</f>
        <v>Customer8</v>
      </c>
      <c r="B250" s="36" t="str">
        <f>IFERROR(__xludf.DUMMYFUNCTION("""COMPUTED_VALUE"""),"Check-Out")</f>
        <v>Check-Out</v>
      </c>
      <c r="C250" s="36" t="str">
        <f>IFERROR(__xludf.DUMMYFUNCTION("""COMPUTED_VALUE"""),"Quiet and Restful Environment")</f>
        <v>Quiet and Restful Environment</v>
      </c>
      <c r="D250" s="37" t="str">
        <f t="shared" si="1"/>
        <v>Quiet and Restful Environment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38" t="str">
        <f>IFERROR(__xludf.DUMMYFUNCTION("""COMPUTED_VALUE"""),"Customer8")</f>
        <v>Customer8</v>
      </c>
      <c r="B251" s="39" t="str">
        <f>IFERROR(__xludf.DUMMYFUNCTION("""COMPUTED_VALUE"""),"Check-Out")</f>
        <v>Check-Out</v>
      </c>
      <c r="C251" s="39" t="str">
        <f>IFERROR(__xludf.DUMMYFUNCTION("""COMPUTED_VALUE"""),"Business Amenities")</f>
        <v>Business Amenities</v>
      </c>
      <c r="D251" s="40" t="str">
        <f t="shared" si="1"/>
        <v>Business Amenities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35" t="str">
        <f>IFERROR(__xludf.DUMMYFUNCTION("""COMPUTED_VALUE"""),"Customer8")</f>
        <v>Customer8</v>
      </c>
      <c r="B252" s="36" t="str">
        <f>IFERROR(__xludf.DUMMYFUNCTION("""COMPUTED_VALUE"""),"Check-Out")</f>
        <v>Check-Out</v>
      </c>
      <c r="C252" s="36" t="str">
        <f>IFERROR(__xludf.DUMMYFUNCTION("""COMPUTED_VALUE"""),"Modern Fitness Facilities")</f>
        <v>Modern Fitness Facilities</v>
      </c>
      <c r="D252" s="37" t="str">
        <f t="shared" si="1"/>
        <v>Modern Fitness Facilities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38" t="str">
        <f>IFERROR(__xludf.DUMMYFUNCTION("""COMPUTED_VALUE"""),"Customer9")</f>
        <v>Customer9</v>
      </c>
      <c r="B253" s="39" t="str">
        <f>IFERROR(__xludf.DUMMYFUNCTION("""COMPUTED_VALUE"""),"Check-Out")</f>
        <v>Check-Out</v>
      </c>
      <c r="C253" s="39" t="str">
        <f>IFERROR(__xludf.DUMMYFUNCTION("""COMPUTED_VALUE"""),"Modern Fitness Facilities")</f>
        <v>Modern Fitness Facilities</v>
      </c>
      <c r="D253" s="40" t="str">
        <f t="shared" si="1"/>
        <v>Modern Fitness Facilities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35" t="str">
        <f>IFERROR(__xludf.DUMMYFUNCTION("""COMPUTED_VALUE"""),"Customer9")</f>
        <v>Customer9</v>
      </c>
      <c r="B254" s="36" t="str">
        <f>IFERROR(__xludf.DUMMYFUNCTION("""COMPUTED_VALUE"""),"Check-Out")</f>
        <v>Check-Out</v>
      </c>
      <c r="C254" s="36" t="str">
        <f>IFERROR(__xludf.DUMMYFUNCTION("""COMPUTED_VALUE"""),"Comfortable and Clean Rooms")</f>
        <v>Comfortable and Clean Rooms</v>
      </c>
      <c r="D254" s="37" t="str">
        <f t="shared" si="1"/>
        <v>Comfortable and Clean Rooms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38" t="str">
        <f>IFERROR(__xludf.DUMMYFUNCTION("""COMPUTED_VALUE"""),"Customer9")</f>
        <v>Customer9</v>
      </c>
      <c r="B255" s="39" t="str">
        <f>IFERROR(__xludf.DUMMYFUNCTION("""COMPUTED_VALUE"""),"Check-Out")</f>
        <v>Check-Out</v>
      </c>
      <c r="C255" s="39" t="str">
        <f>IFERROR(__xludf.DUMMYFUNCTION("""COMPUTED_VALUE"""),"Quiet and Restful Environment")</f>
        <v>Quiet and Restful Environment</v>
      </c>
      <c r="D255" s="40" t="str">
        <f t="shared" si="1"/>
        <v>Quiet and Restful Environment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35" t="str">
        <f>IFERROR(__xludf.DUMMYFUNCTION("""COMPUTED_VALUE"""),"Customer10")</f>
        <v>Customer10</v>
      </c>
      <c r="B256" s="36" t="str">
        <f>IFERROR(__xludf.DUMMYFUNCTION("""COMPUTED_VALUE"""),"Check-Out")</f>
        <v>Check-Out</v>
      </c>
      <c r="C256" s="36" t="str">
        <f>IFERROR(__xludf.DUMMYFUNCTION("""COMPUTED_VALUE"""),"Fast and Reliable Wi-Fi")</f>
        <v>Fast and Reliable Wi-Fi</v>
      </c>
      <c r="D256" s="37" t="str">
        <f t="shared" si="1"/>
        <v>Fast and Reliable Wi-Fi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38" t="str">
        <f>IFERROR(__xludf.DUMMYFUNCTION("""COMPUTED_VALUE"""),"Customer10")</f>
        <v>Customer10</v>
      </c>
      <c r="B257" s="39" t="str">
        <f>IFERROR(__xludf.DUMMYFUNCTION("""COMPUTED_VALUE"""),"Check-Out")</f>
        <v>Check-Out</v>
      </c>
      <c r="C257" s="39" t="str">
        <f>IFERROR(__xludf.DUMMYFUNCTION("""COMPUTED_VALUE"""),"Reservation &amp; Communication")</f>
        <v>Reservation &amp; Communication</v>
      </c>
      <c r="D257" s="40" t="str">
        <f t="shared" si="1"/>
        <v>Reservation &amp; Communication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35" t="str">
        <f>IFERROR(__xludf.DUMMYFUNCTION("""COMPUTED_VALUE"""),"Customer10")</f>
        <v>Customer10</v>
      </c>
      <c r="B258" s="36" t="str">
        <f>IFERROR(__xludf.DUMMYFUNCTION("""COMPUTED_VALUE"""),"Check-Out")</f>
        <v>Check-Out</v>
      </c>
      <c r="C258" s="36" t="str">
        <f>IFERROR(__xludf.DUMMYFUNCTION("""COMPUTED_VALUE"""),"Quiet and Restful Environment")</f>
        <v>Quiet and Restful Environment</v>
      </c>
      <c r="D258" s="37" t="str">
        <f t="shared" si="1"/>
        <v>Quiet and Restful Environment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38" t="str">
        <f>IFERROR(__xludf.DUMMYFUNCTION("""COMPUTED_VALUE"""),"Customer10")</f>
        <v>Customer10</v>
      </c>
      <c r="B259" s="39" t="str">
        <f>IFERROR(__xludf.DUMMYFUNCTION("""COMPUTED_VALUE"""),"Check-Out")</f>
        <v>Check-Out</v>
      </c>
      <c r="C259" s="39" t="str">
        <f>IFERROR(__xludf.DUMMYFUNCTION("""COMPUTED_VALUE"""),"Delicious Breakfast")</f>
        <v>Delicious Breakfast</v>
      </c>
      <c r="D259" s="40" t="str">
        <f t="shared" si="1"/>
        <v>Delicious Breakfast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35" t="str">
        <f>IFERROR(__xludf.DUMMYFUNCTION("""COMPUTED_VALUE"""),"Customer11")</f>
        <v>Customer11</v>
      </c>
      <c r="B260" s="36" t="str">
        <f>IFERROR(__xludf.DUMMYFUNCTION("""COMPUTED_VALUE"""),"Check-Out")</f>
        <v>Check-Out</v>
      </c>
      <c r="C260" s="36" t="str">
        <f>IFERROR(__xludf.DUMMYFUNCTION("""COMPUTED_VALUE"""),"Reservation &amp; Communication")</f>
        <v>Reservation &amp; Communication</v>
      </c>
      <c r="D260" s="37" t="str">
        <f t="shared" si="1"/>
        <v>Reservation &amp; Communication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38" t="str">
        <f>IFERROR(__xludf.DUMMYFUNCTION("""COMPUTED_VALUE"""),"Customer12")</f>
        <v>Customer12</v>
      </c>
      <c r="B261" s="39" t="str">
        <f>IFERROR(__xludf.DUMMYFUNCTION("""COMPUTED_VALUE"""),"Check-Out")</f>
        <v>Check-Out</v>
      </c>
      <c r="C261" s="39" t="str">
        <f>IFERROR(__xludf.DUMMYFUNCTION("""COMPUTED_VALUE"""),"Quiet and Restful Environment")</f>
        <v>Quiet and Restful Environment</v>
      </c>
      <c r="D261" s="40" t="str">
        <f t="shared" si="1"/>
        <v>Quiet and Restful Environment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35" t="str">
        <f>IFERROR(__xludf.DUMMYFUNCTION("""COMPUTED_VALUE"""),"Customer12")</f>
        <v>Customer12</v>
      </c>
      <c r="B262" s="36" t="str">
        <f>IFERROR(__xludf.DUMMYFUNCTION("""COMPUTED_VALUE"""),"Check-Out")</f>
        <v>Check-Out</v>
      </c>
      <c r="C262" s="36" t="str">
        <f>IFERROR(__xludf.DUMMYFUNCTION("""COMPUTED_VALUE"""),"Delicious Breakfast")</f>
        <v>Delicious Breakfast</v>
      </c>
      <c r="D262" s="37" t="str">
        <f t="shared" si="1"/>
        <v>Delicious Breakfast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38" t="str">
        <f>IFERROR(__xludf.DUMMYFUNCTION("""COMPUTED_VALUE"""),"Customer13")</f>
        <v>Customer13</v>
      </c>
      <c r="B263" s="39" t="str">
        <f>IFERROR(__xludf.DUMMYFUNCTION("""COMPUTED_VALUE"""),"Check-Out")</f>
        <v>Check-Out</v>
      </c>
      <c r="C263" s="39" t="str">
        <f>IFERROR(__xludf.DUMMYFUNCTION("""COMPUTED_VALUE"""),"Quiet and Restful Environment")</f>
        <v>Quiet and Restful Environment</v>
      </c>
      <c r="D263" s="40" t="str">
        <f t="shared" si="1"/>
        <v>Quiet and Restful Environment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35" t="str">
        <f>IFERROR(__xludf.DUMMYFUNCTION("""COMPUTED_VALUE"""),"Customer13")</f>
        <v>Customer13</v>
      </c>
      <c r="B264" s="36" t="str">
        <f>IFERROR(__xludf.DUMMYFUNCTION("""COMPUTED_VALUE"""),"Check-Out")</f>
        <v>Check-Out</v>
      </c>
      <c r="C264" s="36" t="str">
        <f>IFERROR(__xludf.DUMMYFUNCTION("""COMPUTED_VALUE"""),"Fast and Reliable Wi-Fi")</f>
        <v>Fast and Reliable Wi-Fi</v>
      </c>
      <c r="D264" s="37" t="str">
        <f t="shared" si="1"/>
        <v>Fast and Reliable Wi-Fi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38" t="str">
        <f>IFERROR(__xludf.DUMMYFUNCTION("""COMPUTED_VALUE"""),"Customer13")</f>
        <v>Customer13</v>
      </c>
      <c r="B265" s="39" t="str">
        <f>IFERROR(__xludf.DUMMYFUNCTION("""COMPUTED_VALUE"""),"Check-Out")</f>
        <v>Check-Out</v>
      </c>
      <c r="C265" s="39" t="str">
        <f>IFERROR(__xludf.DUMMYFUNCTION("""COMPUTED_VALUE"""),"Reservation &amp; Communication")</f>
        <v>Reservation &amp; Communication</v>
      </c>
      <c r="D265" s="40" t="str">
        <f t="shared" si="1"/>
        <v>Reservation &amp; Communication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35" t="str">
        <f>IFERROR(__xludf.DUMMYFUNCTION("""COMPUTED_VALUE"""),"Customer14")</f>
        <v>Customer14</v>
      </c>
      <c r="B266" s="36" t="str">
        <f>IFERROR(__xludf.DUMMYFUNCTION("""COMPUTED_VALUE"""),"Check-Out")</f>
        <v>Check-Out</v>
      </c>
      <c r="C266" s="36" t="str">
        <f>IFERROR(__xludf.DUMMYFUNCTION("""COMPUTED_VALUE"""),"Reservation &amp; Communication")</f>
        <v>Reservation &amp; Communication</v>
      </c>
      <c r="D266" s="37" t="str">
        <f t="shared" si="1"/>
        <v>Reservation &amp; Communication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38" t="str">
        <f>IFERROR(__xludf.DUMMYFUNCTION("""COMPUTED_VALUE"""),"Customer14")</f>
        <v>Customer14</v>
      </c>
      <c r="B267" s="39" t="str">
        <f>IFERROR(__xludf.DUMMYFUNCTION("""COMPUTED_VALUE"""),"Check-Out")</f>
        <v>Check-Out</v>
      </c>
      <c r="C267" s="39" t="str">
        <f>IFERROR(__xludf.DUMMYFUNCTION("""COMPUTED_VALUE"""),"Quiet and Restful Environment")</f>
        <v>Quiet and Restful Environment</v>
      </c>
      <c r="D267" s="40" t="str">
        <f t="shared" si="1"/>
        <v>Quiet and Restful Environment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35" t="str">
        <f>IFERROR(__xludf.DUMMYFUNCTION("""COMPUTED_VALUE"""),"Customer14")</f>
        <v>Customer14</v>
      </c>
      <c r="B268" s="36" t="str">
        <f>IFERROR(__xludf.DUMMYFUNCTION("""COMPUTED_VALUE"""),"Check-Out")</f>
        <v>Check-Out</v>
      </c>
      <c r="C268" s="36" t="str">
        <f>IFERROR(__xludf.DUMMYFUNCTION("""COMPUTED_VALUE"""),"Comfortable and Clean Rooms")</f>
        <v>Comfortable and Clean Rooms</v>
      </c>
      <c r="D268" s="37" t="str">
        <f t="shared" si="1"/>
        <v>Comfortable and Clean Rooms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38" t="str">
        <f>IFERROR(__xludf.DUMMYFUNCTION("""COMPUTED_VALUE"""),"Customer14")</f>
        <v>Customer14</v>
      </c>
      <c r="B269" s="39" t="str">
        <f>IFERROR(__xludf.DUMMYFUNCTION("""COMPUTED_VALUE"""),"Check-Out")</f>
        <v>Check-Out</v>
      </c>
      <c r="C269" s="39" t="str">
        <f>IFERROR(__xludf.DUMMYFUNCTION("""COMPUTED_VALUE"""),"Delicious Breakfast")</f>
        <v>Delicious Breakfast</v>
      </c>
      <c r="D269" s="40" t="str">
        <f t="shared" si="1"/>
        <v>Delicious Breakfast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35" t="str">
        <f>IFERROR(__xludf.DUMMYFUNCTION("""COMPUTED_VALUE"""),"Customer14")</f>
        <v>Customer14</v>
      </c>
      <c r="B270" s="36" t="str">
        <f>IFERROR(__xludf.DUMMYFUNCTION("""COMPUTED_VALUE"""),"Check-Out")</f>
        <v>Check-Out</v>
      </c>
      <c r="C270" s="36" t="str">
        <f>IFERROR(__xludf.DUMMYFUNCTION("""COMPUTED_VALUE"""),"Fast and Reliable Wi-Fi")</f>
        <v>Fast and Reliable Wi-Fi</v>
      </c>
      <c r="D270" s="37" t="str">
        <f t="shared" si="1"/>
        <v>Fast and Reliable Wi-Fi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38" t="str">
        <f>IFERROR(__xludf.DUMMYFUNCTION("""COMPUTED_VALUE"""),"Customer15")</f>
        <v>Customer15</v>
      </c>
      <c r="B271" s="39" t="str">
        <f>IFERROR(__xludf.DUMMYFUNCTION("""COMPUTED_VALUE"""),"Check-Out")</f>
        <v>Check-Out</v>
      </c>
      <c r="C271" s="39" t="str">
        <f>IFERROR(__xludf.DUMMYFUNCTION("""COMPUTED_VALUE"""),"Comfortable and Clean Rooms")</f>
        <v>Comfortable and Clean Rooms</v>
      </c>
      <c r="D271" s="40" t="str">
        <f t="shared" si="1"/>
        <v>Comfortable and Clean Rooms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35" t="str">
        <f>IFERROR(__xludf.DUMMYFUNCTION("""COMPUTED_VALUE"""),"Customer15")</f>
        <v>Customer15</v>
      </c>
      <c r="B272" s="36" t="str">
        <f>IFERROR(__xludf.DUMMYFUNCTION("""COMPUTED_VALUE"""),"Check-Out")</f>
        <v>Check-Out</v>
      </c>
      <c r="C272" s="36" t="str">
        <f>IFERROR(__xludf.DUMMYFUNCTION("""COMPUTED_VALUE"""),"Modern Fitness Facilities")</f>
        <v>Modern Fitness Facilities</v>
      </c>
      <c r="D272" s="37" t="str">
        <f t="shared" si="1"/>
        <v>Modern Fitness Facilities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38" t="str">
        <f>IFERROR(__xludf.DUMMYFUNCTION("""COMPUTED_VALUE"""),"Customer16")</f>
        <v>Customer16</v>
      </c>
      <c r="B273" s="39" t="str">
        <f>IFERROR(__xludf.DUMMYFUNCTION("""COMPUTED_VALUE"""),"Check-Out")</f>
        <v>Check-Out</v>
      </c>
      <c r="C273" s="39" t="str">
        <f>IFERROR(__xludf.DUMMYFUNCTION("""COMPUTED_VALUE"""),"Quiet and Restful Environment")</f>
        <v>Quiet and Restful Environment</v>
      </c>
      <c r="D273" s="40" t="str">
        <f t="shared" si="1"/>
        <v>Quiet and Restful Environment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35" t="str">
        <f>IFERROR(__xludf.DUMMYFUNCTION("""COMPUTED_VALUE"""),"Customer17")</f>
        <v>Customer17</v>
      </c>
      <c r="B274" s="36" t="str">
        <f>IFERROR(__xludf.DUMMYFUNCTION("""COMPUTED_VALUE"""),"Check-Out")</f>
        <v>Check-Out</v>
      </c>
      <c r="C274" s="36" t="str">
        <f>IFERROR(__xludf.DUMMYFUNCTION("""COMPUTED_VALUE"""),"Quiet and Restful Environment")</f>
        <v>Quiet and Restful Environment</v>
      </c>
      <c r="D274" s="37" t="str">
        <f t="shared" si="1"/>
        <v>Quiet and Restful Environment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38" t="str">
        <f>IFERROR(__xludf.DUMMYFUNCTION("""COMPUTED_VALUE"""),"Customer17")</f>
        <v>Customer17</v>
      </c>
      <c r="B275" s="39" t="str">
        <f>IFERROR(__xludf.DUMMYFUNCTION("""COMPUTED_VALUE"""),"Check-Out")</f>
        <v>Check-Out</v>
      </c>
      <c r="C275" s="39" t="str">
        <f>IFERROR(__xludf.DUMMYFUNCTION("""COMPUTED_VALUE"""),"Friendly and Helpful Staff")</f>
        <v>Friendly and Helpful Staff</v>
      </c>
      <c r="D275" s="40" t="str">
        <f t="shared" si="1"/>
        <v>Friendly and Helpful Staff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35" t="str">
        <f>IFERROR(__xludf.DUMMYFUNCTION("""COMPUTED_VALUE"""),"Customer18")</f>
        <v>Customer18</v>
      </c>
      <c r="B276" s="36" t="str">
        <f>IFERROR(__xludf.DUMMYFUNCTION("""COMPUTED_VALUE"""),"Check-Out")</f>
        <v>Check-Out</v>
      </c>
      <c r="C276" s="36" t="str">
        <f>IFERROR(__xludf.DUMMYFUNCTION("""COMPUTED_VALUE"""),"Quiet and Restful Environment")</f>
        <v>Quiet and Restful Environment</v>
      </c>
      <c r="D276" s="37" t="str">
        <f t="shared" si="1"/>
        <v>Quiet and Restful Environment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38" t="str">
        <f>IFERROR(__xludf.DUMMYFUNCTION("""COMPUTED_VALUE"""),"Customer18")</f>
        <v>Customer18</v>
      </c>
      <c r="B277" s="39" t="str">
        <f>IFERROR(__xludf.DUMMYFUNCTION("""COMPUTED_VALUE"""),"Check-Out")</f>
        <v>Check-Out</v>
      </c>
      <c r="C277" s="39" t="str">
        <f>IFERROR(__xludf.DUMMYFUNCTION("""COMPUTED_VALUE"""),"Fast and Reliable Wi-Fi")</f>
        <v>Fast and Reliable Wi-Fi</v>
      </c>
      <c r="D277" s="40" t="str">
        <f t="shared" si="1"/>
        <v>Fast and Reliable Wi-Fi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35" t="str">
        <f>IFERROR(__xludf.DUMMYFUNCTION("""COMPUTED_VALUE"""),"Customer18")</f>
        <v>Customer18</v>
      </c>
      <c r="B278" s="36" t="str">
        <f>IFERROR(__xludf.DUMMYFUNCTION("""COMPUTED_VALUE"""),"Check-Out")</f>
        <v>Check-Out</v>
      </c>
      <c r="C278" s="36" t="str">
        <f>IFERROR(__xludf.DUMMYFUNCTION("""COMPUTED_VALUE"""),"Family-Friendly Services")</f>
        <v>Family-Friendly Services</v>
      </c>
      <c r="D278" s="37" t="str">
        <f t="shared" si="1"/>
        <v>Family-Friendly Services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38" t="str">
        <f>IFERROR(__xludf.DUMMYFUNCTION("""COMPUTED_VALUE"""),"Customer18")</f>
        <v>Customer18</v>
      </c>
      <c r="B279" s="39" t="str">
        <f>IFERROR(__xludf.DUMMYFUNCTION("""COMPUTED_VALUE"""),"Check-Out")</f>
        <v>Check-Out</v>
      </c>
      <c r="C279" s="39" t="str">
        <f>IFERROR(__xludf.DUMMYFUNCTION("""COMPUTED_VALUE"""),"Friendly and Helpful Staff")</f>
        <v>Friendly and Helpful Staff</v>
      </c>
      <c r="D279" s="40" t="str">
        <f t="shared" si="1"/>
        <v>Friendly and Helpful Staff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35" t="str">
        <f>IFERROR(__xludf.DUMMYFUNCTION("""COMPUTED_VALUE"""),"Customer19")</f>
        <v>Customer19</v>
      </c>
      <c r="B280" s="36" t="str">
        <f>IFERROR(__xludf.DUMMYFUNCTION("""COMPUTED_VALUE"""),"Check-Out")</f>
        <v>Check-Out</v>
      </c>
      <c r="C280" s="36" t="str">
        <f>IFERROR(__xludf.DUMMYFUNCTION("""COMPUTED_VALUE"""),"Quiet and Restful Environment")</f>
        <v>Quiet and Restful Environment</v>
      </c>
      <c r="D280" s="37" t="str">
        <f t="shared" si="1"/>
        <v>Quiet and Restful Environment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38" t="str">
        <f>IFERROR(__xludf.DUMMYFUNCTION("""COMPUTED_VALUE"""),"Customer21")</f>
        <v>Customer21</v>
      </c>
      <c r="B281" s="39" t="str">
        <f>IFERROR(__xludf.DUMMYFUNCTION("""COMPUTED_VALUE"""),"Check-Out")</f>
        <v>Check-Out</v>
      </c>
      <c r="C281" s="39" t="str">
        <f>IFERROR(__xludf.DUMMYFUNCTION("""COMPUTED_VALUE"""),"Quiet and Restful Environment")</f>
        <v>Quiet and Restful Environment</v>
      </c>
      <c r="D281" s="40" t="str">
        <f t="shared" si="1"/>
        <v>Quiet and Restful Environment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35" t="str">
        <f>IFERROR(__xludf.DUMMYFUNCTION("""COMPUTED_VALUE"""),"Customer21")</f>
        <v>Customer21</v>
      </c>
      <c r="B282" s="36" t="str">
        <f>IFERROR(__xludf.DUMMYFUNCTION("""COMPUTED_VALUE"""),"Check-Out")</f>
        <v>Check-Out</v>
      </c>
      <c r="C282" s="36" t="str">
        <f>IFERROR(__xludf.DUMMYFUNCTION("""COMPUTED_VALUE"""),"Comfortable and Clean Rooms")</f>
        <v>Comfortable and Clean Rooms</v>
      </c>
      <c r="D282" s="37" t="str">
        <f t="shared" si="1"/>
        <v>Comfortable and Clean Rooms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38" t="str">
        <f>IFERROR(__xludf.DUMMYFUNCTION("""COMPUTED_VALUE"""),"Customer21")</f>
        <v>Customer21</v>
      </c>
      <c r="B283" s="39" t="str">
        <f>IFERROR(__xludf.DUMMYFUNCTION("""COMPUTED_VALUE"""),"Check-Out")</f>
        <v>Check-Out</v>
      </c>
      <c r="C283" s="39" t="str">
        <f>IFERROR(__xludf.DUMMYFUNCTION("""COMPUTED_VALUE"""),"Fast and Reliable Wi-Fi")</f>
        <v>Fast and Reliable Wi-Fi</v>
      </c>
      <c r="D283" s="40" t="str">
        <f t="shared" si="1"/>
        <v>Fast and Reliable Wi-Fi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35" t="str">
        <f>IFERROR(__xludf.DUMMYFUNCTION("""COMPUTED_VALUE"""),"Customer21")</f>
        <v>Customer21</v>
      </c>
      <c r="B284" s="36" t="str">
        <f>IFERROR(__xludf.DUMMYFUNCTION("""COMPUTED_VALUE"""),"Check-Out")</f>
        <v>Check-Out</v>
      </c>
      <c r="C284" s="36" t="str">
        <f>IFERROR(__xludf.DUMMYFUNCTION("""COMPUTED_VALUE"""),"Modern Fitness Facilities")</f>
        <v>Modern Fitness Facilities</v>
      </c>
      <c r="D284" s="37" t="str">
        <f t="shared" si="1"/>
        <v>Modern Fitness Facilities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38" t="str">
        <f>IFERROR(__xludf.DUMMYFUNCTION("""COMPUTED_VALUE"""),"Customer22")</f>
        <v>Customer22</v>
      </c>
      <c r="B285" s="39" t="str">
        <f>IFERROR(__xludf.DUMMYFUNCTION("""COMPUTED_VALUE"""),"Check-Out")</f>
        <v>Check-Out</v>
      </c>
      <c r="C285" s="39" t="str">
        <f>IFERROR(__xludf.DUMMYFUNCTION("""COMPUTED_VALUE"""),"Quiet and Restful Environment")</f>
        <v>Quiet and Restful Environment</v>
      </c>
      <c r="D285" s="40" t="str">
        <f t="shared" si="1"/>
        <v>Quiet and Restful Environment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35" t="str">
        <f>IFERROR(__xludf.DUMMYFUNCTION("""COMPUTED_VALUE"""),"Customer22")</f>
        <v>Customer22</v>
      </c>
      <c r="B286" s="36" t="str">
        <f>IFERROR(__xludf.DUMMYFUNCTION("""COMPUTED_VALUE"""),"Check-Out")</f>
        <v>Check-Out</v>
      </c>
      <c r="C286" s="36" t="str">
        <f>IFERROR(__xludf.DUMMYFUNCTION("""COMPUTED_VALUE"""),"Modern Fitness Facilities")</f>
        <v>Modern Fitness Facilities</v>
      </c>
      <c r="D286" s="37" t="str">
        <f t="shared" si="1"/>
        <v>Modern Fitness Facilities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38" t="str">
        <f>IFERROR(__xludf.DUMMYFUNCTION("""COMPUTED_VALUE"""),"Customer22")</f>
        <v>Customer22</v>
      </c>
      <c r="B287" s="39" t="str">
        <f>IFERROR(__xludf.DUMMYFUNCTION("""COMPUTED_VALUE"""),"Check-Out")</f>
        <v>Check-Out</v>
      </c>
      <c r="C287" s="39" t="str">
        <f>IFERROR(__xludf.DUMMYFUNCTION("""COMPUTED_VALUE"""),"Comfortable and Clean Rooms")</f>
        <v>Comfortable and Clean Rooms</v>
      </c>
      <c r="D287" s="40" t="str">
        <f t="shared" si="1"/>
        <v>Comfortable and Clean Rooms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35" t="str">
        <f>IFERROR(__xludf.DUMMYFUNCTION("""COMPUTED_VALUE"""),"Customer22")</f>
        <v>Customer22</v>
      </c>
      <c r="B288" s="36" t="str">
        <f>IFERROR(__xludf.DUMMYFUNCTION("""COMPUTED_VALUE"""),"Check-Out")</f>
        <v>Check-Out</v>
      </c>
      <c r="C288" s="36" t="str">
        <f>IFERROR(__xludf.DUMMYFUNCTION("""COMPUTED_VALUE"""),"Delicious Breakfast")</f>
        <v>Delicious Breakfast</v>
      </c>
      <c r="D288" s="37" t="str">
        <f t="shared" si="1"/>
        <v>Delicious Breakfast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38" t="str">
        <f>IFERROR(__xludf.DUMMYFUNCTION("""COMPUTED_VALUE"""),"Customer23")</f>
        <v>Customer23</v>
      </c>
      <c r="B289" s="39" t="str">
        <f>IFERROR(__xludf.DUMMYFUNCTION("""COMPUTED_VALUE"""),"Check-Out")</f>
        <v>Check-Out</v>
      </c>
      <c r="C289" s="39" t="str">
        <f>IFERROR(__xludf.DUMMYFUNCTION("""COMPUTED_VALUE"""),"Quiet and Restful Environment")</f>
        <v>Quiet and Restful Environment</v>
      </c>
      <c r="D289" s="40" t="str">
        <f t="shared" si="1"/>
        <v>Quiet and Restful Environment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35" t="str">
        <f>IFERROR(__xludf.DUMMYFUNCTION("""COMPUTED_VALUE"""),"Customer23")</f>
        <v>Customer23</v>
      </c>
      <c r="B290" s="36" t="str">
        <f>IFERROR(__xludf.DUMMYFUNCTION("""COMPUTED_VALUE"""),"Check-Out")</f>
        <v>Check-Out</v>
      </c>
      <c r="C290" s="36" t="str">
        <f>IFERROR(__xludf.DUMMYFUNCTION("""COMPUTED_VALUE"""),"Business Amenities")</f>
        <v>Business Amenities</v>
      </c>
      <c r="D290" s="37" t="str">
        <f t="shared" si="1"/>
        <v>Business Amenities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38" t="str">
        <f>IFERROR(__xludf.DUMMYFUNCTION("""COMPUTED_VALUE"""),"Customer23")</f>
        <v>Customer23</v>
      </c>
      <c r="B291" s="39" t="str">
        <f>IFERROR(__xludf.DUMMYFUNCTION("""COMPUTED_VALUE"""),"Check-Out")</f>
        <v>Check-Out</v>
      </c>
      <c r="C291" s="39" t="str">
        <f>IFERROR(__xludf.DUMMYFUNCTION("""COMPUTED_VALUE"""),"Delicious Breakfast")</f>
        <v>Delicious Breakfast</v>
      </c>
      <c r="D291" s="40" t="str">
        <f t="shared" si="1"/>
        <v>Delicious Breakfast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35" t="str">
        <f>IFERROR(__xludf.DUMMYFUNCTION("""COMPUTED_VALUE"""),"Customer24")</f>
        <v>Customer24</v>
      </c>
      <c r="B292" s="36" t="str">
        <f>IFERROR(__xludf.DUMMYFUNCTION("""COMPUTED_VALUE"""),"Check-Out")</f>
        <v>Check-Out</v>
      </c>
      <c r="C292" s="36" t="str">
        <f>IFERROR(__xludf.DUMMYFUNCTION("""COMPUTED_VALUE"""),"Quiet and Restful Environment")</f>
        <v>Quiet and Restful Environment</v>
      </c>
      <c r="D292" s="37" t="str">
        <f t="shared" si="1"/>
        <v>Quiet and Restful Environment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38" t="str">
        <f>IFERROR(__xludf.DUMMYFUNCTION("""COMPUTED_VALUE"""),"Customer24")</f>
        <v>Customer24</v>
      </c>
      <c r="B293" s="39" t="str">
        <f>IFERROR(__xludf.DUMMYFUNCTION("""COMPUTED_VALUE"""),"Check-Out")</f>
        <v>Check-Out</v>
      </c>
      <c r="C293" s="39" t="str">
        <f>IFERROR(__xludf.DUMMYFUNCTION("""COMPUTED_VALUE"""),"Modern Fitness Facilities")</f>
        <v>Modern Fitness Facilities</v>
      </c>
      <c r="D293" s="40" t="str">
        <f t="shared" si="1"/>
        <v>Modern Fitness Facilities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35" t="str">
        <f>IFERROR(__xludf.DUMMYFUNCTION("""COMPUTED_VALUE"""),"Customer24")</f>
        <v>Customer24</v>
      </c>
      <c r="B294" s="36" t="str">
        <f>IFERROR(__xludf.DUMMYFUNCTION("""COMPUTED_VALUE"""),"Check-Out")</f>
        <v>Check-Out</v>
      </c>
      <c r="C294" s="36" t="str">
        <f>IFERROR(__xludf.DUMMYFUNCTION("""COMPUTED_VALUE"""),"Friendly and Helpful Staff")</f>
        <v>Friendly and Helpful Staff</v>
      </c>
      <c r="D294" s="37" t="str">
        <f t="shared" si="1"/>
        <v>Friendly and Helpful Staff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38" t="str">
        <f>IFERROR(__xludf.DUMMYFUNCTION("""COMPUTED_VALUE"""),"Customer24")</f>
        <v>Customer24</v>
      </c>
      <c r="B295" s="39" t="str">
        <f>IFERROR(__xludf.DUMMYFUNCTION("""COMPUTED_VALUE"""),"Check-Out")</f>
        <v>Check-Out</v>
      </c>
      <c r="C295" s="39" t="str">
        <f>IFERROR(__xludf.DUMMYFUNCTION("""COMPUTED_VALUE"""),"Easy Parking &amp; Check-in")</f>
        <v>Easy Parking &amp; Check-in</v>
      </c>
      <c r="D295" s="40" t="str">
        <f t="shared" si="1"/>
        <v>Easy Parking &amp; Check-in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35" t="str">
        <f>IFERROR(__xludf.DUMMYFUNCTION("""COMPUTED_VALUE"""),"Customer24")</f>
        <v>Customer24</v>
      </c>
      <c r="B296" s="36" t="str">
        <f>IFERROR(__xludf.DUMMYFUNCTION("""COMPUTED_VALUE"""),"Check-Out")</f>
        <v>Check-Out</v>
      </c>
      <c r="C296" s="36" t="str">
        <f>IFERROR(__xludf.DUMMYFUNCTION("""COMPUTED_VALUE"""),"Comfortable and Clean Rooms")</f>
        <v>Comfortable and Clean Rooms</v>
      </c>
      <c r="D296" s="37" t="str">
        <f t="shared" si="1"/>
        <v>Comfortable and Clean Rooms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38" t="str">
        <f>IFERROR(__xludf.DUMMYFUNCTION("""COMPUTED_VALUE"""),"Customer25")</f>
        <v>Customer25</v>
      </c>
      <c r="B297" s="39" t="str">
        <f>IFERROR(__xludf.DUMMYFUNCTION("""COMPUTED_VALUE"""),"Check-Out")</f>
        <v>Check-Out</v>
      </c>
      <c r="C297" s="39" t="str">
        <f>IFERROR(__xludf.DUMMYFUNCTION("""COMPUTED_VALUE"""),"Fast and Reliable Wi-Fi")</f>
        <v>Fast and Reliable Wi-Fi</v>
      </c>
      <c r="D297" s="40" t="str">
        <f t="shared" si="1"/>
        <v>Fast and Reliable Wi-Fi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35" t="str">
        <f>IFERROR(__xludf.DUMMYFUNCTION("""COMPUTED_VALUE"""),"Customer25")</f>
        <v>Customer25</v>
      </c>
      <c r="B298" s="36" t="str">
        <f>IFERROR(__xludf.DUMMYFUNCTION("""COMPUTED_VALUE"""),"Check-Out")</f>
        <v>Check-Out</v>
      </c>
      <c r="C298" s="36" t="str">
        <f>IFERROR(__xludf.DUMMYFUNCTION("""COMPUTED_VALUE"""),"Quiet and Restful Environment")</f>
        <v>Quiet and Restful Environment</v>
      </c>
      <c r="D298" s="37" t="str">
        <f t="shared" si="1"/>
        <v>Quiet and Restful Environment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38" t="str">
        <f>IFERROR(__xludf.DUMMYFUNCTION("""COMPUTED_VALUE"""),"Customer25")</f>
        <v>Customer25</v>
      </c>
      <c r="B299" s="39" t="str">
        <f>IFERROR(__xludf.DUMMYFUNCTION("""COMPUTED_VALUE"""),"Check-Out")</f>
        <v>Check-Out</v>
      </c>
      <c r="C299" s="39" t="str">
        <f>IFERROR(__xludf.DUMMYFUNCTION("""COMPUTED_VALUE"""),"Delicious Breakfast")</f>
        <v>Delicious Breakfast</v>
      </c>
      <c r="D299" s="40" t="str">
        <f t="shared" si="1"/>
        <v>Delicious Breakfast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35" t="str">
        <f>IFERROR(__xludf.DUMMYFUNCTION("""COMPUTED_VALUE"""),"Customer26")</f>
        <v>Customer26</v>
      </c>
      <c r="B300" s="36" t="str">
        <f>IFERROR(__xludf.DUMMYFUNCTION("""COMPUTED_VALUE"""),"Check-Out")</f>
        <v>Check-Out</v>
      </c>
      <c r="C300" s="36" t="str">
        <f>IFERROR(__xludf.DUMMYFUNCTION("""COMPUTED_VALUE"""),"Quiet and Restful Environment")</f>
        <v>Quiet and Restful Environment</v>
      </c>
      <c r="D300" s="37" t="str">
        <f t="shared" si="1"/>
        <v>Quiet and Restful Environment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38" t="str">
        <f>IFERROR(__xludf.DUMMYFUNCTION("""COMPUTED_VALUE"""),"Customer26")</f>
        <v>Customer26</v>
      </c>
      <c r="B301" s="39" t="str">
        <f>IFERROR(__xludf.DUMMYFUNCTION("""COMPUTED_VALUE"""),"Check-Out")</f>
        <v>Check-Out</v>
      </c>
      <c r="C301" s="39" t="str">
        <f>IFERROR(__xludf.DUMMYFUNCTION("""COMPUTED_VALUE"""),"Delicious Breakfast")</f>
        <v>Delicious Breakfast</v>
      </c>
      <c r="D301" s="40" t="str">
        <f t="shared" si="1"/>
        <v>Delicious Breakfast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35" t="str">
        <f>IFERROR(__xludf.DUMMYFUNCTION("""COMPUTED_VALUE"""),"Customer26")</f>
        <v>Customer26</v>
      </c>
      <c r="B302" s="36" t="str">
        <f>IFERROR(__xludf.DUMMYFUNCTION("""COMPUTED_VALUE"""),"Check-Out")</f>
        <v>Check-Out</v>
      </c>
      <c r="C302" s="36" t="str">
        <f>IFERROR(__xludf.DUMMYFUNCTION("""COMPUTED_VALUE"""),"Business Amenities")</f>
        <v>Business Amenities</v>
      </c>
      <c r="D302" s="37" t="str">
        <f t="shared" si="1"/>
        <v>Business Amenities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38" t="str">
        <f>IFERROR(__xludf.DUMMYFUNCTION("""COMPUTED_VALUE"""),"Customer27")</f>
        <v>Customer27</v>
      </c>
      <c r="B303" s="39" t="str">
        <f>IFERROR(__xludf.DUMMYFUNCTION("""COMPUTED_VALUE"""),"Check-Out")</f>
        <v>Check-Out</v>
      </c>
      <c r="C303" s="39" t="str">
        <f>IFERROR(__xludf.DUMMYFUNCTION("""COMPUTED_VALUE"""),"Quiet and Restful Environment")</f>
        <v>Quiet and Restful Environment</v>
      </c>
      <c r="D303" s="40" t="str">
        <f t="shared" si="1"/>
        <v>Quiet and Restful Environment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35" t="str">
        <f>IFERROR(__xludf.DUMMYFUNCTION("""COMPUTED_VALUE"""),"Customer27")</f>
        <v>Customer27</v>
      </c>
      <c r="B304" s="36" t="str">
        <f>IFERROR(__xludf.DUMMYFUNCTION("""COMPUTED_VALUE"""),"Check-Out")</f>
        <v>Check-Out</v>
      </c>
      <c r="C304" s="36" t="str">
        <f>IFERROR(__xludf.DUMMYFUNCTION("""COMPUTED_VALUE"""),"Fast and Reliable Wi-Fi")</f>
        <v>Fast and Reliable Wi-Fi</v>
      </c>
      <c r="D304" s="37" t="str">
        <f t="shared" si="1"/>
        <v>Fast and Reliable Wi-Fi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38" t="str">
        <f>IFERROR(__xludf.DUMMYFUNCTION("""COMPUTED_VALUE"""),"Customer27")</f>
        <v>Customer27</v>
      </c>
      <c r="B305" s="39" t="str">
        <f>IFERROR(__xludf.DUMMYFUNCTION("""COMPUTED_VALUE"""),"Check-Out")</f>
        <v>Check-Out</v>
      </c>
      <c r="C305" s="39" t="str">
        <f>IFERROR(__xludf.DUMMYFUNCTION("""COMPUTED_VALUE"""),"Comfortable and Clean Rooms")</f>
        <v>Comfortable and Clean Rooms</v>
      </c>
      <c r="D305" s="40" t="str">
        <f t="shared" si="1"/>
        <v>Comfortable and Clean Rooms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35" t="str">
        <f>IFERROR(__xludf.DUMMYFUNCTION("""COMPUTED_VALUE"""),"Customer27")</f>
        <v>Customer27</v>
      </c>
      <c r="B306" s="36" t="str">
        <f>IFERROR(__xludf.DUMMYFUNCTION("""COMPUTED_VALUE"""),"Check-Out")</f>
        <v>Check-Out</v>
      </c>
      <c r="C306" s="36" t="str">
        <f>IFERROR(__xludf.DUMMYFUNCTION("""COMPUTED_VALUE"""),"Family-Friendly Services")</f>
        <v>Family-Friendly Services</v>
      </c>
      <c r="D306" s="37" t="str">
        <f t="shared" si="1"/>
        <v>Family-Friendly Services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38" t="str">
        <f>IFERROR(__xludf.DUMMYFUNCTION("""COMPUTED_VALUE"""),"Customer27")</f>
        <v>Customer27</v>
      </c>
      <c r="B307" s="39" t="str">
        <f>IFERROR(__xludf.DUMMYFUNCTION("""COMPUTED_VALUE"""),"Check-Out")</f>
        <v>Check-Out</v>
      </c>
      <c r="C307" s="39" t="str">
        <f>IFERROR(__xludf.DUMMYFUNCTION("""COMPUTED_VALUE"""),"Modern Fitness Facilities")</f>
        <v>Modern Fitness Facilities</v>
      </c>
      <c r="D307" s="40" t="str">
        <f t="shared" si="1"/>
        <v>Modern Fitness Facilities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35" t="str">
        <f>IFERROR(__xludf.DUMMYFUNCTION("""COMPUTED_VALUE"""),"Customer28")</f>
        <v>Customer28</v>
      </c>
      <c r="B308" s="36" t="str">
        <f>IFERROR(__xludf.DUMMYFUNCTION("""COMPUTED_VALUE"""),"Check-Out")</f>
        <v>Check-Out</v>
      </c>
      <c r="C308" s="36" t="str">
        <f>IFERROR(__xludf.DUMMYFUNCTION("""COMPUTED_VALUE"""),"Quiet and Restful Environment")</f>
        <v>Quiet and Restful Environment</v>
      </c>
      <c r="D308" s="37" t="str">
        <f t="shared" si="1"/>
        <v>Quiet and Restful Environment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38" t="str">
        <f>IFERROR(__xludf.DUMMYFUNCTION("""COMPUTED_VALUE"""),"Customer28")</f>
        <v>Customer28</v>
      </c>
      <c r="B309" s="39" t="str">
        <f>IFERROR(__xludf.DUMMYFUNCTION("""COMPUTED_VALUE"""),"Check-Out")</f>
        <v>Check-Out</v>
      </c>
      <c r="C309" s="39" t="str">
        <f>IFERROR(__xludf.DUMMYFUNCTION("""COMPUTED_VALUE"""),"Fast and Reliable Wi-Fi")</f>
        <v>Fast and Reliable Wi-Fi</v>
      </c>
      <c r="D309" s="40" t="str">
        <f t="shared" si="1"/>
        <v>Fast and Reliable Wi-Fi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35" t="str">
        <f>IFERROR(__xludf.DUMMYFUNCTION("""COMPUTED_VALUE"""),"Customer28")</f>
        <v>Customer28</v>
      </c>
      <c r="B310" s="36" t="str">
        <f>IFERROR(__xludf.DUMMYFUNCTION("""COMPUTED_VALUE"""),"Check-Out")</f>
        <v>Check-Out</v>
      </c>
      <c r="C310" s="36" t="str">
        <f>IFERROR(__xludf.DUMMYFUNCTION("""COMPUTED_VALUE"""),"Comfortable and Clean Rooms")</f>
        <v>Comfortable and Clean Rooms</v>
      </c>
      <c r="D310" s="37" t="str">
        <f t="shared" si="1"/>
        <v>Comfortable and Clean Rooms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38" t="str">
        <f>IFERROR(__xludf.DUMMYFUNCTION("""COMPUTED_VALUE"""),"Customer28")</f>
        <v>Customer28</v>
      </c>
      <c r="B311" s="39" t="str">
        <f>IFERROR(__xludf.DUMMYFUNCTION("""COMPUTED_VALUE"""),"Check-Out")</f>
        <v>Check-Out</v>
      </c>
      <c r="C311" s="39" t="str">
        <f>IFERROR(__xludf.DUMMYFUNCTION("""COMPUTED_VALUE"""),"Modern Fitness Facilities")</f>
        <v>Modern Fitness Facilities</v>
      </c>
      <c r="D311" s="40" t="str">
        <f t="shared" si="1"/>
        <v>Modern Fitness Facilities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35" t="str">
        <f>IFERROR(__xludf.DUMMYFUNCTION("""COMPUTED_VALUE"""),"Customer29")</f>
        <v>Customer29</v>
      </c>
      <c r="B312" s="36" t="str">
        <f>IFERROR(__xludf.DUMMYFUNCTION("""COMPUTED_VALUE"""),"Check-Out")</f>
        <v>Check-Out</v>
      </c>
      <c r="C312" s="36" t="str">
        <f>IFERROR(__xludf.DUMMYFUNCTION("""COMPUTED_VALUE"""),"Quiet and Restful Environment")</f>
        <v>Quiet and Restful Environment</v>
      </c>
      <c r="D312" s="37" t="str">
        <f t="shared" si="1"/>
        <v>Quiet and Restful Environment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38" t="str">
        <f>IFERROR(__xludf.DUMMYFUNCTION("""COMPUTED_VALUE"""),"Customer29")</f>
        <v>Customer29</v>
      </c>
      <c r="B313" s="39" t="str">
        <f>IFERROR(__xludf.DUMMYFUNCTION("""COMPUTED_VALUE"""),"Check-Out")</f>
        <v>Check-Out</v>
      </c>
      <c r="C313" s="39" t="str">
        <f>IFERROR(__xludf.DUMMYFUNCTION("""COMPUTED_VALUE"""),"Fast and Reliable Wi-Fi")</f>
        <v>Fast and Reliable Wi-Fi</v>
      </c>
      <c r="D313" s="40" t="str">
        <f t="shared" si="1"/>
        <v>Fast and Reliable Wi-Fi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35" t="str">
        <f>IFERROR(__xludf.DUMMYFUNCTION("""COMPUTED_VALUE"""),"Customer30")</f>
        <v>Customer30</v>
      </c>
      <c r="B314" s="36" t="str">
        <f>IFERROR(__xludf.DUMMYFUNCTION("""COMPUTED_VALUE"""),"Check-Out")</f>
        <v>Check-Out</v>
      </c>
      <c r="C314" s="36" t="str">
        <f>IFERROR(__xludf.DUMMYFUNCTION("""COMPUTED_VALUE"""),"Quiet and Restful Environment")</f>
        <v>Quiet and Restful Environment</v>
      </c>
      <c r="D314" s="37" t="str">
        <f t="shared" si="1"/>
        <v>Quiet and Restful Environment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38" t="str">
        <f>IFERROR(__xludf.DUMMYFUNCTION("""COMPUTED_VALUE"""),"Customer30")</f>
        <v>Customer30</v>
      </c>
      <c r="B315" s="39" t="str">
        <f>IFERROR(__xludf.DUMMYFUNCTION("""COMPUTED_VALUE"""),"Check-Out")</f>
        <v>Check-Out</v>
      </c>
      <c r="C315" s="39" t="str">
        <f>IFERROR(__xludf.DUMMYFUNCTION("""COMPUTED_VALUE"""),"Reservation &amp; Communication")</f>
        <v>Reservation &amp; Communication</v>
      </c>
      <c r="D315" s="40" t="str">
        <f t="shared" si="1"/>
        <v>Reservation &amp; Communication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35" t="str">
        <f>IFERROR(__xludf.DUMMYFUNCTION("""COMPUTED_VALUE"""),"Customer30")</f>
        <v>Customer30</v>
      </c>
      <c r="B316" s="36" t="str">
        <f>IFERROR(__xludf.DUMMYFUNCTION("""COMPUTED_VALUE"""),"Check-Out")</f>
        <v>Check-Out</v>
      </c>
      <c r="C316" s="36" t="str">
        <f>IFERROR(__xludf.DUMMYFUNCTION("""COMPUTED_VALUE"""),"Delicious Breakfast")</f>
        <v>Delicious Breakfast</v>
      </c>
      <c r="D316" s="37" t="str">
        <f t="shared" si="1"/>
        <v>Delicious Breakfast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38" t="str">
        <f>IFERROR(__xludf.DUMMYFUNCTION("""COMPUTED_VALUE"""),"Customer31")</f>
        <v>Customer31</v>
      </c>
      <c r="B317" s="39" t="str">
        <f>IFERROR(__xludf.DUMMYFUNCTION("""COMPUTED_VALUE"""),"Check-Out")</f>
        <v>Check-Out</v>
      </c>
      <c r="C317" s="39" t="str">
        <f>IFERROR(__xludf.DUMMYFUNCTION("""COMPUTED_VALUE"""),"Quiet and Restful Environment")</f>
        <v>Quiet and Restful Environment</v>
      </c>
      <c r="D317" s="40" t="str">
        <f t="shared" si="1"/>
        <v>Quiet and Restful Environment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35" t="str">
        <f>IFERROR(__xludf.DUMMYFUNCTION("""COMPUTED_VALUE"""),"Customer31")</f>
        <v>Customer31</v>
      </c>
      <c r="B318" s="36" t="str">
        <f>IFERROR(__xludf.DUMMYFUNCTION("""COMPUTED_VALUE"""),"Check-Out")</f>
        <v>Check-Out</v>
      </c>
      <c r="C318" s="36" t="str">
        <f>IFERROR(__xludf.DUMMYFUNCTION("""COMPUTED_VALUE"""),"Delicious Breakfast")</f>
        <v>Delicious Breakfast</v>
      </c>
      <c r="D318" s="37" t="str">
        <f t="shared" si="1"/>
        <v>Delicious Breakfast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38" t="str">
        <f>IFERROR(__xludf.DUMMYFUNCTION("""COMPUTED_VALUE"""),"Customer31")</f>
        <v>Customer31</v>
      </c>
      <c r="B319" s="39" t="str">
        <f>IFERROR(__xludf.DUMMYFUNCTION("""COMPUTED_VALUE"""),"Check-Out")</f>
        <v>Check-Out</v>
      </c>
      <c r="C319" s="39" t="str">
        <f>IFERROR(__xludf.DUMMYFUNCTION("""COMPUTED_VALUE"""),"Friendly and Helpful Staff")</f>
        <v>Friendly and Helpful Staff</v>
      </c>
      <c r="D319" s="40" t="str">
        <f t="shared" si="1"/>
        <v>Friendly and Helpful Staff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35" t="str">
        <f>IFERROR(__xludf.DUMMYFUNCTION("""COMPUTED_VALUE"""),"Customer33")</f>
        <v>Customer33</v>
      </c>
      <c r="B320" s="36" t="str">
        <f>IFERROR(__xludf.DUMMYFUNCTION("""COMPUTED_VALUE"""),"Check-Out")</f>
        <v>Check-Out</v>
      </c>
      <c r="C320" s="36" t="str">
        <f>IFERROR(__xludf.DUMMYFUNCTION("""COMPUTED_VALUE"""),"Quiet and Restful Environment")</f>
        <v>Quiet and Restful Environment</v>
      </c>
      <c r="D320" s="37" t="str">
        <f t="shared" si="1"/>
        <v>Quiet and Restful Environment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38" t="str">
        <f>IFERROR(__xludf.DUMMYFUNCTION("""COMPUTED_VALUE"""),"Customer33")</f>
        <v>Customer33</v>
      </c>
      <c r="B321" s="39" t="str">
        <f>IFERROR(__xludf.DUMMYFUNCTION("""COMPUTED_VALUE"""),"Check-Out")</f>
        <v>Check-Out</v>
      </c>
      <c r="C321" s="39" t="str">
        <f>IFERROR(__xludf.DUMMYFUNCTION("""COMPUTED_VALUE"""),"Fast and Reliable Wi-Fi")</f>
        <v>Fast and Reliable Wi-Fi</v>
      </c>
      <c r="D321" s="40" t="str">
        <f t="shared" si="1"/>
        <v>Fast and Reliable Wi-Fi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35" t="str">
        <f>IFERROR(__xludf.DUMMYFUNCTION("""COMPUTED_VALUE"""),"Customer33")</f>
        <v>Customer33</v>
      </c>
      <c r="B322" s="36" t="str">
        <f>IFERROR(__xludf.DUMMYFUNCTION("""COMPUTED_VALUE"""),"Check-Out")</f>
        <v>Check-Out</v>
      </c>
      <c r="C322" s="36" t="str">
        <f>IFERROR(__xludf.DUMMYFUNCTION("""COMPUTED_VALUE"""),"Delicious Breakfast")</f>
        <v>Delicious Breakfast</v>
      </c>
      <c r="D322" s="37" t="str">
        <f t="shared" si="1"/>
        <v>Delicious Breakfast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38" t="str">
        <f>IFERROR(__xludf.DUMMYFUNCTION("""COMPUTED_VALUE"""),"Customer33")</f>
        <v>Customer33</v>
      </c>
      <c r="B323" s="39" t="str">
        <f>IFERROR(__xludf.DUMMYFUNCTION("""COMPUTED_VALUE"""),"Check-Out")</f>
        <v>Check-Out</v>
      </c>
      <c r="C323" s="39" t="str">
        <f>IFERROR(__xludf.DUMMYFUNCTION("""COMPUTED_VALUE"""),"Stylish Interior Design")</f>
        <v>Stylish Interior Design</v>
      </c>
      <c r="D323" s="40" t="str">
        <f t="shared" si="1"/>
        <v>Stylish Interior Design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35" t="str">
        <f>IFERROR(__xludf.DUMMYFUNCTION("""COMPUTED_VALUE"""),"Customer33")</f>
        <v>Customer33</v>
      </c>
      <c r="B324" s="36" t="str">
        <f>IFERROR(__xludf.DUMMYFUNCTION("""COMPUTED_VALUE"""),"Check-Out")</f>
        <v>Check-Out</v>
      </c>
      <c r="C324" s="36" t="str">
        <f>IFERROR(__xludf.DUMMYFUNCTION("""COMPUTED_VALUE"""),"Business Amenities")</f>
        <v>Business Amenities</v>
      </c>
      <c r="D324" s="37" t="str">
        <f t="shared" si="1"/>
        <v>Business Amenities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38" t="str">
        <f>IFERROR(__xludf.DUMMYFUNCTION("""COMPUTED_VALUE"""),"Customer34")</f>
        <v>Customer34</v>
      </c>
      <c r="B325" s="39" t="str">
        <f>IFERROR(__xludf.DUMMYFUNCTION("""COMPUTED_VALUE"""),"Check-Out")</f>
        <v>Check-Out</v>
      </c>
      <c r="C325" s="39" t="str">
        <f>IFERROR(__xludf.DUMMYFUNCTION("""COMPUTED_VALUE"""),"Quiet and Restful Environment")</f>
        <v>Quiet and Restful Environment</v>
      </c>
      <c r="D325" s="40" t="str">
        <f t="shared" si="1"/>
        <v>Quiet and Restful Environment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35" t="str">
        <f>IFERROR(__xludf.DUMMYFUNCTION("""COMPUTED_VALUE"""),"Customer34")</f>
        <v>Customer34</v>
      </c>
      <c r="B326" s="36" t="str">
        <f>IFERROR(__xludf.DUMMYFUNCTION("""COMPUTED_VALUE"""),"Check-Out")</f>
        <v>Check-Out</v>
      </c>
      <c r="C326" s="36" t="str">
        <f>IFERROR(__xludf.DUMMYFUNCTION("""COMPUTED_VALUE"""),"Business Amenities")</f>
        <v>Business Amenities</v>
      </c>
      <c r="D326" s="37" t="str">
        <f t="shared" si="1"/>
        <v>Business Amenities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38" t="str">
        <f>IFERROR(__xludf.DUMMYFUNCTION("""COMPUTED_VALUE"""),"Customer36")</f>
        <v>Customer36</v>
      </c>
      <c r="B327" s="39" t="str">
        <f>IFERROR(__xludf.DUMMYFUNCTION("""COMPUTED_VALUE"""),"Check-Out")</f>
        <v>Check-Out</v>
      </c>
      <c r="C327" s="39" t="str">
        <f>IFERROR(__xludf.DUMMYFUNCTION("""COMPUTED_VALUE"""),"Quiet and Restful Environment")</f>
        <v>Quiet and Restful Environment</v>
      </c>
      <c r="D327" s="40" t="str">
        <f t="shared" si="1"/>
        <v>Quiet and Restful Environment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35" t="str">
        <f>IFERROR(__xludf.DUMMYFUNCTION("""COMPUTED_VALUE"""),"Customer36")</f>
        <v>Customer36</v>
      </c>
      <c r="B328" s="36" t="str">
        <f>IFERROR(__xludf.DUMMYFUNCTION("""COMPUTED_VALUE"""),"Check-Out")</f>
        <v>Check-Out</v>
      </c>
      <c r="C328" s="36" t="str">
        <f>IFERROR(__xludf.DUMMYFUNCTION("""COMPUTED_VALUE"""),"Fast and Reliable Wi-Fi")</f>
        <v>Fast and Reliable Wi-Fi</v>
      </c>
      <c r="D328" s="37" t="str">
        <f t="shared" si="1"/>
        <v>Fast and Reliable Wi-Fi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38" t="str">
        <f>IFERROR(__xludf.DUMMYFUNCTION("""COMPUTED_VALUE"""),"Customer36")</f>
        <v>Customer36</v>
      </c>
      <c r="B329" s="39" t="str">
        <f>IFERROR(__xludf.DUMMYFUNCTION("""COMPUTED_VALUE"""),"Check-Out")</f>
        <v>Check-Out</v>
      </c>
      <c r="C329" s="39" t="str">
        <f>IFERROR(__xludf.DUMMYFUNCTION("""COMPUTED_VALUE"""),"Friendly and Helpful Staff")</f>
        <v>Friendly and Helpful Staff</v>
      </c>
      <c r="D329" s="40" t="str">
        <f t="shared" si="1"/>
        <v>Friendly and Helpful Staff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35" t="str">
        <f>IFERROR(__xludf.DUMMYFUNCTION("""COMPUTED_VALUE"""),"Customer37")</f>
        <v>Customer37</v>
      </c>
      <c r="B330" s="36" t="str">
        <f>IFERROR(__xludf.DUMMYFUNCTION("""COMPUTED_VALUE"""),"Check-Out")</f>
        <v>Check-Out</v>
      </c>
      <c r="C330" s="36" t="str">
        <f>IFERROR(__xludf.DUMMYFUNCTION("""COMPUTED_VALUE"""),"Delicious Breakfast")</f>
        <v>Delicious Breakfast</v>
      </c>
      <c r="D330" s="37" t="str">
        <f t="shared" si="1"/>
        <v>Delicious Breakfast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38" t="str">
        <f>IFERROR(__xludf.DUMMYFUNCTION("""COMPUTED_VALUE"""),"Customer38")</f>
        <v>Customer38</v>
      </c>
      <c r="B331" s="39" t="str">
        <f>IFERROR(__xludf.DUMMYFUNCTION("""COMPUTED_VALUE"""),"Check-Out")</f>
        <v>Check-Out</v>
      </c>
      <c r="C331" s="39" t="str">
        <f>IFERROR(__xludf.DUMMYFUNCTION("""COMPUTED_VALUE"""),"Quiet and Restful Environment")</f>
        <v>Quiet and Restful Environment</v>
      </c>
      <c r="D331" s="40" t="str">
        <f t="shared" si="1"/>
        <v>Quiet and Restful Environment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35" t="str">
        <f>IFERROR(__xludf.DUMMYFUNCTION("""COMPUTED_VALUE"""),"Customer38")</f>
        <v>Customer38</v>
      </c>
      <c r="B332" s="36" t="str">
        <f>IFERROR(__xludf.DUMMYFUNCTION("""COMPUTED_VALUE"""),"Check-Out")</f>
        <v>Check-Out</v>
      </c>
      <c r="C332" s="36" t="str">
        <f>IFERROR(__xludf.DUMMYFUNCTION("""COMPUTED_VALUE"""),"Fast and Reliable Wi-Fi")</f>
        <v>Fast and Reliable Wi-Fi</v>
      </c>
      <c r="D332" s="37" t="str">
        <f t="shared" si="1"/>
        <v>Fast and Reliable Wi-Fi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38" t="str">
        <f>IFERROR(__xludf.DUMMYFUNCTION("""COMPUTED_VALUE"""),"Customer38")</f>
        <v>Customer38</v>
      </c>
      <c r="B333" s="39" t="str">
        <f>IFERROR(__xludf.DUMMYFUNCTION("""COMPUTED_VALUE"""),"Check-Out")</f>
        <v>Check-Out</v>
      </c>
      <c r="C333" s="39" t="str">
        <f>IFERROR(__xludf.DUMMYFUNCTION("""COMPUTED_VALUE"""),"Delicious Breakfast")</f>
        <v>Delicious Breakfast</v>
      </c>
      <c r="D333" s="40" t="str">
        <f t="shared" si="1"/>
        <v>Delicious Breakfast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35" t="str">
        <f>IFERROR(__xludf.DUMMYFUNCTION("""COMPUTED_VALUE"""),"Customer39")</f>
        <v>Customer39</v>
      </c>
      <c r="B334" s="36" t="str">
        <f>IFERROR(__xludf.DUMMYFUNCTION("""COMPUTED_VALUE"""),"Check-Out")</f>
        <v>Check-Out</v>
      </c>
      <c r="C334" s="36" t="str">
        <f>IFERROR(__xludf.DUMMYFUNCTION("""COMPUTED_VALUE"""),"Quiet and Restful Environment")</f>
        <v>Quiet and Restful Environment</v>
      </c>
      <c r="D334" s="37" t="str">
        <f t="shared" si="1"/>
        <v>Quiet and Restful Environment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38" t="str">
        <f>IFERROR(__xludf.DUMMYFUNCTION("""COMPUTED_VALUE"""),"Customer39")</f>
        <v>Customer39</v>
      </c>
      <c r="B335" s="39" t="str">
        <f>IFERROR(__xludf.DUMMYFUNCTION("""COMPUTED_VALUE"""),"Check-Out")</f>
        <v>Check-Out</v>
      </c>
      <c r="C335" s="39" t="str">
        <f>IFERROR(__xludf.DUMMYFUNCTION("""COMPUTED_VALUE"""),"Fast and Reliable Wi-Fi")</f>
        <v>Fast and Reliable Wi-Fi</v>
      </c>
      <c r="D335" s="40" t="str">
        <f t="shared" si="1"/>
        <v>Fast and Reliable Wi-Fi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35" t="str">
        <f>IFERROR(__xludf.DUMMYFUNCTION("""COMPUTED_VALUE"""),"Customer39")</f>
        <v>Customer39</v>
      </c>
      <c r="B336" s="36" t="str">
        <f>IFERROR(__xludf.DUMMYFUNCTION("""COMPUTED_VALUE"""),"Check-Out")</f>
        <v>Check-Out</v>
      </c>
      <c r="C336" s="36" t="str">
        <f>IFERROR(__xludf.DUMMYFUNCTION("""COMPUTED_VALUE"""),"Delicious Breakfast")</f>
        <v>Delicious Breakfast</v>
      </c>
      <c r="D336" s="37" t="str">
        <f t="shared" si="1"/>
        <v>Delicious Breakfast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38" t="str">
        <f>IFERROR(__xludf.DUMMYFUNCTION("""COMPUTED_VALUE"""),"Customer40")</f>
        <v>Customer40</v>
      </c>
      <c r="B337" s="39" t="str">
        <f>IFERROR(__xludf.DUMMYFUNCTION("""COMPUTED_VALUE"""),"Check-Out")</f>
        <v>Check-Out</v>
      </c>
      <c r="C337" s="39" t="str">
        <f>IFERROR(__xludf.DUMMYFUNCTION("""COMPUTED_VALUE"""),"Quiet and Restful Environment")</f>
        <v>Quiet and Restful Environment</v>
      </c>
      <c r="D337" s="40" t="str">
        <f t="shared" si="1"/>
        <v>Quiet and Restful Environment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35" t="str">
        <f>IFERROR(__xludf.DUMMYFUNCTION("""COMPUTED_VALUE"""),"Customer40")</f>
        <v>Customer40</v>
      </c>
      <c r="B338" s="36" t="str">
        <f>IFERROR(__xludf.DUMMYFUNCTION("""COMPUTED_VALUE"""),"Check-Out")</f>
        <v>Check-Out</v>
      </c>
      <c r="C338" s="36" t="str">
        <f>IFERROR(__xludf.DUMMYFUNCTION("""COMPUTED_VALUE"""),"Fast and Reliable Wi-Fi")</f>
        <v>Fast and Reliable Wi-Fi</v>
      </c>
      <c r="D338" s="37" t="str">
        <f t="shared" si="1"/>
        <v>Fast and Reliable Wi-Fi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38" t="str">
        <f>IFERROR(__xludf.DUMMYFUNCTION("""COMPUTED_VALUE"""),"Customer40")</f>
        <v>Customer40</v>
      </c>
      <c r="B339" s="39" t="str">
        <f>IFERROR(__xludf.DUMMYFUNCTION("""COMPUTED_VALUE"""),"Check-Out")</f>
        <v>Check-Out</v>
      </c>
      <c r="C339" s="39" t="str">
        <f>IFERROR(__xludf.DUMMYFUNCTION("""COMPUTED_VALUE"""),"Delicious Breakfast")</f>
        <v>Delicious Breakfast</v>
      </c>
      <c r="D339" s="40" t="str">
        <f t="shared" si="1"/>
        <v>Delicious Breakfast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35" t="str">
        <f>IFERROR(__xludf.DUMMYFUNCTION("""COMPUTED_VALUE"""),"Customer40")</f>
        <v>Customer40</v>
      </c>
      <c r="B340" s="36" t="str">
        <f>IFERROR(__xludf.DUMMYFUNCTION("""COMPUTED_VALUE"""),"Check-Out")</f>
        <v>Check-Out</v>
      </c>
      <c r="C340" s="36" t="str">
        <f>IFERROR(__xludf.DUMMYFUNCTION("""COMPUTED_VALUE"""),"Business Amenities")</f>
        <v>Business Amenities</v>
      </c>
      <c r="D340" s="37" t="str">
        <f t="shared" si="1"/>
        <v>Business Amenities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38" t="str">
        <f>IFERROR(__xludf.DUMMYFUNCTION("""COMPUTED_VALUE"""),"Customer43")</f>
        <v>Customer43</v>
      </c>
      <c r="B341" s="39" t="str">
        <f>IFERROR(__xludf.DUMMYFUNCTION("""COMPUTED_VALUE"""),"Check-Out")</f>
        <v>Check-Out</v>
      </c>
      <c r="C341" s="39" t="str">
        <f>IFERROR(__xludf.DUMMYFUNCTION("""COMPUTED_VALUE"""),"Quiet and Restful Environment")</f>
        <v>Quiet and Restful Environment</v>
      </c>
      <c r="D341" s="40" t="str">
        <f t="shared" si="1"/>
        <v>Quiet and Restful Environment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35" t="str">
        <f>IFERROR(__xludf.DUMMYFUNCTION("""COMPUTED_VALUE"""),"Customer43")</f>
        <v>Customer43</v>
      </c>
      <c r="B342" s="36" t="str">
        <f>IFERROR(__xludf.DUMMYFUNCTION("""COMPUTED_VALUE"""),"Check-Out")</f>
        <v>Check-Out</v>
      </c>
      <c r="C342" s="36" t="str">
        <f>IFERROR(__xludf.DUMMYFUNCTION("""COMPUTED_VALUE"""),"Fast and Reliable Wi-Fi")</f>
        <v>Fast and Reliable Wi-Fi</v>
      </c>
      <c r="D342" s="37" t="str">
        <f t="shared" si="1"/>
        <v>Fast and Reliable Wi-Fi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38" t="str">
        <f>IFERROR(__xludf.DUMMYFUNCTION("""COMPUTED_VALUE"""),"Customer43")</f>
        <v>Customer43</v>
      </c>
      <c r="B343" s="39" t="str">
        <f>IFERROR(__xludf.DUMMYFUNCTION("""COMPUTED_VALUE"""),"Check-Out")</f>
        <v>Check-Out</v>
      </c>
      <c r="C343" s="39" t="str">
        <f>IFERROR(__xludf.DUMMYFUNCTION("""COMPUTED_VALUE"""),"Friendly and Helpful Staff")</f>
        <v>Friendly and Helpful Staff</v>
      </c>
      <c r="D343" s="40" t="str">
        <f t="shared" si="1"/>
        <v>Friendly and Helpful Staff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35" t="str">
        <f>IFERROR(__xludf.DUMMYFUNCTION("""COMPUTED_VALUE"""),"Customer44")</f>
        <v>Customer44</v>
      </c>
      <c r="B344" s="36" t="str">
        <f>IFERROR(__xludf.DUMMYFUNCTION("""COMPUTED_VALUE"""),"Check-Out")</f>
        <v>Check-Out</v>
      </c>
      <c r="C344" s="36" t="str">
        <f>IFERROR(__xludf.DUMMYFUNCTION("""COMPUTED_VALUE"""),"Business Amenities")</f>
        <v>Business Amenities</v>
      </c>
      <c r="D344" s="37" t="str">
        <f t="shared" si="1"/>
        <v>Business Amenities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38" t="str">
        <f>IFERROR(__xludf.DUMMYFUNCTION("""COMPUTED_VALUE"""),"Customer45")</f>
        <v>Customer45</v>
      </c>
      <c r="B345" s="39" t="str">
        <f>IFERROR(__xludf.DUMMYFUNCTION("""COMPUTED_VALUE"""),"Check-Out")</f>
        <v>Check-Out</v>
      </c>
      <c r="C345" s="39" t="str">
        <f>IFERROR(__xludf.DUMMYFUNCTION("""COMPUTED_VALUE"""),"Business Amenities")</f>
        <v>Business Amenities</v>
      </c>
      <c r="D345" s="40" t="str">
        <f t="shared" si="1"/>
        <v>Business Amenities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35" t="str">
        <f>IFERROR(__xludf.DUMMYFUNCTION("""COMPUTED_VALUE"""),"Customer46")</f>
        <v>Customer46</v>
      </c>
      <c r="B346" s="36" t="str">
        <f>IFERROR(__xludf.DUMMYFUNCTION("""COMPUTED_VALUE"""),"Check-Out")</f>
        <v>Check-Out</v>
      </c>
      <c r="C346" s="36" t="str">
        <f>IFERROR(__xludf.DUMMYFUNCTION("""COMPUTED_VALUE"""),"Business Amenities")</f>
        <v>Business Amenities</v>
      </c>
      <c r="D346" s="37" t="str">
        <f t="shared" si="1"/>
        <v>Business Amenities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38" t="str">
        <f>IFERROR(__xludf.DUMMYFUNCTION("""COMPUTED_VALUE"""),"Customer47")</f>
        <v>Customer47</v>
      </c>
      <c r="B347" s="39" t="str">
        <f>IFERROR(__xludf.DUMMYFUNCTION("""COMPUTED_VALUE"""),"Check-Out")</f>
        <v>Check-Out</v>
      </c>
      <c r="C347" s="39" t="str">
        <f>IFERROR(__xludf.DUMMYFUNCTION("""COMPUTED_VALUE"""),"Business Amenities")</f>
        <v>Business Amenities</v>
      </c>
      <c r="D347" s="40" t="str">
        <f t="shared" si="1"/>
        <v>Business Amenities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35"/>
      <c r="B348" s="36"/>
      <c r="C348" s="36"/>
      <c r="D348" s="2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38"/>
      <c r="B349" s="39"/>
      <c r="C349" s="39"/>
      <c r="D349" s="2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35"/>
      <c r="B350" s="36"/>
      <c r="C350" s="36"/>
      <c r="D350" s="2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38"/>
      <c r="B351" s="39"/>
      <c r="C351" s="39"/>
      <c r="D351" s="2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35"/>
      <c r="B352" s="36"/>
      <c r="C352" s="36"/>
      <c r="D352" s="2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38"/>
      <c r="B353" s="39"/>
      <c r="C353" s="39"/>
      <c r="D353" s="2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35"/>
      <c r="B354" s="36"/>
      <c r="C354" s="36"/>
      <c r="D354" s="2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38"/>
      <c r="B355" s="39"/>
      <c r="C355" s="39"/>
      <c r="D355" s="2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35"/>
      <c r="B356" s="36"/>
      <c r="C356" s="36"/>
      <c r="D356" s="2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38"/>
      <c r="B357" s="39"/>
      <c r="C357" s="39"/>
      <c r="D357" s="2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35"/>
      <c r="B358" s="36"/>
      <c r="C358" s="36"/>
      <c r="D358" s="2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38"/>
      <c r="B359" s="39"/>
      <c r="C359" s="39"/>
      <c r="D359" s="2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35"/>
      <c r="B360" s="36"/>
      <c r="C360" s="36"/>
      <c r="D360" s="2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38"/>
      <c r="B361" s="39"/>
      <c r="C361" s="39"/>
      <c r="D361" s="2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35"/>
      <c r="B362" s="36"/>
      <c r="C362" s="36"/>
      <c r="D362" s="2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38"/>
      <c r="B363" s="39"/>
      <c r="C363" s="39"/>
      <c r="D363" s="2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35"/>
      <c r="B364" s="36"/>
      <c r="C364" s="36"/>
      <c r="D364" s="2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38"/>
      <c r="B365" s="39"/>
      <c r="C365" s="39"/>
      <c r="D365" s="2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35"/>
      <c r="B366" s="36"/>
      <c r="C366" s="36"/>
      <c r="D366" s="2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38"/>
      <c r="B367" s="39"/>
      <c r="C367" s="39"/>
      <c r="D367" s="2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35"/>
      <c r="B368" s="36"/>
      <c r="C368" s="36"/>
      <c r="D368" s="2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38"/>
      <c r="B369" s="39"/>
      <c r="C369" s="39"/>
      <c r="D369" s="2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35"/>
      <c r="B370" s="36"/>
      <c r="C370" s="36"/>
      <c r="D370" s="2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38"/>
      <c r="B371" s="39"/>
      <c r="C371" s="39"/>
      <c r="D371" s="2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35"/>
      <c r="B372" s="36"/>
      <c r="C372" s="36"/>
      <c r="D372" s="2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38"/>
      <c r="B373" s="39"/>
      <c r="C373" s="39"/>
      <c r="D373" s="2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35"/>
      <c r="B374" s="36"/>
      <c r="C374" s="36"/>
      <c r="D374" s="2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42"/>
      <c r="B375" s="43"/>
      <c r="C375" s="43"/>
      <c r="D375" s="4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I3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4.25"/>
    <col customWidth="1" min="3" max="3" width="15.63"/>
    <col customWidth="1" min="4" max="6" width="12.63"/>
  </cols>
  <sheetData>
    <row r="1">
      <c r="A1" s="45" t="s">
        <v>134</v>
      </c>
    </row>
    <row r="2">
      <c r="A2" s="46" t="s">
        <v>132</v>
      </c>
      <c r="B2" s="46" t="s">
        <v>135</v>
      </c>
      <c r="C2" s="46" t="s">
        <v>136</v>
      </c>
      <c r="E2" s="47" t="s">
        <v>137</v>
      </c>
      <c r="M2" s="48"/>
    </row>
    <row r="3">
      <c r="A3" s="49" t="str">
        <f t="array" ref="A3:A14">UNIQUE('Feature Details by Source'!C6:C1001)</f>
        <v>Delicious Breakfast</v>
      </c>
      <c r="B3" s="50">
        <f>COUNTIFS('Feature Details by Source'!D:D, A3, 'Feature Details by Source'!B:B, "Check-In")</f>
        <v>26</v>
      </c>
      <c r="C3" s="50">
        <f>COUNTIFS('Feature Details by Source'!D:D, A3, 'Feature Details by Source'!B:B, "Check-Out")</f>
        <v>16</v>
      </c>
      <c r="M3" s="48"/>
    </row>
    <row r="4">
      <c r="A4" s="49" t="s">
        <v>138</v>
      </c>
      <c r="B4" s="50">
        <f>COUNTIFS('Feature Details by Source'!D:D, A4, 'Feature Details by Source'!B:B, "Check-In")</f>
        <v>26</v>
      </c>
      <c r="C4" s="50">
        <f>COUNTIFS('Feature Details by Source'!D:D, A4, 'Feature Details by Source'!B:B, "Check-Out")</f>
        <v>21</v>
      </c>
      <c r="M4" s="48"/>
    </row>
    <row r="5">
      <c r="A5" s="49" t="s">
        <v>139</v>
      </c>
      <c r="B5" s="50">
        <f>COUNTIFS('Feature Details by Source'!D:D, A5, 'Feature Details by Source'!B:B, "Check-In")</f>
        <v>14</v>
      </c>
      <c r="C5" s="50">
        <f>COUNTIFS('Feature Details by Source'!D:D, A5, 'Feature Details by Source'!B:B, "Check-Out")</f>
        <v>3</v>
      </c>
      <c r="M5" s="48"/>
    </row>
    <row r="6">
      <c r="A6" s="49" t="s">
        <v>140</v>
      </c>
      <c r="B6" s="50">
        <f>COUNTIFS('Feature Details by Source'!D:D, A6, 'Feature Details by Source'!B:B, "Check-In")</f>
        <v>18</v>
      </c>
      <c r="C6" s="50">
        <f>COUNTIFS('Feature Details by Source'!D:D, A6, 'Feature Details by Source'!B:B, "Check-Out")</f>
        <v>8</v>
      </c>
    </row>
    <row r="7">
      <c r="A7" s="49" t="s">
        <v>141</v>
      </c>
      <c r="B7" s="50">
        <f>COUNTIFS('Feature Details by Source'!D:D, A7, 'Feature Details by Source'!B:B, "Check-In")</f>
        <v>11</v>
      </c>
      <c r="C7" s="50">
        <f>COUNTIFS('Feature Details by Source'!D:D, A7, 'Feature Details by Source'!B:B, "Check-Out")</f>
        <v>2</v>
      </c>
    </row>
    <row r="8">
      <c r="A8" s="49" t="s">
        <v>48</v>
      </c>
      <c r="B8" s="50">
        <f>COUNTIFS('Feature Details by Source'!D:D, A8, 'Feature Details by Source'!B:B, "Check-In")</f>
        <v>36</v>
      </c>
      <c r="C8" s="50">
        <f>COUNTIFS('Feature Details by Source'!D:D, A8, 'Feature Details by Source'!B:B, "Check-Out")</f>
        <v>32</v>
      </c>
    </row>
    <row r="9">
      <c r="A9" s="49" t="s">
        <v>142</v>
      </c>
      <c r="B9" s="50">
        <f>COUNTIFS('Feature Details by Source'!D:D, A9, 'Feature Details by Source'!B:B, "Check-In")</f>
        <v>22</v>
      </c>
      <c r="C9" s="50">
        <f>COUNTIFS('Feature Details by Source'!D:D, A9, 'Feature Details by Source'!B:B, "Check-Out")</f>
        <v>9</v>
      </c>
    </row>
    <row r="10">
      <c r="A10" s="49" t="s">
        <v>17</v>
      </c>
      <c r="B10" s="50">
        <f>COUNTIFS('Feature Details by Source'!D:D, A10, 'Feature Details by Source'!B:B, "Check-In")</f>
        <v>12</v>
      </c>
      <c r="C10" s="50">
        <f>COUNTIFS('Feature Details by Source'!D:D, A10, 'Feature Details by Source'!B:B, "Check-Out")</f>
        <v>7</v>
      </c>
    </row>
    <row r="11">
      <c r="A11" s="49" t="s">
        <v>143</v>
      </c>
      <c r="B11" s="50">
        <f>COUNTIFS('Feature Details by Source'!D:D, A11, 'Feature Details by Source'!B:B, "Check-In")</f>
        <v>11</v>
      </c>
      <c r="C11" s="50">
        <f>COUNTIFS('Feature Details by Source'!D:D, A11, 'Feature Details by Source'!B:B, "Check-Out")</f>
        <v>1</v>
      </c>
    </row>
    <row r="12">
      <c r="A12" s="49" t="s">
        <v>144</v>
      </c>
      <c r="B12" s="50">
        <f>COUNTIFS('Feature Details by Source'!D:D, A12, 'Feature Details by Source'!B:B, "Check-In")</f>
        <v>26</v>
      </c>
      <c r="C12" s="50">
        <f>COUNTIFS('Feature Details by Source'!D:D, A12, 'Feature Details by Source'!B:B, "Check-Out")</f>
        <v>10</v>
      </c>
    </row>
    <row r="13">
      <c r="A13" s="49" t="s">
        <v>122</v>
      </c>
      <c r="B13" s="50">
        <f>COUNTIFS('Feature Details by Source'!D:D, A13, 'Feature Details by Source'!B:B, "Check-In")</f>
        <v>17</v>
      </c>
      <c r="C13" s="50">
        <f>COUNTIFS('Feature Details by Source'!D:D, A13, 'Feature Details by Source'!B:B, "Check-Out")</f>
        <v>10</v>
      </c>
    </row>
    <row r="14">
      <c r="A14" s="50"/>
      <c r="B14" s="50">
        <f t="shared" ref="B14:C14" si="1">SUM(B3:B13)</f>
        <v>219</v>
      </c>
      <c r="C14" s="50">
        <f t="shared" si="1"/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C$14"/>
  <mergeCells count="2">
    <mergeCell ref="A1:C1"/>
    <mergeCell ref="E2:L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5.13"/>
    <col customWidth="1" min="3" max="3" width="10.5"/>
    <col customWidth="1" min="4" max="4" width="16.13"/>
    <col customWidth="1" min="5" max="5" width="7.5"/>
    <col customWidth="1" min="6" max="6" width="12.38"/>
    <col customWidth="1" min="7" max="7" width="13.5"/>
  </cols>
  <sheetData>
    <row r="1">
      <c r="A1" s="51" t="s">
        <v>145</v>
      </c>
      <c r="E1" s="5"/>
      <c r="F1" s="45" t="s">
        <v>146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2" t="str">
        <f>IFERROR(__xludf.DUMMYFUNCTION("QUERY('Feature Details by Source'!A5:D1001, ""SELECT A, COUNT(D) WHERE B = 'Check-In' GROUP BY A LABEL COUNT(D) 'Unique Check-ins'"", 1)"),"Customer")</f>
        <v>Customer</v>
      </c>
      <c r="B2" s="52" t="str">
        <f>IFERROR(__xludf.DUMMYFUNCTION("""COMPUTED_VALUE"""),"Unique Check-ins")</f>
        <v>Unique Check-ins</v>
      </c>
      <c r="C2" s="52" t="str">
        <f>IFERROR(__xludf.DUMMYFUNCTION("QUERY('Feature Details by Source'!A5:D1001, ""SELECT A, COUNT(D) WHERE B = 'Check-Out' GROUP BY A LABEL COUNT(D) 'Unique Check-outs'"", 1)"),"Customer")</f>
        <v>Customer</v>
      </c>
      <c r="D2" s="52" t="str">
        <f>IFERROR(__xludf.DUMMYFUNCTION("""COMPUTED_VALUE"""),"Unique Check-outs")</f>
        <v>Unique Check-outs</v>
      </c>
      <c r="E2" s="5"/>
      <c r="F2" s="46" t="str">
        <f>IFERROR(__xludf.DUMMYFUNCTION("{""Check-in nulls""; 
  FILTER(
    UNIQUE('Feature Details by Source'!A6:A1001),
    ISNA(MATCH(
      UNIQUE('Feature Details by Source'!A6:A1001),
      FILTER('Feature Details by Source'!A6:A1001, 'Feature Details by Source'!B6:B1001 = ""Check-In""),
"&amp;"      0
    ))
  )
}"),"Check-in nulls")</f>
        <v>Check-in nulls</v>
      </c>
      <c r="G2" s="46" t="str">
        <f>IFERROR(__xludf.DUMMYFUNCTION("{""Check-out nulls""; 
  FILTER(
    UNIQUE('Feature Details by Source'!A6:A1001),
    ISNA(MATCH(
      UNIQUE('Feature Details by Source'!A6:A1001),
      FILTER('Feature Details by Source'!A6:A1001, 'Feature Details by Source'!B6:B1001 = ""Check-Out"")"&amp;",
      0
    ))
  )
}
"),"Check-out nulls")</f>
        <v>Check-out nulls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9" t="str">
        <f>IFERROR(__xludf.DUMMYFUNCTION("""COMPUTED_VALUE"""),"Customer1")</f>
        <v>Customer1</v>
      </c>
      <c r="B3" s="50">
        <f>IFERROR(__xludf.DUMMYFUNCTION("""COMPUTED_VALUE"""),5.0)</f>
        <v>5</v>
      </c>
      <c r="C3" s="49" t="str">
        <f>IFERROR(__xludf.DUMMYFUNCTION("""COMPUTED_VALUE"""),"Customer1")</f>
        <v>Customer1</v>
      </c>
      <c r="D3" s="50">
        <f>IFERROR(__xludf.DUMMYFUNCTION("""COMPUTED_VALUE"""),2.0)</f>
        <v>2</v>
      </c>
      <c r="E3" s="5"/>
      <c r="F3" s="50"/>
      <c r="G3" s="50" t="str">
        <f>IFERROR(__xludf.DUMMYFUNCTION("""COMPUTED_VALUE"""),"Customer20")</f>
        <v>Customer20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9" t="str">
        <f>IFERROR(__xludf.DUMMYFUNCTION("""COMPUTED_VALUE"""),"Customer10")</f>
        <v>Customer10</v>
      </c>
      <c r="B4" s="50">
        <f>IFERROR(__xludf.DUMMYFUNCTION("""COMPUTED_VALUE"""),6.0)</f>
        <v>6</v>
      </c>
      <c r="C4" s="49" t="str">
        <f>IFERROR(__xludf.DUMMYFUNCTION("""COMPUTED_VALUE"""),"Customer10")</f>
        <v>Customer10</v>
      </c>
      <c r="D4" s="50">
        <f>IFERROR(__xludf.DUMMYFUNCTION("""COMPUTED_VALUE"""),4.0)</f>
        <v>4</v>
      </c>
      <c r="E4" s="5"/>
      <c r="F4" s="50"/>
      <c r="G4" s="50" t="str">
        <f>IFERROR(__xludf.DUMMYFUNCTION("""COMPUTED_VALUE"""),"Customer32")</f>
        <v>Customer32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9" t="str">
        <f>IFERROR(__xludf.DUMMYFUNCTION("""COMPUTED_VALUE"""),"Customer11")</f>
        <v>Customer11</v>
      </c>
      <c r="B5" s="50">
        <f>IFERROR(__xludf.DUMMYFUNCTION("""COMPUTED_VALUE"""),3.0)</f>
        <v>3</v>
      </c>
      <c r="C5" s="49" t="str">
        <f>IFERROR(__xludf.DUMMYFUNCTION("""COMPUTED_VALUE"""),"Customer11")</f>
        <v>Customer11</v>
      </c>
      <c r="D5" s="50">
        <f>IFERROR(__xludf.DUMMYFUNCTION("""COMPUTED_VALUE"""),1.0)</f>
        <v>1</v>
      </c>
      <c r="E5" s="5"/>
      <c r="F5" s="50"/>
      <c r="G5" s="50" t="str">
        <f>IFERROR(__xludf.DUMMYFUNCTION("""COMPUTED_VALUE"""),"Customer35")</f>
        <v>Customer35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9" t="str">
        <f>IFERROR(__xludf.DUMMYFUNCTION("""COMPUTED_VALUE"""),"Customer12")</f>
        <v>Customer12</v>
      </c>
      <c r="B6" s="50">
        <f>IFERROR(__xludf.DUMMYFUNCTION("""COMPUTED_VALUE"""),4.0)</f>
        <v>4</v>
      </c>
      <c r="C6" s="49" t="str">
        <f>IFERROR(__xludf.DUMMYFUNCTION("""COMPUTED_VALUE"""),"Customer12")</f>
        <v>Customer12</v>
      </c>
      <c r="D6" s="50">
        <f>IFERROR(__xludf.DUMMYFUNCTION("""COMPUTED_VALUE"""),2.0)</f>
        <v>2</v>
      </c>
      <c r="E6" s="5"/>
      <c r="F6" s="50"/>
      <c r="G6" s="50" t="str">
        <f>IFERROR(__xludf.DUMMYFUNCTION("""COMPUTED_VALUE"""),"Customer41")</f>
        <v>Customer41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9" t="str">
        <f>IFERROR(__xludf.DUMMYFUNCTION("""COMPUTED_VALUE"""),"Customer13")</f>
        <v>Customer13</v>
      </c>
      <c r="B7" s="50">
        <f>IFERROR(__xludf.DUMMYFUNCTION("""COMPUTED_VALUE"""),7.0)</f>
        <v>7</v>
      </c>
      <c r="C7" s="49" t="str">
        <f>IFERROR(__xludf.DUMMYFUNCTION("""COMPUTED_VALUE"""),"Customer13")</f>
        <v>Customer13</v>
      </c>
      <c r="D7" s="50">
        <f>IFERROR(__xludf.DUMMYFUNCTION("""COMPUTED_VALUE"""),3.0)</f>
        <v>3</v>
      </c>
      <c r="E7" s="5"/>
      <c r="F7" s="50"/>
      <c r="G7" s="50" t="str">
        <f>IFERROR(__xludf.DUMMYFUNCTION("""COMPUTED_VALUE"""),"Customer42")</f>
        <v>Customer42</v>
      </c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9" t="str">
        <f>IFERROR(__xludf.DUMMYFUNCTION("""COMPUTED_VALUE"""),"Customer14")</f>
        <v>Customer14</v>
      </c>
      <c r="B8" s="50">
        <f>IFERROR(__xludf.DUMMYFUNCTION("""COMPUTED_VALUE"""),7.0)</f>
        <v>7</v>
      </c>
      <c r="C8" s="49" t="str">
        <f>IFERROR(__xludf.DUMMYFUNCTION("""COMPUTED_VALUE"""),"Customer14")</f>
        <v>Customer14</v>
      </c>
      <c r="D8" s="50">
        <f>IFERROR(__xludf.DUMMYFUNCTION("""COMPUTED_VALUE"""),5.0)</f>
        <v>5</v>
      </c>
      <c r="E8" s="5"/>
      <c r="F8" s="5"/>
      <c r="G8" s="5"/>
      <c r="H8" s="17" t="s">
        <v>147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9" t="str">
        <f>IFERROR(__xludf.DUMMYFUNCTION("""COMPUTED_VALUE"""),"Customer15")</f>
        <v>Customer15</v>
      </c>
      <c r="B9" s="50">
        <f>IFERROR(__xludf.DUMMYFUNCTION("""COMPUTED_VALUE"""),3.0)</f>
        <v>3</v>
      </c>
      <c r="C9" s="49" t="str">
        <f>IFERROR(__xludf.DUMMYFUNCTION("""COMPUTED_VALUE"""),"Customer15")</f>
        <v>Customer15</v>
      </c>
      <c r="D9" s="50">
        <f>IFERROR(__xludf.DUMMYFUNCTION("""COMPUTED_VALUE"""),2.0)</f>
        <v>2</v>
      </c>
      <c r="E9" s="5"/>
      <c r="F9" s="5"/>
      <c r="G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9" t="str">
        <f>IFERROR(__xludf.DUMMYFUNCTION("""COMPUTED_VALUE"""),"Customer16")</f>
        <v>Customer16</v>
      </c>
      <c r="B10" s="50">
        <f>IFERROR(__xludf.DUMMYFUNCTION("""COMPUTED_VALUE"""),6.0)</f>
        <v>6</v>
      </c>
      <c r="C10" s="49" t="str">
        <f>IFERROR(__xludf.DUMMYFUNCTION("""COMPUTED_VALUE"""),"Customer16")</f>
        <v>Customer16</v>
      </c>
      <c r="D10" s="50">
        <f>IFERROR(__xludf.DUMMYFUNCTION("""COMPUTED_VALUE"""),1.0)</f>
        <v>1</v>
      </c>
      <c r="E10" s="5"/>
      <c r="F10" s="5"/>
      <c r="G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9" t="str">
        <f>IFERROR(__xludf.DUMMYFUNCTION("""COMPUTED_VALUE"""),"Customer17")</f>
        <v>Customer17</v>
      </c>
      <c r="B11" s="50">
        <f>IFERROR(__xludf.DUMMYFUNCTION("""COMPUTED_VALUE"""),6.0)</f>
        <v>6</v>
      </c>
      <c r="C11" s="49" t="str">
        <f>IFERROR(__xludf.DUMMYFUNCTION("""COMPUTED_VALUE"""),"Customer17")</f>
        <v>Customer17</v>
      </c>
      <c r="D11" s="50">
        <f>IFERROR(__xludf.DUMMYFUNCTION("""COMPUTED_VALUE"""),2.0)</f>
        <v>2</v>
      </c>
      <c r="E11" s="5"/>
      <c r="F11" s="5"/>
      <c r="G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9" t="str">
        <f>IFERROR(__xludf.DUMMYFUNCTION("""COMPUTED_VALUE"""),"Customer18")</f>
        <v>Customer18</v>
      </c>
      <c r="B12" s="50">
        <f>IFERROR(__xludf.DUMMYFUNCTION("""COMPUTED_VALUE"""),6.0)</f>
        <v>6</v>
      </c>
      <c r="C12" s="49" t="str">
        <f>IFERROR(__xludf.DUMMYFUNCTION("""COMPUTED_VALUE"""),"Customer18")</f>
        <v>Customer18</v>
      </c>
      <c r="D12" s="50">
        <f>IFERROR(__xludf.DUMMYFUNCTION("""COMPUTED_VALUE"""),4.0)</f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9" t="str">
        <f>IFERROR(__xludf.DUMMYFUNCTION("""COMPUTED_VALUE"""),"Customer19")</f>
        <v>Customer19</v>
      </c>
      <c r="B13" s="50">
        <f>IFERROR(__xludf.DUMMYFUNCTION("""COMPUTED_VALUE"""),4.0)</f>
        <v>4</v>
      </c>
      <c r="C13" s="49" t="str">
        <f>IFERROR(__xludf.DUMMYFUNCTION("""COMPUTED_VALUE"""),"Customer19")</f>
        <v>Customer19</v>
      </c>
      <c r="D13" s="50">
        <f>IFERROR(__xludf.DUMMYFUNCTION("""COMPUTED_VALUE"""),1.0)</f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9" t="str">
        <f>IFERROR(__xludf.DUMMYFUNCTION("""COMPUTED_VALUE"""),"Customer2")</f>
        <v>Customer2</v>
      </c>
      <c r="B14" s="50">
        <f>IFERROR(__xludf.DUMMYFUNCTION("""COMPUTED_VALUE"""),5.0)</f>
        <v>5</v>
      </c>
      <c r="C14" s="49" t="str">
        <f>IFERROR(__xludf.DUMMYFUNCTION("""COMPUTED_VALUE"""),"Customer2")</f>
        <v>Customer2</v>
      </c>
      <c r="D14" s="50">
        <f>IFERROR(__xludf.DUMMYFUNCTION("""COMPUTED_VALUE"""),4.0)</f>
        <v>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9" t="str">
        <f>IFERROR(__xludf.DUMMYFUNCTION("""COMPUTED_VALUE"""),"Customer20")</f>
        <v>Customer20</v>
      </c>
      <c r="B15" s="50">
        <f>IFERROR(__xludf.DUMMYFUNCTION("""COMPUTED_VALUE"""),2.0)</f>
        <v>2</v>
      </c>
      <c r="C15" s="49" t="str">
        <f>IFERROR(__xludf.DUMMYFUNCTION("""COMPUTED_VALUE"""),"Customer21")</f>
        <v>Customer21</v>
      </c>
      <c r="D15" s="50">
        <f>IFERROR(__xludf.DUMMYFUNCTION("""COMPUTED_VALUE"""),4.0)</f>
        <v>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9" t="str">
        <f>IFERROR(__xludf.DUMMYFUNCTION("""COMPUTED_VALUE"""),"Customer21")</f>
        <v>Customer21</v>
      </c>
      <c r="B16" s="50">
        <f>IFERROR(__xludf.DUMMYFUNCTION("""COMPUTED_VALUE"""),5.0)</f>
        <v>5</v>
      </c>
      <c r="C16" s="49" t="str">
        <f>IFERROR(__xludf.DUMMYFUNCTION("""COMPUTED_VALUE"""),"Customer22")</f>
        <v>Customer22</v>
      </c>
      <c r="D16" s="50">
        <f>IFERROR(__xludf.DUMMYFUNCTION("""COMPUTED_VALUE"""),4.0)</f>
        <v>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9" t="str">
        <f>IFERROR(__xludf.DUMMYFUNCTION("""COMPUTED_VALUE"""),"Customer22")</f>
        <v>Customer22</v>
      </c>
      <c r="B17" s="50">
        <f>IFERROR(__xludf.DUMMYFUNCTION("""COMPUTED_VALUE"""),6.0)</f>
        <v>6</v>
      </c>
      <c r="C17" s="49" t="str">
        <f>IFERROR(__xludf.DUMMYFUNCTION("""COMPUTED_VALUE"""),"Customer23")</f>
        <v>Customer23</v>
      </c>
      <c r="D17" s="50">
        <f>IFERROR(__xludf.DUMMYFUNCTION("""COMPUTED_VALUE"""),3.0)</f>
        <v>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9" t="str">
        <f>IFERROR(__xludf.DUMMYFUNCTION("""COMPUTED_VALUE"""),"Customer23")</f>
        <v>Customer23</v>
      </c>
      <c r="B18" s="50">
        <f>IFERROR(__xludf.DUMMYFUNCTION("""COMPUTED_VALUE"""),3.0)</f>
        <v>3</v>
      </c>
      <c r="C18" s="49" t="str">
        <f>IFERROR(__xludf.DUMMYFUNCTION("""COMPUTED_VALUE"""),"Customer24")</f>
        <v>Customer24</v>
      </c>
      <c r="D18" s="50">
        <f>IFERROR(__xludf.DUMMYFUNCTION("""COMPUTED_VALUE"""),5.0)</f>
        <v>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49" t="str">
        <f>IFERROR(__xludf.DUMMYFUNCTION("""COMPUTED_VALUE"""),"Customer24")</f>
        <v>Customer24</v>
      </c>
      <c r="B19" s="50">
        <f>IFERROR(__xludf.DUMMYFUNCTION("""COMPUTED_VALUE"""),7.0)</f>
        <v>7</v>
      </c>
      <c r="C19" s="49" t="str">
        <f>IFERROR(__xludf.DUMMYFUNCTION("""COMPUTED_VALUE"""),"Customer25")</f>
        <v>Customer25</v>
      </c>
      <c r="D19" s="50">
        <f>IFERROR(__xludf.DUMMYFUNCTION("""COMPUTED_VALUE"""),3.0)</f>
        <v>3</v>
      </c>
      <c r="E19" s="5"/>
      <c r="F19" s="53" t="s">
        <v>148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9" t="str">
        <f>IFERROR(__xludf.DUMMYFUNCTION("""COMPUTED_VALUE"""),"Customer25")</f>
        <v>Customer25</v>
      </c>
      <c r="B20" s="50">
        <f>IFERROR(__xludf.DUMMYFUNCTION("""COMPUTED_VALUE"""),6.0)</f>
        <v>6</v>
      </c>
      <c r="C20" s="49" t="str">
        <f>IFERROR(__xludf.DUMMYFUNCTION("""COMPUTED_VALUE"""),"Customer26")</f>
        <v>Customer26</v>
      </c>
      <c r="D20" s="50">
        <f>IFERROR(__xludf.DUMMYFUNCTION("""COMPUTED_VALUE"""),3.0)</f>
        <v>3</v>
      </c>
      <c r="E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9" t="str">
        <f>IFERROR(__xludf.DUMMYFUNCTION("""COMPUTED_VALUE"""),"Customer26")</f>
        <v>Customer26</v>
      </c>
      <c r="B21" s="50">
        <f>IFERROR(__xludf.DUMMYFUNCTION("""COMPUTED_VALUE"""),7.0)</f>
        <v>7</v>
      </c>
      <c r="C21" s="49" t="str">
        <f>IFERROR(__xludf.DUMMYFUNCTION("""COMPUTED_VALUE"""),"Customer27")</f>
        <v>Customer27</v>
      </c>
      <c r="D21" s="50">
        <f>IFERROR(__xludf.DUMMYFUNCTION("""COMPUTED_VALUE"""),5.0)</f>
        <v>5</v>
      </c>
      <c r="E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9" t="str">
        <f>IFERROR(__xludf.DUMMYFUNCTION("""COMPUTED_VALUE"""),"Customer27")</f>
        <v>Customer27</v>
      </c>
      <c r="B22" s="50">
        <f>IFERROR(__xludf.DUMMYFUNCTION("""COMPUTED_VALUE"""),6.0)</f>
        <v>6</v>
      </c>
      <c r="C22" s="49" t="str">
        <f>IFERROR(__xludf.DUMMYFUNCTION("""COMPUTED_VALUE"""),"Customer28")</f>
        <v>Customer28</v>
      </c>
      <c r="D22" s="50">
        <f>IFERROR(__xludf.DUMMYFUNCTION("""COMPUTED_VALUE"""),4.0)</f>
        <v>4</v>
      </c>
      <c r="E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9" t="str">
        <f>IFERROR(__xludf.DUMMYFUNCTION("""COMPUTED_VALUE"""),"Customer28")</f>
        <v>Customer28</v>
      </c>
      <c r="B23" s="50">
        <f>IFERROR(__xludf.DUMMYFUNCTION("""COMPUTED_VALUE"""),6.0)</f>
        <v>6</v>
      </c>
      <c r="C23" s="49" t="str">
        <f>IFERROR(__xludf.DUMMYFUNCTION("""COMPUTED_VALUE"""),"Customer29")</f>
        <v>Customer29</v>
      </c>
      <c r="D23" s="50">
        <f>IFERROR(__xludf.DUMMYFUNCTION("""COMPUTED_VALUE"""),2.0)</f>
        <v>2</v>
      </c>
      <c r="E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9" t="str">
        <f>IFERROR(__xludf.DUMMYFUNCTION("""COMPUTED_VALUE"""),"Customer29")</f>
        <v>Customer29</v>
      </c>
      <c r="B24" s="50">
        <f>IFERROR(__xludf.DUMMYFUNCTION("""COMPUTED_VALUE"""),7.0)</f>
        <v>7</v>
      </c>
      <c r="C24" s="49" t="str">
        <f>IFERROR(__xludf.DUMMYFUNCTION("""COMPUTED_VALUE"""),"Customer3")</f>
        <v>Customer3</v>
      </c>
      <c r="D24" s="50">
        <f>IFERROR(__xludf.DUMMYFUNCTION("""COMPUTED_VALUE"""),4.0)</f>
        <v>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9" t="str">
        <f>IFERROR(__xludf.DUMMYFUNCTION("""COMPUTED_VALUE"""),"Customer3")</f>
        <v>Customer3</v>
      </c>
      <c r="B25" s="50">
        <f>IFERROR(__xludf.DUMMYFUNCTION("""COMPUTED_VALUE"""),4.0)</f>
        <v>4</v>
      </c>
      <c r="C25" s="49" t="str">
        <f>IFERROR(__xludf.DUMMYFUNCTION("""COMPUTED_VALUE"""),"Customer30")</f>
        <v>Customer30</v>
      </c>
      <c r="D25" s="50">
        <f>IFERROR(__xludf.DUMMYFUNCTION("""COMPUTED_VALUE"""),3.0)</f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9" t="str">
        <f>IFERROR(__xludf.DUMMYFUNCTION("""COMPUTED_VALUE"""),"Customer30")</f>
        <v>Customer30</v>
      </c>
      <c r="B26" s="50">
        <f>IFERROR(__xludf.DUMMYFUNCTION("""COMPUTED_VALUE"""),6.0)</f>
        <v>6</v>
      </c>
      <c r="C26" s="49" t="str">
        <f>IFERROR(__xludf.DUMMYFUNCTION("""COMPUTED_VALUE"""),"Customer31")</f>
        <v>Customer31</v>
      </c>
      <c r="D26" s="50">
        <f>IFERROR(__xludf.DUMMYFUNCTION("""COMPUTED_VALUE"""),3.0)</f>
        <v>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9" t="str">
        <f>IFERROR(__xludf.DUMMYFUNCTION("""COMPUTED_VALUE"""),"Customer31")</f>
        <v>Customer31</v>
      </c>
      <c r="B27" s="50">
        <f>IFERROR(__xludf.DUMMYFUNCTION("""COMPUTED_VALUE"""),4.0)</f>
        <v>4</v>
      </c>
      <c r="C27" s="49" t="str">
        <f>IFERROR(__xludf.DUMMYFUNCTION("""COMPUTED_VALUE"""),"Customer33")</f>
        <v>Customer33</v>
      </c>
      <c r="D27" s="50">
        <f>IFERROR(__xludf.DUMMYFUNCTION("""COMPUTED_VALUE"""),5.0)</f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9" t="str">
        <f>IFERROR(__xludf.DUMMYFUNCTION("""COMPUTED_VALUE"""),"Customer32")</f>
        <v>Customer32</v>
      </c>
      <c r="B28" s="50">
        <f>IFERROR(__xludf.DUMMYFUNCTION("""COMPUTED_VALUE"""),4.0)</f>
        <v>4</v>
      </c>
      <c r="C28" s="49" t="str">
        <f>IFERROR(__xludf.DUMMYFUNCTION("""COMPUTED_VALUE"""),"Customer34")</f>
        <v>Customer34</v>
      </c>
      <c r="D28" s="50">
        <f>IFERROR(__xludf.DUMMYFUNCTION("""COMPUTED_VALUE"""),2.0)</f>
        <v>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9" t="str">
        <f>IFERROR(__xludf.DUMMYFUNCTION("""COMPUTED_VALUE"""),"Customer33")</f>
        <v>Customer33</v>
      </c>
      <c r="B29" s="50">
        <f>IFERROR(__xludf.DUMMYFUNCTION("""COMPUTED_VALUE"""),8.0)</f>
        <v>8</v>
      </c>
      <c r="C29" s="49" t="str">
        <f>IFERROR(__xludf.DUMMYFUNCTION("""COMPUTED_VALUE"""),"Customer36")</f>
        <v>Customer36</v>
      </c>
      <c r="D29" s="50">
        <f>IFERROR(__xludf.DUMMYFUNCTION("""COMPUTED_VALUE"""),3.0)</f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9" t="str">
        <f>IFERROR(__xludf.DUMMYFUNCTION("""COMPUTED_VALUE"""),"Customer34")</f>
        <v>Customer34</v>
      </c>
      <c r="B30" s="50">
        <f>IFERROR(__xludf.DUMMYFUNCTION("""COMPUTED_VALUE"""),2.0)</f>
        <v>2</v>
      </c>
      <c r="C30" s="49" t="str">
        <f>IFERROR(__xludf.DUMMYFUNCTION("""COMPUTED_VALUE"""),"Customer37")</f>
        <v>Customer37</v>
      </c>
      <c r="D30" s="50">
        <f>IFERROR(__xludf.DUMMYFUNCTION("""COMPUTED_VALUE"""),1.0)</f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9" t="str">
        <f>IFERROR(__xludf.DUMMYFUNCTION("""COMPUTED_VALUE"""),"Customer35")</f>
        <v>Customer35</v>
      </c>
      <c r="B31" s="50">
        <f>IFERROR(__xludf.DUMMYFUNCTION("""COMPUTED_VALUE"""),7.0)</f>
        <v>7</v>
      </c>
      <c r="C31" s="49" t="str">
        <f>IFERROR(__xludf.DUMMYFUNCTION("""COMPUTED_VALUE"""),"Customer38")</f>
        <v>Customer38</v>
      </c>
      <c r="D31" s="50">
        <f>IFERROR(__xludf.DUMMYFUNCTION("""COMPUTED_VALUE"""),3.0)</f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9" t="str">
        <f>IFERROR(__xludf.DUMMYFUNCTION("""COMPUTED_VALUE"""),"Customer36")</f>
        <v>Customer36</v>
      </c>
      <c r="B32" s="50">
        <f>IFERROR(__xludf.DUMMYFUNCTION("""COMPUTED_VALUE"""),5.0)</f>
        <v>5</v>
      </c>
      <c r="C32" s="49" t="str">
        <f>IFERROR(__xludf.DUMMYFUNCTION("""COMPUTED_VALUE"""),"Customer39")</f>
        <v>Customer39</v>
      </c>
      <c r="D32" s="50">
        <f>IFERROR(__xludf.DUMMYFUNCTION("""COMPUTED_VALUE"""),3.0)</f>
        <v>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9" t="str">
        <f>IFERROR(__xludf.DUMMYFUNCTION("""COMPUTED_VALUE"""),"Customer37")</f>
        <v>Customer37</v>
      </c>
      <c r="B33" s="50">
        <f>IFERROR(__xludf.DUMMYFUNCTION("""COMPUTED_VALUE"""),1.0)</f>
        <v>1</v>
      </c>
      <c r="C33" s="49" t="str">
        <f>IFERROR(__xludf.DUMMYFUNCTION("""COMPUTED_VALUE"""),"Customer4")</f>
        <v>Customer4</v>
      </c>
      <c r="D33" s="50">
        <f>IFERROR(__xludf.DUMMYFUNCTION("""COMPUTED_VALUE"""),3.0)</f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9" t="str">
        <f>IFERROR(__xludf.DUMMYFUNCTION("""COMPUTED_VALUE"""),"Customer38")</f>
        <v>Customer38</v>
      </c>
      <c r="B34" s="50">
        <f>IFERROR(__xludf.DUMMYFUNCTION("""COMPUTED_VALUE"""),3.0)</f>
        <v>3</v>
      </c>
      <c r="C34" s="49" t="str">
        <f>IFERROR(__xludf.DUMMYFUNCTION("""COMPUTED_VALUE"""),"Customer40")</f>
        <v>Customer40</v>
      </c>
      <c r="D34" s="50">
        <f>IFERROR(__xludf.DUMMYFUNCTION("""COMPUTED_VALUE"""),4.0)</f>
        <v>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9" t="str">
        <f>IFERROR(__xludf.DUMMYFUNCTION("""COMPUTED_VALUE"""),"Customer39")</f>
        <v>Customer39</v>
      </c>
      <c r="B35" s="50">
        <f>IFERROR(__xludf.DUMMYFUNCTION("""COMPUTED_VALUE"""),7.0)</f>
        <v>7</v>
      </c>
      <c r="C35" s="49" t="str">
        <f>IFERROR(__xludf.DUMMYFUNCTION("""COMPUTED_VALUE"""),"Customer43")</f>
        <v>Customer43</v>
      </c>
      <c r="D35" s="50">
        <f>IFERROR(__xludf.DUMMYFUNCTION("""COMPUTED_VALUE"""),3.0)</f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9" t="str">
        <f>IFERROR(__xludf.DUMMYFUNCTION("""COMPUTED_VALUE"""),"Customer4")</f>
        <v>Customer4</v>
      </c>
      <c r="B36" s="50">
        <f>IFERROR(__xludf.DUMMYFUNCTION("""COMPUTED_VALUE"""),5.0)</f>
        <v>5</v>
      </c>
      <c r="C36" s="49" t="str">
        <f>IFERROR(__xludf.DUMMYFUNCTION("""COMPUTED_VALUE"""),"Customer44")</f>
        <v>Customer44</v>
      </c>
      <c r="D36" s="50">
        <f>IFERROR(__xludf.DUMMYFUNCTION("""COMPUTED_VALUE"""),1.0)</f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9" t="str">
        <f>IFERROR(__xludf.DUMMYFUNCTION("""COMPUTED_VALUE"""),"Customer40")</f>
        <v>Customer40</v>
      </c>
      <c r="B37" s="50">
        <f>IFERROR(__xludf.DUMMYFUNCTION("""COMPUTED_VALUE"""),6.0)</f>
        <v>6</v>
      </c>
      <c r="C37" s="49" t="str">
        <f>IFERROR(__xludf.DUMMYFUNCTION("""COMPUTED_VALUE"""),"Customer45")</f>
        <v>Customer45</v>
      </c>
      <c r="D37" s="50">
        <f>IFERROR(__xludf.DUMMYFUNCTION("""COMPUTED_VALUE"""),1.0)</f>
        <v>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9" t="str">
        <f>IFERROR(__xludf.DUMMYFUNCTION("""COMPUTED_VALUE"""),"Customer41")</f>
        <v>Customer41</v>
      </c>
      <c r="B38" s="50">
        <f>IFERROR(__xludf.DUMMYFUNCTION("""COMPUTED_VALUE"""),6.0)</f>
        <v>6</v>
      </c>
      <c r="C38" s="49" t="str">
        <f>IFERROR(__xludf.DUMMYFUNCTION("""COMPUTED_VALUE"""),"Customer46")</f>
        <v>Customer46</v>
      </c>
      <c r="D38" s="50">
        <f>IFERROR(__xludf.DUMMYFUNCTION("""COMPUTED_VALUE"""),1.0)</f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9" t="str">
        <f>IFERROR(__xludf.DUMMYFUNCTION("""COMPUTED_VALUE"""),"Customer42")</f>
        <v>Customer42</v>
      </c>
      <c r="B39" s="50">
        <f>IFERROR(__xludf.DUMMYFUNCTION("""COMPUTED_VALUE"""),2.0)</f>
        <v>2</v>
      </c>
      <c r="C39" s="49" t="str">
        <f>IFERROR(__xludf.DUMMYFUNCTION("""COMPUTED_VALUE"""),"Customer47")</f>
        <v>Customer47</v>
      </c>
      <c r="D39" s="50">
        <f>IFERROR(__xludf.DUMMYFUNCTION("""COMPUTED_VALUE"""),1.0)</f>
        <v>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9" t="str">
        <f>IFERROR(__xludf.DUMMYFUNCTION("""COMPUTED_VALUE"""),"Customer43")</f>
        <v>Customer43</v>
      </c>
      <c r="B40" s="50">
        <f>IFERROR(__xludf.DUMMYFUNCTION("""COMPUTED_VALUE"""),4.0)</f>
        <v>4</v>
      </c>
      <c r="C40" s="49" t="str">
        <f>IFERROR(__xludf.DUMMYFUNCTION("""COMPUTED_VALUE"""),"Customer5")</f>
        <v>Customer5</v>
      </c>
      <c r="D40" s="50">
        <f>IFERROR(__xludf.DUMMYFUNCTION("""COMPUTED_VALUE"""),1.0)</f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9" t="str">
        <f>IFERROR(__xludf.DUMMYFUNCTION("""COMPUTED_VALUE"""),"Customer44")</f>
        <v>Customer44</v>
      </c>
      <c r="B41" s="50">
        <f>IFERROR(__xludf.DUMMYFUNCTION("""COMPUTED_VALUE"""),2.0)</f>
        <v>2</v>
      </c>
      <c r="C41" s="49" t="str">
        <f>IFERROR(__xludf.DUMMYFUNCTION("""COMPUTED_VALUE"""),"Customer6")</f>
        <v>Customer6</v>
      </c>
      <c r="D41" s="50">
        <f>IFERROR(__xludf.DUMMYFUNCTION("""COMPUTED_VALUE"""),3.0)</f>
        <v>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9" t="str">
        <f>IFERROR(__xludf.DUMMYFUNCTION("""COMPUTED_VALUE"""),"Customer45")</f>
        <v>Customer45</v>
      </c>
      <c r="B42" s="50">
        <f>IFERROR(__xludf.DUMMYFUNCTION("""COMPUTED_VALUE"""),1.0)</f>
        <v>1</v>
      </c>
      <c r="C42" s="49" t="str">
        <f>IFERROR(__xludf.DUMMYFUNCTION("""COMPUTED_VALUE"""),"Customer7")</f>
        <v>Customer7</v>
      </c>
      <c r="D42" s="50">
        <f>IFERROR(__xludf.DUMMYFUNCTION("""COMPUTED_VALUE"""),3.0)</f>
        <v>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9" t="str">
        <f>IFERROR(__xludf.DUMMYFUNCTION("""COMPUTED_VALUE"""),"Customer46")</f>
        <v>Customer46</v>
      </c>
      <c r="B43" s="50">
        <f>IFERROR(__xludf.DUMMYFUNCTION("""COMPUTED_VALUE"""),1.0)</f>
        <v>1</v>
      </c>
      <c r="C43" s="49" t="str">
        <f>IFERROR(__xludf.DUMMYFUNCTION("""COMPUTED_VALUE"""),"Customer8")</f>
        <v>Customer8</v>
      </c>
      <c r="D43" s="50">
        <f>IFERROR(__xludf.DUMMYFUNCTION("""COMPUTED_VALUE"""),4.0)</f>
        <v>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9" t="str">
        <f>IFERROR(__xludf.DUMMYFUNCTION("""COMPUTED_VALUE"""),"Customer47")</f>
        <v>Customer47</v>
      </c>
      <c r="B44" s="50">
        <f>IFERROR(__xludf.DUMMYFUNCTION("""COMPUTED_VALUE"""),1.0)</f>
        <v>1</v>
      </c>
      <c r="C44" s="49" t="str">
        <f>IFERROR(__xludf.DUMMYFUNCTION("""COMPUTED_VALUE"""),"Customer9")</f>
        <v>Customer9</v>
      </c>
      <c r="D44" s="50">
        <f>IFERROR(__xludf.DUMMYFUNCTION("""COMPUTED_VALUE"""),3.0)</f>
        <v>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9" t="str">
        <f>IFERROR(__xludf.DUMMYFUNCTION("""COMPUTED_VALUE"""),"Customer5")</f>
        <v>Customer5</v>
      </c>
      <c r="B45" s="50">
        <f>IFERROR(__xludf.DUMMYFUNCTION("""COMPUTED_VALUE"""),4.0)</f>
        <v>4</v>
      </c>
      <c r="C45" s="54"/>
      <c r="D45" s="5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9" t="str">
        <f>IFERROR(__xludf.DUMMYFUNCTION("""COMPUTED_VALUE"""),"Customer6")</f>
        <v>Customer6</v>
      </c>
      <c r="B46" s="50">
        <f>IFERROR(__xludf.DUMMYFUNCTION("""COMPUTED_VALUE"""),4.0)</f>
        <v>4</v>
      </c>
      <c r="C46" s="54"/>
      <c r="D46" s="5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9" t="str">
        <f>IFERROR(__xludf.DUMMYFUNCTION("""COMPUTED_VALUE"""),"Customer7")</f>
        <v>Customer7</v>
      </c>
      <c r="B47" s="50">
        <f>IFERROR(__xludf.DUMMYFUNCTION("""COMPUTED_VALUE"""),4.0)</f>
        <v>4</v>
      </c>
      <c r="C47" s="54"/>
      <c r="D47" s="5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9" t="str">
        <f>IFERROR(__xludf.DUMMYFUNCTION("""COMPUTED_VALUE"""),"Customer8")</f>
        <v>Customer8</v>
      </c>
      <c r="B48" s="50">
        <f>IFERROR(__xludf.DUMMYFUNCTION("""COMPUTED_VALUE"""),7.0)</f>
        <v>7</v>
      </c>
      <c r="C48" s="54"/>
      <c r="D48" s="5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9" t="str">
        <f>IFERROR(__xludf.DUMMYFUNCTION("""COMPUTED_VALUE"""),"Customer9")</f>
        <v>Customer9</v>
      </c>
      <c r="B49" s="50">
        <f>IFERROR(__xludf.DUMMYFUNCTION("""COMPUTED_VALUE"""),4.0)</f>
        <v>4</v>
      </c>
      <c r="C49" s="54"/>
      <c r="D49" s="5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6" t="s">
        <v>149</v>
      </c>
      <c r="B50" s="55">
        <f>SUM(B3:B49)</f>
        <v>219</v>
      </c>
      <c r="C50" s="46" t="s">
        <v>149</v>
      </c>
      <c r="D50" s="55">
        <f>SUM(D3:D49)</f>
        <v>119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F1:J1"/>
    <mergeCell ref="H8:K11"/>
    <mergeCell ref="F19:J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33.88"/>
    <col customWidth="1" min="2" max="2" width="12.88"/>
    <col customWidth="1" min="3" max="3" width="24.63"/>
    <col customWidth="1" min="4" max="4" width="12.63"/>
    <col customWidth="1" min="5" max="5" width="13.25"/>
    <col customWidth="1" min="6" max="6" width="16.88"/>
    <col customWidth="1" min="7" max="7" width="16.38"/>
  </cols>
  <sheetData>
    <row r="1">
      <c r="A1" s="56"/>
      <c r="B1" s="56"/>
      <c r="C1" s="56"/>
      <c r="D1" s="56"/>
      <c r="E1" s="56"/>
      <c r="F1" s="56"/>
      <c r="G1" s="5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/>
      <c r="B2" s="57" t="s">
        <v>150</v>
      </c>
      <c r="G2" s="5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6"/>
      <c r="B3" s="58"/>
      <c r="C3" s="58"/>
      <c r="D3" s="58"/>
      <c r="E3" s="58"/>
      <c r="F3" s="56"/>
      <c r="G3" s="5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6"/>
      <c r="B4" s="56"/>
      <c r="C4" s="56"/>
      <c r="D4" s="56"/>
      <c r="E4" s="56"/>
      <c r="F4" s="56"/>
      <c r="G4" s="5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9" t="s">
        <v>151</v>
      </c>
      <c r="B5" s="60" t="s">
        <v>0</v>
      </c>
      <c r="C5" s="60" t="s">
        <v>152</v>
      </c>
      <c r="D5" s="60" t="s">
        <v>153</v>
      </c>
      <c r="E5" s="60" t="s">
        <v>154</v>
      </c>
      <c r="F5" s="60" t="s">
        <v>155</v>
      </c>
      <c r="G5" s="61" t="s">
        <v>156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1" t="str">
        <f t="array" ref="A6">UNIQUE('Feature Details by Source'!A6:A992 &amp; "||" &amp; 'Feature Details by Source'!D6:D992)</f>
        <v>Customer1||Delicious Breakfast</v>
      </c>
      <c r="B6" s="22" t="str">
        <f>IFERROR(__xludf.DUMMYFUNCTION("SPLIT(A6, ""||"")"),"Customer1")</f>
        <v>Customer1</v>
      </c>
      <c r="C6" s="22" t="str">
        <f>IFERROR(__xludf.DUMMYFUNCTION("""COMPUTED_VALUE"""),"Delicious Breakfast")</f>
        <v>Delicious Breakfast</v>
      </c>
      <c r="D6" s="22" t="str">
        <f>IF(COUNTIFS('Feature Details by Source'!A:A, B6, 'Feature Details by Source'!B:B, "Check-In", 'Feature Details by Source'!D:D, C6) &gt; 0, "True", "False")</f>
        <v>True</v>
      </c>
      <c r="E6" s="22" t="str">
        <f>IF(COUNTIFS('Feature Details by Source'!A:A, B6, 'Feature Details by Source'!B:B, "Check-Out", 'Feature Details by Source'!D:D, C6) &gt; 0, "True", "False")</f>
        <v>True</v>
      </c>
      <c r="F6" s="22" t="str">
        <f t="shared" ref="F6:F342" si="1">IF(AND(D6="True", E6="True"), "Met Expectation",
 IF(AND(D6="True", E6="False"), "Disappointed",
 IF(AND(D6="False", E6="True"), "Delight",
 "Not Mentioned")))</f>
        <v>Met Expectation</v>
      </c>
      <c r="G6" s="23" t="str">
        <f t="shared" ref="G6:G342" si="2">IF(
  COUNTIF($A$6:$A6, $A6)=1,
    IF(
      AND($D6="True", $E6="True"),
      "Met Expectation",
      IF(
        AND($D6="True", $E6="False"),
        "Disappointed",
        IF(
          $E6="True",
          "Delight",
          "Not Mentioned"
        )
      )
    ),
  ""
)
</f>
        <v>Met Expectation</v>
      </c>
      <c r="H6" s="62"/>
      <c r="I6" s="62"/>
      <c r="J6" s="62"/>
      <c r="K6" s="62"/>
      <c r="L6" s="6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4" t="str">
        <f t="array" ref="A7">UNIQUE('Feature Details by Source'!A7:A992 &amp; "||" &amp; 'Feature Details by Source'!D7:D992)</f>
        <v>Customer1||Fast and Reliable Wi-Fi</v>
      </c>
      <c r="B7" s="25" t="str">
        <f>IFERROR(__xludf.DUMMYFUNCTION("SPLIT(A7, ""||"")"),"Customer1")</f>
        <v>Customer1</v>
      </c>
      <c r="C7" s="25" t="str">
        <f>IFERROR(__xludf.DUMMYFUNCTION("""COMPUTED_VALUE"""),"Fast and Reliable Wi-Fi")</f>
        <v>Fast and Reliable Wi-Fi</v>
      </c>
      <c r="D7" s="25" t="str">
        <f>IF(COUNTIFS('Feature Details by Source'!A:A, B7, 'Feature Details by Source'!B:B, "Check-In", 'Feature Details by Source'!D:D, C7) &gt; 0, "True", "False")</f>
        <v>True</v>
      </c>
      <c r="E7" s="25" t="str">
        <f>IF(COUNTIFS('Feature Details by Source'!A:A, B7, 'Feature Details by Source'!B:B, "Check-Out", 'Feature Details by Source'!D:D, C7) &gt; 0, "True", "False")</f>
        <v>True</v>
      </c>
      <c r="F7" s="25" t="str">
        <f t="shared" si="1"/>
        <v>Met Expectation</v>
      </c>
      <c r="G7" s="26" t="str">
        <f t="shared" si="2"/>
        <v>Met Expectation</v>
      </c>
      <c r="H7" s="62"/>
      <c r="I7" s="62"/>
      <c r="J7" s="62"/>
      <c r="K7" s="62"/>
      <c r="L7" s="6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1" t="str">
        <f t="array" ref="A8">UNIQUE('Feature Details by Source'!A8:A992 &amp; "||" &amp; 'Feature Details by Source'!D8:D992)</f>
        <v>Customer1||Family-Friendly Services</v>
      </c>
      <c r="B8" s="22" t="str">
        <f>IFERROR(__xludf.DUMMYFUNCTION("SPLIT(A8, ""||"")"),"Customer1")</f>
        <v>Customer1</v>
      </c>
      <c r="C8" s="22" t="str">
        <f>IFERROR(__xludf.DUMMYFUNCTION("""COMPUTED_VALUE"""),"Family-Friendly Services")</f>
        <v>Family-Friendly Services</v>
      </c>
      <c r="D8" s="22" t="str">
        <f>IF(COUNTIFS('Feature Details by Source'!A:A, B8, 'Feature Details by Source'!B:B, "Check-In", 'Feature Details by Source'!D:D, C8) &gt; 0, "True", "False")</f>
        <v>True</v>
      </c>
      <c r="E8" s="22" t="str">
        <f>IF(COUNTIFS('Feature Details by Source'!A:A, B8, 'Feature Details by Source'!B:B, "Check-Out", 'Feature Details by Source'!D:D, C8) &gt; 0, "True", "False")</f>
        <v>False</v>
      </c>
      <c r="F8" s="22" t="str">
        <f t="shared" si="1"/>
        <v>Disappointed</v>
      </c>
      <c r="G8" s="23" t="str">
        <f t="shared" si="2"/>
        <v>Disappointed</v>
      </c>
      <c r="H8" s="62"/>
      <c r="I8" s="62"/>
      <c r="J8" s="62"/>
      <c r="K8" s="62"/>
      <c r="L8" s="6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" t="str">
        <f t="array" ref="A9">UNIQUE('Feature Details by Source'!A9:A992 &amp; "||" &amp; 'Feature Details by Source'!D9:D992)</f>
        <v>Customer1||Friendly and Helpful Staff</v>
      </c>
      <c r="B9" s="25" t="str">
        <f>IFERROR(__xludf.DUMMYFUNCTION("SPLIT(A9, ""||"")"),"Customer1")</f>
        <v>Customer1</v>
      </c>
      <c r="C9" s="25" t="str">
        <f>IFERROR(__xludf.DUMMYFUNCTION("""COMPUTED_VALUE"""),"Friendly and Helpful Staff")</f>
        <v>Friendly and Helpful Staff</v>
      </c>
      <c r="D9" s="25" t="str">
        <f>IF(COUNTIFS('Feature Details by Source'!A:A, B9, 'Feature Details by Source'!B:B, "Check-In", 'Feature Details by Source'!D:D, C9) &gt; 0, "True", "False")</f>
        <v>True</v>
      </c>
      <c r="E9" s="25" t="str">
        <f>IF(COUNTIFS('Feature Details by Source'!A:A, B9, 'Feature Details by Source'!B:B, "Check-Out", 'Feature Details by Source'!D:D, C9) &gt; 0, "True", "False")</f>
        <v>False</v>
      </c>
      <c r="F9" s="25" t="str">
        <f t="shared" si="1"/>
        <v>Disappointed</v>
      </c>
      <c r="G9" s="26" t="str">
        <f t="shared" si="2"/>
        <v>Disappointed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1" t="str">
        <f t="array" ref="A10">UNIQUE('Feature Details by Source'!A10:A992 &amp; "||" &amp; 'Feature Details by Source'!D10:D992)</f>
        <v>Customer1||Easy Parking &amp; Check-in</v>
      </c>
      <c r="B10" s="22" t="str">
        <f>IFERROR(__xludf.DUMMYFUNCTION("SPLIT(A10, ""||"")"),"Customer1")</f>
        <v>Customer1</v>
      </c>
      <c r="C10" s="22" t="str">
        <f>IFERROR(__xludf.DUMMYFUNCTION("""COMPUTED_VALUE"""),"Easy Parking &amp; Check-in")</f>
        <v>Easy Parking &amp; Check-in</v>
      </c>
      <c r="D10" s="22" t="str">
        <f>IF(COUNTIFS('Feature Details by Source'!A:A, B10, 'Feature Details by Source'!B:B, "Check-In", 'Feature Details by Source'!D:D, C10) &gt; 0, "True", "False")</f>
        <v>True</v>
      </c>
      <c r="E10" s="22" t="str">
        <f>IF(COUNTIFS('Feature Details by Source'!A:A, B10, 'Feature Details by Source'!B:B, "Check-Out", 'Feature Details by Source'!D:D, C10) &gt; 0, "True", "False")</f>
        <v>False</v>
      </c>
      <c r="F10" s="22" t="str">
        <f t="shared" si="1"/>
        <v>Disappointed</v>
      </c>
      <c r="G10" s="23" t="str">
        <f t="shared" si="2"/>
        <v>Disappointed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 t="str">
        <f t="array" ref="A11">UNIQUE('Feature Details by Source'!A11:A992 &amp; "||" &amp; 'Feature Details by Source'!D11:D992)</f>
        <v>Customer2||Quiet and Restful Environment</v>
      </c>
      <c r="B11" s="25" t="str">
        <f>IFERROR(__xludf.DUMMYFUNCTION("SPLIT(A11, ""||"")"),"Customer2")</f>
        <v>Customer2</v>
      </c>
      <c r="C11" s="25" t="str">
        <f>IFERROR(__xludf.DUMMYFUNCTION("""COMPUTED_VALUE"""),"Quiet and Restful Environment")</f>
        <v>Quiet and Restful Environment</v>
      </c>
      <c r="D11" s="25" t="str">
        <f>IF(COUNTIFS('Feature Details by Source'!A:A, B11, 'Feature Details by Source'!B:B, "Check-In", 'Feature Details by Source'!D:D, C11) &gt; 0, "True", "False")</f>
        <v>True</v>
      </c>
      <c r="E11" s="25" t="str">
        <f>IF(COUNTIFS('Feature Details by Source'!A:A, B11, 'Feature Details by Source'!B:B, "Check-Out", 'Feature Details by Source'!D:D, C11) &gt; 0, "True", "False")</f>
        <v>True</v>
      </c>
      <c r="F11" s="25" t="str">
        <f t="shared" si="1"/>
        <v>Met Expectation</v>
      </c>
      <c r="G11" s="26" t="str">
        <f t="shared" si="2"/>
        <v>Met Expectation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1" t="str">
        <f t="array" ref="A12">UNIQUE('Feature Details by Source'!A12:A992 &amp; "||" &amp; 'Feature Details by Source'!D12:D992)</f>
        <v>Customer2||Fast and Reliable Wi-Fi</v>
      </c>
      <c r="B12" s="22" t="str">
        <f>IFERROR(__xludf.DUMMYFUNCTION("SPLIT(A12, ""||"")"),"Customer2")</f>
        <v>Customer2</v>
      </c>
      <c r="C12" s="22" t="str">
        <f>IFERROR(__xludf.DUMMYFUNCTION("""COMPUTED_VALUE"""),"Fast and Reliable Wi-Fi")</f>
        <v>Fast and Reliable Wi-Fi</v>
      </c>
      <c r="D12" s="22" t="str">
        <f>IF(COUNTIFS('Feature Details by Source'!A:A, B12, 'Feature Details by Source'!B:B, "Check-In", 'Feature Details by Source'!D:D, C12) &gt; 0, "True", "False")</f>
        <v>True</v>
      </c>
      <c r="E12" s="22" t="str">
        <f>IF(COUNTIFS('Feature Details by Source'!A:A, B12, 'Feature Details by Source'!B:B, "Check-Out", 'Feature Details by Source'!D:D, C12) &gt; 0, "True", "False")</f>
        <v>True</v>
      </c>
      <c r="F12" s="22" t="str">
        <f t="shared" si="1"/>
        <v>Met Expectation</v>
      </c>
      <c r="G12" s="23" t="str">
        <f t="shared" si="2"/>
        <v>Met Expectation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" t="str">
        <f t="array" ref="A13">UNIQUE('Feature Details by Source'!A13:A992 &amp; "||" &amp; 'Feature Details by Source'!D13:D992)</f>
        <v>Customer2||Friendly and Helpful Staff</v>
      </c>
      <c r="B13" s="25" t="str">
        <f>IFERROR(__xludf.DUMMYFUNCTION("SPLIT(A13, ""||"")"),"Customer2")</f>
        <v>Customer2</v>
      </c>
      <c r="C13" s="25" t="str">
        <f>IFERROR(__xludf.DUMMYFUNCTION("""COMPUTED_VALUE"""),"Friendly and Helpful Staff")</f>
        <v>Friendly and Helpful Staff</v>
      </c>
      <c r="D13" s="25" t="str">
        <f>IF(COUNTIFS('Feature Details by Source'!A:A, B13, 'Feature Details by Source'!B:B, "Check-In", 'Feature Details by Source'!D:D, C13) &gt; 0, "True", "False")</f>
        <v>True</v>
      </c>
      <c r="E13" s="25" t="str">
        <f>IF(COUNTIFS('Feature Details by Source'!A:A, B13, 'Feature Details by Source'!B:B, "Check-Out", 'Feature Details by Source'!D:D, C13) &gt; 0, "True", "False")</f>
        <v>True</v>
      </c>
      <c r="F13" s="25" t="str">
        <f t="shared" si="1"/>
        <v>Met Expectation</v>
      </c>
      <c r="G13" s="26" t="str">
        <f t="shared" si="2"/>
        <v>Met Expectation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1" t="str">
        <f t="array" ref="A14">UNIQUE('Feature Details by Source'!A14:A992 &amp; "||" &amp; 'Feature Details by Source'!D14:D992)</f>
        <v>Customer2||Modern Fitness Facilities</v>
      </c>
      <c r="B14" s="22" t="str">
        <f>IFERROR(__xludf.DUMMYFUNCTION("SPLIT(A14, ""||"")"),"Customer2")</f>
        <v>Customer2</v>
      </c>
      <c r="C14" s="22" t="str">
        <f>IFERROR(__xludf.DUMMYFUNCTION("""COMPUTED_VALUE"""),"Modern Fitness Facilities")</f>
        <v>Modern Fitness Facilities</v>
      </c>
      <c r="D14" s="22" t="str">
        <f>IF(COUNTIFS('Feature Details by Source'!A:A, B14, 'Feature Details by Source'!B:B, "Check-In", 'Feature Details by Source'!D:D, C14) &gt; 0, "True", "False")</f>
        <v>True</v>
      </c>
      <c r="E14" s="22" t="str">
        <f>IF(COUNTIFS('Feature Details by Source'!A:A, B14, 'Feature Details by Source'!B:B, "Check-Out", 'Feature Details by Source'!D:D, C14) &gt; 0, "True", "False")</f>
        <v>False</v>
      </c>
      <c r="F14" s="22" t="str">
        <f t="shared" si="1"/>
        <v>Disappointed</v>
      </c>
      <c r="G14" s="23" t="str">
        <f t="shared" si="2"/>
        <v>Disappointed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 t="str">
        <f t="array" ref="A15">UNIQUE('Feature Details by Source'!A15:A992 &amp; "||" &amp; 'Feature Details by Source'!D15:D992)</f>
        <v>Customer2||Easy Parking &amp; Check-in</v>
      </c>
      <c r="B15" s="25" t="str">
        <f>IFERROR(__xludf.DUMMYFUNCTION("SPLIT(A15, ""||"")"),"Customer2")</f>
        <v>Customer2</v>
      </c>
      <c r="C15" s="25" t="str">
        <f>IFERROR(__xludf.DUMMYFUNCTION("""COMPUTED_VALUE"""),"Easy Parking &amp; Check-in")</f>
        <v>Easy Parking &amp; Check-in</v>
      </c>
      <c r="D15" s="25" t="str">
        <f>IF(COUNTIFS('Feature Details by Source'!A:A, B15, 'Feature Details by Source'!B:B, "Check-In", 'Feature Details by Source'!D:D, C15) &gt; 0, "True", "False")</f>
        <v>True</v>
      </c>
      <c r="E15" s="25" t="str">
        <f>IF(COUNTIFS('Feature Details by Source'!A:A, B15, 'Feature Details by Source'!B:B, "Check-Out", 'Feature Details by Source'!D:D, C15) &gt; 0, "True", "False")</f>
        <v>True</v>
      </c>
      <c r="F15" s="25" t="str">
        <f t="shared" si="1"/>
        <v>Met Expectation</v>
      </c>
      <c r="G15" s="26" t="str">
        <f t="shared" si="2"/>
        <v>Met Expectation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1" t="str">
        <f t="array" ref="A16">UNIQUE('Feature Details by Source'!A16:A992 &amp; "||" &amp; 'Feature Details by Source'!D16:D992)</f>
        <v>Customer3||Reservation &amp; Communication</v>
      </c>
      <c r="B16" s="22" t="str">
        <f>IFERROR(__xludf.DUMMYFUNCTION("SPLIT(A16, ""||"")"),"Customer3")</f>
        <v>Customer3</v>
      </c>
      <c r="C16" s="22" t="str">
        <f>IFERROR(__xludf.DUMMYFUNCTION("""COMPUTED_VALUE"""),"Reservation &amp; Communication")</f>
        <v>Reservation &amp; Communication</v>
      </c>
      <c r="D16" s="22" t="str">
        <f>IF(COUNTIFS('Feature Details by Source'!A:A, B16, 'Feature Details by Source'!B:B, "Check-In", 'Feature Details by Source'!D:D, C16) &gt; 0, "True", "False")</f>
        <v>True</v>
      </c>
      <c r="E16" s="22" t="str">
        <f>IF(COUNTIFS('Feature Details by Source'!A:A, B16, 'Feature Details by Source'!B:B, "Check-Out", 'Feature Details by Source'!D:D, C16) &gt; 0, "True", "False")</f>
        <v>True</v>
      </c>
      <c r="F16" s="22" t="str">
        <f t="shared" si="1"/>
        <v>Met Expectation</v>
      </c>
      <c r="G16" s="23" t="str">
        <f t="shared" si="2"/>
        <v>Met Expectation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" t="str">
        <f t="array" ref="A17">UNIQUE('Feature Details by Source'!A17:A992 &amp; "||" &amp; 'Feature Details by Source'!D17:D992)</f>
        <v>Customer3||Fast and Reliable Wi-Fi</v>
      </c>
      <c r="B17" s="25" t="str">
        <f>IFERROR(__xludf.DUMMYFUNCTION("SPLIT(A17, ""||"")"),"Customer3")</f>
        <v>Customer3</v>
      </c>
      <c r="C17" s="25" t="str">
        <f>IFERROR(__xludf.DUMMYFUNCTION("""COMPUTED_VALUE"""),"Fast and Reliable Wi-Fi")</f>
        <v>Fast and Reliable Wi-Fi</v>
      </c>
      <c r="D17" s="25" t="str">
        <f>IF(COUNTIFS('Feature Details by Source'!A:A, B17, 'Feature Details by Source'!B:B, "Check-In", 'Feature Details by Source'!D:D, C17) &gt; 0, "True", "False")</f>
        <v>True</v>
      </c>
      <c r="E17" s="25" t="str">
        <f>IF(COUNTIFS('Feature Details by Source'!A:A, B17, 'Feature Details by Source'!B:B, "Check-Out", 'Feature Details by Source'!D:D, C17) &gt; 0, "True", "False")</f>
        <v>True</v>
      </c>
      <c r="F17" s="25" t="str">
        <f t="shared" si="1"/>
        <v>Met Expectation</v>
      </c>
      <c r="G17" s="26" t="str">
        <f t="shared" si="2"/>
        <v>Met Expectation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tr">
        <f t="array" ref="A18">UNIQUE('Feature Details by Source'!A18:A992 &amp; "||" &amp; 'Feature Details by Source'!D18:D992)</f>
        <v>Customer3||Delicious Breakfast</v>
      </c>
      <c r="B18" s="22" t="str">
        <f>IFERROR(__xludf.DUMMYFUNCTION("SPLIT(A18, ""||"")"),"Customer3")</f>
        <v>Customer3</v>
      </c>
      <c r="C18" s="22" t="str">
        <f>IFERROR(__xludf.DUMMYFUNCTION("""COMPUTED_VALUE"""),"Delicious Breakfast")</f>
        <v>Delicious Breakfast</v>
      </c>
      <c r="D18" s="22" t="str">
        <f>IF(COUNTIFS('Feature Details by Source'!A:A, B18, 'Feature Details by Source'!B:B, "Check-In", 'Feature Details by Source'!D:D, C18) &gt; 0, "True", "False")</f>
        <v>True</v>
      </c>
      <c r="E18" s="22" t="str">
        <f>IF(COUNTIFS('Feature Details by Source'!A:A, B18, 'Feature Details by Source'!B:B, "Check-Out", 'Feature Details by Source'!D:D, C18) &gt; 0, "True", "False")</f>
        <v>True</v>
      </c>
      <c r="F18" s="22" t="str">
        <f t="shared" si="1"/>
        <v>Met Expectation</v>
      </c>
      <c r="G18" s="23" t="str">
        <f t="shared" si="2"/>
        <v>Met Expectation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" t="str">
        <f t="array" ref="A19">UNIQUE('Feature Details by Source'!A19:A992 &amp; "||" &amp; 'Feature Details by Source'!D19:D992)</f>
        <v>Customer3||Family-Friendly Services</v>
      </c>
      <c r="B19" s="25" t="str">
        <f>IFERROR(__xludf.DUMMYFUNCTION("SPLIT(A19, ""||"")"),"Customer3")</f>
        <v>Customer3</v>
      </c>
      <c r="C19" s="25" t="str">
        <f>IFERROR(__xludf.DUMMYFUNCTION("""COMPUTED_VALUE"""),"Family-Friendly Services")</f>
        <v>Family-Friendly Services</v>
      </c>
      <c r="D19" s="25" t="str">
        <f>IF(COUNTIFS('Feature Details by Source'!A:A, B19, 'Feature Details by Source'!B:B, "Check-In", 'Feature Details by Source'!D:D, C19) &gt; 0, "True", "False")</f>
        <v>True</v>
      </c>
      <c r="E19" s="25" t="str">
        <f>IF(COUNTIFS('Feature Details by Source'!A:A, B19, 'Feature Details by Source'!B:B, "Check-Out", 'Feature Details by Source'!D:D, C19) &gt; 0, "True", "False")</f>
        <v>True</v>
      </c>
      <c r="F19" s="25" t="str">
        <f t="shared" si="1"/>
        <v>Met Expectation</v>
      </c>
      <c r="G19" s="26" t="str">
        <f t="shared" si="2"/>
        <v>Met Expectation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1" t="str">
        <f t="array" ref="A20">UNIQUE('Feature Details by Source'!A20:A992 &amp; "||" &amp; 'Feature Details by Source'!D20:D992)</f>
        <v>Customer4||Stylish Interior Design</v>
      </c>
      <c r="B20" s="22" t="str">
        <f>IFERROR(__xludf.DUMMYFUNCTION("SPLIT(A20, ""||"")"),"Customer4")</f>
        <v>Customer4</v>
      </c>
      <c r="C20" s="22" t="str">
        <f>IFERROR(__xludf.DUMMYFUNCTION("""COMPUTED_VALUE"""),"Stylish Interior Design")</f>
        <v>Stylish Interior Design</v>
      </c>
      <c r="D20" s="22" t="str">
        <f>IF(COUNTIFS('Feature Details by Source'!A:A, B20, 'Feature Details by Source'!B:B, "Check-In", 'Feature Details by Source'!D:D, C20) &gt; 0, "True", "False")</f>
        <v>True</v>
      </c>
      <c r="E20" s="22" t="str">
        <f>IF(COUNTIFS('Feature Details by Source'!A:A, B20, 'Feature Details by Source'!B:B, "Check-Out", 'Feature Details by Source'!D:D, C20) &gt; 0, "True", "False")</f>
        <v>False</v>
      </c>
      <c r="F20" s="22" t="str">
        <f t="shared" si="1"/>
        <v>Disappointed</v>
      </c>
      <c r="G20" s="23" t="str">
        <f t="shared" si="2"/>
        <v>Disappointed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4" t="str">
        <f t="array" ref="A21">UNIQUE('Feature Details by Source'!A21:A992 &amp; "||" &amp; 'Feature Details by Source'!D21:D992)</f>
        <v>Customer4||Quiet and Restful Environment</v>
      </c>
      <c r="B21" s="25" t="str">
        <f>IFERROR(__xludf.DUMMYFUNCTION("SPLIT(A21, ""||"")"),"Customer4")</f>
        <v>Customer4</v>
      </c>
      <c r="C21" s="25" t="str">
        <f>IFERROR(__xludf.DUMMYFUNCTION("""COMPUTED_VALUE"""),"Quiet and Restful Environment")</f>
        <v>Quiet and Restful Environment</v>
      </c>
      <c r="D21" s="25" t="str">
        <f>IF(COUNTIFS('Feature Details by Source'!A:A, B21, 'Feature Details by Source'!B:B, "Check-In", 'Feature Details by Source'!D:D, C21) &gt; 0, "True", "False")</f>
        <v>True</v>
      </c>
      <c r="E21" s="25" t="str">
        <f>IF(COUNTIFS('Feature Details by Source'!A:A, B21, 'Feature Details by Source'!B:B, "Check-Out", 'Feature Details by Source'!D:D, C21) &gt; 0, "True", "False")</f>
        <v>True</v>
      </c>
      <c r="F21" s="25" t="str">
        <f t="shared" si="1"/>
        <v>Met Expectation</v>
      </c>
      <c r="G21" s="26" t="str">
        <f t="shared" si="2"/>
        <v>Met Expectation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1" t="str">
        <f t="array" ref="A22">UNIQUE('Feature Details by Source'!A22:A992 &amp; "||" &amp; 'Feature Details by Source'!D22:D992)</f>
        <v>Customer4||Modern Fitness Facilities</v>
      </c>
      <c r="B22" s="22" t="str">
        <f>IFERROR(__xludf.DUMMYFUNCTION("SPLIT(A22, ""||"")"),"Customer4")</f>
        <v>Customer4</v>
      </c>
      <c r="C22" s="22" t="str">
        <f>IFERROR(__xludf.DUMMYFUNCTION("""COMPUTED_VALUE"""),"Modern Fitness Facilities")</f>
        <v>Modern Fitness Facilities</v>
      </c>
      <c r="D22" s="22" t="str">
        <f>IF(COUNTIFS('Feature Details by Source'!A:A, B22, 'Feature Details by Source'!B:B, "Check-In", 'Feature Details by Source'!D:D, C22) &gt; 0, "True", "False")</f>
        <v>True</v>
      </c>
      <c r="E22" s="22" t="str">
        <f>IF(COUNTIFS('Feature Details by Source'!A:A, B22, 'Feature Details by Source'!B:B, "Check-Out", 'Feature Details by Source'!D:D, C22) &gt; 0, "True", "False")</f>
        <v>False</v>
      </c>
      <c r="F22" s="22" t="str">
        <f t="shared" si="1"/>
        <v>Disappointed</v>
      </c>
      <c r="G22" s="23" t="str">
        <f t="shared" si="2"/>
        <v>Disappointed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4" t="str">
        <f t="array" ref="A23">UNIQUE('Feature Details by Source'!A23:A992 &amp; "||" &amp; 'Feature Details by Source'!D23:D992)</f>
        <v>Customer4||Fast and Reliable Wi-Fi</v>
      </c>
      <c r="B23" s="25" t="str">
        <f>IFERROR(__xludf.DUMMYFUNCTION("SPLIT(A23, ""||"")"),"Customer4")</f>
        <v>Customer4</v>
      </c>
      <c r="C23" s="25" t="str">
        <f>IFERROR(__xludf.DUMMYFUNCTION("""COMPUTED_VALUE"""),"Fast and Reliable Wi-Fi")</f>
        <v>Fast and Reliable Wi-Fi</v>
      </c>
      <c r="D23" s="25" t="str">
        <f>IF(COUNTIFS('Feature Details by Source'!A:A, B23, 'Feature Details by Source'!B:B, "Check-In", 'Feature Details by Source'!D:D, C23) &gt; 0, "True", "False")</f>
        <v>True</v>
      </c>
      <c r="E23" s="25" t="str">
        <f>IF(COUNTIFS('Feature Details by Source'!A:A, B23, 'Feature Details by Source'!B:B, "Check-Out", 'Feature Details by Source'!D:D, C23) &gt; 0, "True", "False")</f>
        <v>True</v>
      </c>
      <c r="F23" s="25" t="str">
        <f t="shared" si="1"/>
        <v>Met Expectation</v>
      </c>
      <c r="G23" s="26" t="str">
        <f t="shared" si="2"/>
        <v>Met Expectation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1" t="str">
        <f t="array" ref="A24">UNIQUE('Feature Details by Source'!A24:A992 &amp; "||" &amp; 'Feature Details by Source'!D24:D992)</f>
        <v>Customer4||Friendly and Helpful Staff</v>
      </c>
      <c r="B24" s="22" t="str">
        <f>IFERROR(__xludf.DUMMYFUNCTION("SPLIT(A24, ""||"")"),"Customer4")</f>
        <v>Customer4</v>
      </c>
      <c r="C24" s="22" t="str">
        <f>IFERROR(__xludf.DUMMYFUNCTION("""COMPUTED_VALUE"""),"Friendly and Helpful Staff")</f>
        <v>Friendly and Helpful Staff</v>
      </c>
      <c r="D24" s="22" t="str">
        <f>IF(COUNTIFS('Feature Details by Source'!A:A, B24, 'Feature Details by Source'!B:B, "Check-In", 'Feature Details by Source'!D:D, C24) &gt; 0, "True", "False")</f>
        <v>True</v>
      </c>
      <c r="E24" s="22" t="str">
        <f>IF(COUNTIFS('Feature Details by Source'!A:A, B24, 'Feature Details by Source'!B:B, "Check-Out", 'Feature Details by Source'!D:D, C24) &gt; 0, "True", "False")</f>
        <v>True</v>
      </c>
      <c r="F24" s="22" t="str">
        <f t="shared" si="1"/>
        <v>Met Expectation</v>
      </c>
      <c r="G24" s="23" t="str">
        <f t="shared" si="2"/>
        <v>Met Expectation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4" t="str">
        <f t="array" ref="A25">UNIQUE('Feature Details by Source'!A25:A992 &amp; "||" &amp; 'Feature Details by Source'!D25:D992)</f>
        <v>Customer5||Stylish Interior Design</v>
      </c>
      <c r="B25" s="25" t="str">
        <f>IFERROR(__xludf.DUMMYFUNCTION("SPLIT(A25, ""||"")"),"Customer5")</f>
        <v>Customer5</v>
      </c>
      <c r="C25" s="25" t="str">
        <f>IFERROR(__xludf.DUMMYFUNCTION("""COMPUTED_VALUE"""),"Stylish Interior Design")</f>
        <v>Stylish Interior Design</v>
      </c>
      <c r="D25" s="25" t="str">
        <f>IF(COUNTIFS('Feature Details by Source'!A:A, B25, 'Feature Details by Source'!B:B, "Check-In", 'Feature Details by Source'!D:D, C25) &gt; 0, "True", "False")</f>
        <v>True</v>
      </c>
      <c r="E25" s="25" t="str">
        <f>IF(COUNTIFS('Feature Details by Source'!A:A, B25, 'Feature Details by Source'!B:B, "Check-Out", 'Feature Details by Source'!D:D, C25) &gt; 0, "True", "False")</f>
        <v>False</v>
      </c>
      <c r="F25" s="25" t="str">
        <f t="shared" si="1"/>
        <v>Disappointed</v>
      </c>
      <c r="G25" s="26" t="str">
        <f t="shared" si="2"/>
        <v>Disappointed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1" t="str">
        <f t="array" ref="A26">UNIQUE('Feature Details by Source'!A26:A992 &amp; "||" &amp; 'Feature Details by Source'!D26:D992)</f>
        <v>Customer5||Quiet and Restful Environment</v>
      </c>
      <c r="B26" s="22" t="str">
        <f>IFERROR(__xludf.DUMMYFUNCTION("SPLIT(A26, ""||"")"),"Customer5")</f>
        <v>Customer5</v>
      </c>
      <c r="C26" s="22" t="str">
        <f>IFERROR(__xludf.DUMMYFUNCTION("""COMPUTED_VALUE"""),"Quiet and Restful Environment")</f>
        <v>Quiet and Restful Environment</v>
      </c>
      <c r="D26" s="22" t="str">
        <f>IF(COUNTIFS('Feature Details by Source'!A:A, B26, 'Feature Details by Source'!B:B, "Check-In", 'Feature Details by Source'!D:D, C26) &gt; 0, "True", "False")</f>
        <v>True</v>
      </c>
      <c r="E26" s="22" t="str">
        <f>IF(COUNTIFS('Feature Details by Source'!A:A, B26, 'Feature Details by Source'!B:B, "Check-Out", 'Feature Details by Source'!D:D, C26) &gt; 0, "True", "False")</f>
        <v>False</v>
      </c>
      <c r="F26" s="22" t="str">
        <f t="shared" si="1"/>
        <v>Disappointed</v>
      </c>
      <c r="G26" s="23" t="str">
        <f t="shared" si="2"/>
        <v>Disappointed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4" t="str">
        <f t="array" ref="A27">UNIQUE('Feature Details by Source'!A27:A992 &amp; "||" &amp; 'Feature Details by Source'!D27:D992)</f>
        <v>Customer5||Modern Fitness Facilities</v>
      </c>
      <c r="B27" s="25" t="str">
        <f>IFERROR(__xludf.DUMMYFUNCTION("SPLIT(A27, ""||"")"),"Customer5")</f>
        <v>Customer5</v>
      </c>
      <c r="C27" s="25" t="str">
        <f>IFERROR(__xludf.DUMMYFUNCTION("""COMPUTED_VALUE"""),"Modern Fitness Facilities")</f>
        <v>Modern Fitness Facilities</v>
      </c>
      <c r="D27" s="25" t="str">
        <f>IF(COUNTIFS('Feature Details by Source'!A:A, B27, 'Feature Details by Source'!B:B, "Check-In", 'Feature Details by Source'!D:D, C27) &gt; 0, "True", "False")</f>
        <v>True</v>
      </c>
      <c r="E27" s="25" t="str">
        <f>IF(COUNTIFS('Feature Details by Source'!A:A, B27, 'Feature Details by Source'!B:B, "Check-Out", 'Feature Details by Source'!D:D, C27) &gt; 0, "True", "False")</f>
        <v>False</v>
      </c>
      <c r="F27" s="25" t="str">
        <f t="shared" si="1"/>
        <v>Disappointed</v>
      </c>
      <c r="G27" s="26" t="str">
        <f t="shared" si="2"/>
        <v>Disappointed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1" t="str">
        <f t="array" ref="A28">UNIQUE('Feature Details by Source'!A28:A992 &amp; "||" &amp; 'Feature Details by Source'!D28:D992)</f>
        <v>Customer5||Reservation &amp; Communication</v>
      </c>
      <c r="B28" s="22" t="str">
        <f>IFERROR(__xludf.DUMMYFUNCTION("SPLIT(A28, ""||"")"),"Customer5")</f>
        <v>Customer5</v>
      </c>
      <c r="C28" s="22" t="str">
        <f>IFERROR(__xludf.DUMMYFUNCTION("""COMPUTED_VALUE"""),"Reservation &amp; Communication")</f>
        <v>Reservation &amp; Communication</v>
      </c>
      <c r="D28" s="22" t="str">
        <f>IF(COUNTIFS('Feature Details by Source'!A:A, B28, 'Feature Details by Source'!B:B, "Check-In", 'Feature Details by Source'!D:D, C28) &gt; 0, "True", "False")</f>
        <v>True</v>
      </c>
      <c r="E28" s="22" t="str">
        <f>IF(COUNTIFS('Feature Details by Source'!A:A, B28, 'Feature Details by Source'!B:B, "Check-Out", 'Feature Details by Source'!D:D, C28) &gt; 0, "True", "False")</f>
        <v>True</v>
      </c>
      <c r="F28" s="22" t="str">
        <f t="shared" si="1"/>
        <v>Met Expectation</v>
      </c>
      <c r="G28" s="23" t="str">
        <f t="shared" si="2"/>
        <v>Met Expectation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 t="str">
        <f t="array" ref="A29">UNIQUE('Feature Details by Source'!A29:A992 &amp; "||" &amp; 'Feature Details by Source'!D29:D992)</f>
        <v>Customer6||Comfortable and Clean Rooms</v>
      </c>
      <c r="B29" s="25" t="str">
        <f>IFERROR(__xludf.DUMMYFUNCTION("SPLIT(A29, ""||"")"),"Customer6")</f>
        <v>Customer6</v>
      </c>
      <c r="C29" s="25" t="str">
        <f>IFERROR(__xludf.DUMMYFUNCTION("""COMPUTED_VALUE"""),"Comfortable and Clean Rooms")</f>
        <v>Comfortable and Clean Rooms</v>
      </c>
      <c r="D29" s="25" t="str">
        <f>IF(COUNTIFS('Feature Details by Source'!A:A, B29, 'Feature Details by Source'!B:B, "Check-In", 'Feature Details by Source'!D:D, C29) &gt; 0, "True", "False")</f>
        <v>True</v>
      </c>
      <c r="E29" s="25" t="str">
        <f>IF(COUNTIFS('Feature Details by Source'!A:A, B29, 'Feature Details by Source'!B:B, "Check-Out", 'Feature Details by Source'!D:D, C29) &gt; 0, "True", "False")</f>
        <v>True</v>
      </c>
      <c r="F29" s="25" t="str">
        <f t="shared" si="1"/>
        <v>Met Expectation</v>
      </c>
      <c r="G29" s="26" t="str">
        <f t="shared" si="2"/>
        <v>Met Expectation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1" t="str">
        <f t="array" ref="A30">UNIQUE('Feature Details by Source'!A30:A992 &amp; "||" &amp; 'Feature Details by Source'!D30:D992)</f>
        <v>Customer6||Quiet and Restful Environment</v>
      </c>
      <c r="B30" s="22" t="str">
        <f>IFERROR(__xludf.DUMMYFUNCTION("SPLIT(A30, ""||"")"),"Customer6")</f>
        <v>Customer6</v>
      </c>
      <c r="C30" s="22" t="str">
        <f>IFERROR(__xludf.DUMMYFUNCTION("""COMPUTED_VALUE"""),"Quiet and Restful Environment")</f>
        <v>Quiet and Restful Environment</v>
      </c>
      <c r="D30" s="22" t="str">
        <f>IF(COUNTIFS('Feature Details by Source'!A:A, B30, 'Feature Details by Source'!B:B, "Check-In", 'Feature Details by Source'!D:D, C30) &gt; 0, "True", "False")</f>
        <v>True</v>
      </c>
      <c r="E30" s="22" t="str">
        <f>IF(COUNTIFS('Feature Details by Source'!A:A, B30, 'Feature Details by Source'!B:B, "Check-Out", 'Feature Details by Source'!D:D, C30) &gt; 0, "True", "False")</f>
        <v>True</v>
      </c>
      <c r="F30" s="22" t="str">
        <f t="shared" si="1"/>
        <v>Met Expectation</v>
      </c>
      <c r="G30" s="23" t="str">
        <f t="shared" si="2"/>
        <v>Met Expectation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4" t="str">
        <f t="array" ref="A31">UNIQUE('Feature Details by Source'!A31:A992 &amp; "||" &amp; 'Feature Details by Source'!D31:D992)</f>
        <v>Customer6||Modern Fitness Facilities</v>
      </c>
      <c r="B31" s="25" t="str">
        <f>IFERROR(__xludf.DUMMYFUNCTION("SPLIT(A31, ""||"")"),"Customer6")</f>
        <v>Customer6</v>
      </c>
      <c r="C31" s="25" t="str">
        <f>IFERROR(__xludf.DUMMYFUNCTION("""COMPUTED_VALUE"""),"Modern Fitness Facilities")</f>
        <v>Modern Fitness Facilities</v>
      </c>
      <c r="D31" s="25" t="str">
        <f>IF(COUNTIFS('Feature Details by Source'!A:A, B31, 'Feature Details by Source'!B:B, "Check-In", 'Feature Details by Source'!D:D, C31) &gt; 0, "True", "False")</f>
        <v>True</v>
      </c>
      <c r="E31" s="25" t="str">
        <f>IF(COUNTIFS('Feature Details by Source'!A:A, B31, 'Feature Details by Source'!B:B, "Check-Out", 'Feature Details by Source'!D:D, C31) &gt; 0, "True", "False")</f>
        <v>False</v>
      </c>
      <c r="F31" s="25" t="str">
        <f t="shared" si="1"/>
        <v>Disappointed</v>
      </c>
      <c r="G31" s="26" t="str">
        <f t="shared" si="2"/>
        <v>Disappointed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1" t="str">
        <f t="array" ref="A32">UNIQUE('Feature Details by Source'!A32:A992 &amp; "||" &amp; 'Feature Details by Source'!D32:D992)</f>
        <v>Customer6||Fast and Reliable Wi-Fi</v>
      </c>
      <c r="B32" s="22" t="str">
        <f>IFERROR(__xludf.DUMMYFUNCTION("SPLIT(A32, ""||"")"),"Customer6")</f>
        <v>Customer6</v>
      </c>
      <c r="C32" s="22" t="str">
        <f>IFERROR(__xludf.DUMMYFUNCTION("""COMPUTED_VALUE"""),"Fast and Reliable Wi-Fi")</f>
        <v>Fast and Reliable Wi-Fi</v>
      </c>
      <c r="D32" s="22" t="str">
        <f>IF(COUNTIFS('Feature Details by Source'!A:A, B32, 'Feature Details by Source'!B:B, "Check-In", 'Feature Details by Source'!D:D, C32) &gt; 0, "True", "False")</f>
        <v>True</v>
      </c>
      <c r="E32" s="22" t="str">
        <f>IF(COUNTIFS('Feature Details by Source'!A:A, B32, 'Feature Details by Source'!B:B, "Check-Out", 'Feature Details by Source'!D:D, C32) &gt; 0, "True", "False")</f>
        <v>True</v>
      </c>
      <c r="F32" s="22" t="str">
        <f t="shared" si="1"/>
        <v>Met Expectation</v>
      </c>
      <c r="G32" s="23" t="str">
        <f t="shared" si="2"/>
        <v>Met Expectation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4" t="str">
        <f t="array" ref="A33">UNIQUE('Feature Details by Source'!A33:A992 &amp; "||" &amp; 'Feature Details by Source'!D33:D992)</f>
        <v>Customer7||Comfortable and Clean Rooms</v>
      </c>
      <c r="B33" s="25" t="str">
        <f>IFERROR(__xludf.DUMMYFUNCTION("SPLIT(A33, ""||"")"),"Customer7")</f>
        <v>Customer7</v>
      </c>
      <c r="C33" s="25" t="str">
        <f>IFERROR(__xludf.DUMMYFUNCTION("""COMPUTED_VALUE"""),"Comfortable and Clean Rooms")</f>
        <v>Comfortable and Clean Rooms</v>
      </c>
      <c r="D33" s="25" t="str">
        <f>IF(COUNTIFS('Feature Details by Source'!A:A, B33, 'Feature Details by Source'!B:B, "Check-In", 'Feature Details by Source'!D:D, C33) &gt; 0, "True", "False")</f>
        <v>True</v>
      </c>
      <c r="E33" s="25" t="str">
        <f>IF(COUNTIFS('Feature Details by Source'!A:A, B33, 'Feature Details by Source'!B:B, "Check-Out", 'Feature Details by Source'!D:D, C33) &gt; 0, "True", "False")</f>
        <v>False</v>
      </c>
      <c r="F33" s="25" t="str">
        <f t="shared" si="1"/>
        <v>Disappointed</v>
      </c>
      <c r="G33" s="26" t="str">
        <f t="shared" si="2"/>
        <v>Disappointed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1" t="str">
        <f t="array" ref="A34">UNIQUE('Feature Details by Source'!A34:A992 &amp; "||" &amp; 'Feature Details by Source'!D34:D992)</f>
        <v>Customer7||Quiet and Restful Environment</v>
      </c>
      <c r="B34" s="22" t="str">
        <f>IFERROR(__xludf.DUMMYFUNCTION("SPLIT(A34, ""||"")"),"Customer7")</f>
        <v>Customer7</v>
      </c>
      <c r="C34" s="22" t="str">
        <f>IFERROR(__xludf.DUMMYFUNCTION("""COMPUTED_VALUE"""),"Quiet and Restful Environment")</f>
        <v>Quiet and Restful Environment</v>
      </c>
      <c r="D34" s="22" t="str">
        <f>IF(COUNTIFS('Feature Details by Source'!A:A, B34, 'Feature Details by Source'!B:B, "Check-In", 'Feature Details by Source'!D:D, C34) &gt; 0, "True", "False")</f>
        <v>True</v>
      </c>
      <c r="E34" s="22" t="str">
        <f>IF(COUNTIFS('Feature Details by Source'!A:A, B34, 'Feature Details by Source'!B:B, "Check-Out", 'Feature Details by Source'!D:D, C34) &gt; 0, "True", "False")</f>
        <v>True</v>
      </c>
      <c r="F34" s="22" t="str">
        <f t="shared" si="1"/>
        <v>Met Expectation</v>
      </c>
      <c r="G34" s="23" t="str">
        <f t="shared" si="2"/>
        <v>Met Expectation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 t="str">
        <f t="array" ref="A35">UNIQUE('Feature Details by Source'!A35:A992 &amp; "||" &amp; 'Feature Details by Source'!D35:D992)</f>
        <v>Customer7||Modern Fitness Facilities</v>
      </c>
      <c r="B35" s="25" t="str">
        <f>IFERROR(__xludf.DUMMYFUNCTION("SPLIT(A35, ""||"")"),"Customer7")</f>
        <v>Customer7</v>
      </c>
      <c r="C35" s="25" t="str">
        <f>IFERROR(__xludf.DUMMYFUNCTION("""COMPUTED_VALUE"""),"Modern Fitness Facilities")</f>
        <v>Modern Fitness Facilities</v>
      </c>
      <c r="D35" s="25" t="str">
        <f>IF(COUNTIFS('Feature Details by Source'!A:A, B35, 'Feature Details by Source'!B:B, "Check-In", 'Feature Details by Source'!D:D, C35) &gt; 0, "True", "False")</f>
        <v>True</v>
      </c>
      <c r="E35" s="25" t="str">
        <f>IF(COUNTIFS('Feature Details by Source'!A:A, B35, 'Feature Details by Source'!B:B, "Check-Out", 'Feature Details by Source'!D:D, C35) &gt; 0, "True", "False")</f>
        <v>True</v>
      </c>
      <c r="F35" s="25" t="str">
        <f t="shared" si="1"/>
        <v>Met Expectation</v>
      </c>
      <c r="G35" s="26" t="str">
        <f t="shared" si="2"/>
        <v>Met Expectation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1" t="str">
        <f t="array" ref="A36">UNIQUE('Feature Details by Source'!A36:A992 &amp; "||" &amp; 'Feature Details by Source'!D36:D992)</f>
        <v>Customer7||Fast and Reliable Wi-Fi</v>
      </c>
      <c r="B36" s="22" t="str">
        <f>IFERROR(__xludf.DUMMYFUNCTION("SPLIT(A36, ""||"")"),"Customer7")</f>
        <v>Customer7</v>
      </c>
      <c r="C36" s="22" t="str">
        <f>IFERROR(__xludf.DUMMYFUNCTION("""COMPUTED_VALUE"""),"Fast and Reliable Wi-Fi")</f>
        <v>Fast and Reliable Wi-Fi</v>
      </c>
      <c r="D36" s="22" t="str">
        <f>IF(COUNTIFS('Feature Details by Source'!A:A, B36, 'Feature Details by Source'!B:B, "Check-In", 'Feature Details by Source'!D:D, C36) &gt; 0, "True", "False")</f>
        <v>True</v>
      </c>
      <c r="E36" s="22" t="str">
        <f>IF(COUNTIFS('Feature Details by Source'!A:A, B36, 'Feature Details by Source'!B:B, "Check-Out", 'Feature Details by Source'!D:D, C36) &gt; 0, "True", "False")</f>
        <v>True</v>
      </c>
      <c r="F36" s="22" t="str">
        <f t="shared" si="1"/>
        <v>Met Expectation</v>
      </c>
      <c r="G36" s="23" t="str">
        <f t="shared" si="2"/>
        <v>Met Expectation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4" t="str">
        <f t="array" ref="A37">UNIQUE('Feature Details by Source'!A37:A992 &amp; "||" &amp; 'Feature Details by Source'!D37:D992)</f>
        <v>Customer8||Comfortable and Clean Rooms</v>
      </c>
      <c r="B37" s="25" t="str">
        <f>IFERROR(__xludf.DUMMYFUNCTION("SPLIT(A37, ""||"")"),"Customer8")</f>
        <v>Customer8</v>
      </c>
      <c r="C37" s="25" t="str">
        <f>IFERROR(__xludf.DUMMYFUNCTION("""COMPUTED_VALUE"""),"Comfortable and Clean Rooms")</f>
        <v>Comfortable and Clean Rooms</v>
      </c>
      <c r="D37" s="25" t="str">
        <f>IF(COUNTIFS('Feature Details by Source'!A:A, B37, 'Feature Details by Source'!B:B, "Check-In", 'Feature Details by Source'!D:D, C37) &gt; 0, "True", "False")</f>
        <v>True</v>
      </c>
      <c r="E37" s="25" t="str">
        <f>IF(COUNTIFS('Feature Details by Source'!A:A, B37, 'Feature Details by Source'!B:B, "Check-Out", 'Feature Details by Source'!D:D, C37) &gt; 0, "True", "False")</f>
        <v>True</v>
      </c>
      <c r="F37" s="25" t="str">
        <f t="shared" si="1"/>
        <v>Met Expectation</v>
      </c>
      <c r="G37" s="26" t="str">
        <f t="shared" si="2"/>
        <v>Met Expectation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1" t="str">
        <f t="array" ref="A38">UNIQUE('Feature Details by Source'!A38:A992 &amp; "||" &amp; 'Feature Details by Source'!D38:D992)</f>
        <v>Customer8||Quiet and Restful Environment</v>
      </c>
      <c r="B38" s="22" t="str">
        <f>IFERROR(__xludf.DUMMYFUNCTION("SPLIT(A38, ""||"")"),"Customer8")</f>
        <v>Customer8</v>
      </c>
      <c r="C38" s="22" t="str">
        <f>IFERROR(__xludf.DUMMYFUNCTION("""COMPUTED_VALUE"""),"Quiet and Restful Environment")</f>
        <v>Quiet and Restful Environment</v>
      </c>
      <c r="D38" s="22" t="str">
        <f>IF(COUNTIFS('Feature Details by Source'!A:A, B38, 'Feature Details by Source'!B:B, "Check-In", 'Feature Details by Source'!D:D, C38) &gt; 0, "True", "False")</f>
        <v>True</v>
      </c>
      <c r="E38" s="22" t="str">
        <f>IF(COUNTIFS('Feature Details by Source'!A:A, B38, 'Feature Details by Source'!B:B, "Check-Out", 'Feature Details by Source'!D:D, C38) &gt; 0, "True", "False")</f>
        <v>True</v>
      </c>
      <c r="F38" s="22" t="str">
        <f t="shared" si="1"/>
        <v>Met Expectation</v>
      </c>
      <c r="G38" s="23" t="str">
        <f t="shared" si="2"/>
        <v>Met Expectation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4" t="str">
        <f t="array" ref="A39">UNIQUE('Feature Details by Source'!A39:A992 &amp; "||" &amp; 'Feature Details by Source'!D39:D992)</f>
        <v>Customer8||Modern Fitness Facilities</v>
      </c>
      <c r="B39" s="25" t="str">
        <f>IFERROR(__xludf.DUMMYFUNCTION("SPLIT(A39, ""||"")"),"Customer8")</f>
        <v>Customer8</v>
      </c>
      <c r="C39" s="25" t="str">
        <f>IFERROR(__xludf.DUMMYFUNCTION("""COMPUTED_VALUE"""),"Modern Fitness Facilities")</f>
        <v>Modern Fitness Facilities</v>
      </c>
      <c r="D39" s="25" t="str">
        <f>IF(COUNTIFS('Feature Details by Source'!A:A, B39, 'Feature Details by Source'!B:B, "Check-In", 'Feature Details by Source'!D:D, C39) &gt; 0, "True", "False")</f>
        <v>True</v>
      </c>
      <c r="E39" s="25" t="str">
        <f>IF(COUNTIFS('Feature Details by Source'!A:A, B39, 'Feature Details by Source'!B:B, "Check-Out", 'Feature Details by Source'!D:D, C39) &gt; 0, "True", "False")</f>
        <v>True</v>
      </c>
      <c r="F39" s="25" t="str">
        <f t="shared" si="1"/>
        <v>Met Expectation</v>
      </c>
      <c r="G39" s="26" t="str">
        <f t="shared" si="2"/>
        <v>Met Expectation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1" t="str">
        <f t="array" ref="A40">UNIQUE('Feature Details by Source'!A40:A992 &amp; "||" &amp; 'Feature Details by Source'!D40:D992)</f>
        <v>Customer8||Business Amenities</v>
      </c>
      <c r="B40" s="22" t="str">
        <f>IFERROR(__xludf.DUMMYFUNCTION("SPLIT(A40, ""||"")"),"Customer8")</f>
        <v>Customer8</v>
      </c>
      <c r="C40" s="22" t="str">
        <f>IFERROR(__xludf.DUMMYFUNCTION("""COMPUTED_VALUE"""),"Business Amenities")</f>
        <v>Business Amenities</v>
      </c>
      <c r="D40" s="22" t="str">
        <f>IF(COUNTIFS('Feature Details by Source'!A:A, B40, 'Feature Details by Source'!B:B, "Check-In", 'Feature Details by Source'!D:D, C40) &gt; 0, "True", "False")</f>
        <v>True</v>
      </c>
      <c r="E40" s="22" t="str">
        <f>IF(COUNTIFS('Feature Details by Source'!A:A, B40, 'Feature Details by Source'!B:B, "Check-Out", 'Feature Details by Source'!D:D, C40) &gt; 0, "True", "False")</f>
        <v>True</v>
      </c>
      <c r="F40" s="22" t="str">
        <f t="shared" si="1"/>
        <v>Met Expectation</v>
      </c>
      <c r="G40" s="23" t="str">
        <f t="shared" si="2"/>
        <v>Met Expectation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4" t="str">
        <f t="array" ref="A41">UNIQUE('Feature Details by Source'!A41:A992 &amp; "||" &amp; 'Feature Details by Source'!D41:D992)</f>
        <v>Customer8||Family-Friendly Services</v>
      </c>
      <c r="B41" s="25" t="str">
        <f>IFERROR(__xludf.DUMMYFUNCTION("SPLIT(A41, ""||"")"),"Customer8")</f>
        <v>Customer8</v>
      </c>
      <c r="C41" s="25" t="str">
        <f>IFERROR(__xludf.DUMMYFUNCTION("""COMPUTED_VALUE"""),"Family-Friendly Services")</f>
        <v>Family-Friendly Services</v>
      </c>
      <c r="D41" s="25" t="str">
        <f>IF(COUNTIFS('Feature Details by Source'!A:A, B41, 'Feature Details by Source'!B:B, "Check-In", 'Feature Details by Source'!D:D, C41) &gt; 0, "True", "False")</f>
        <v>True</v>
      </c>
      <c r="E41" s="25" t="str">
        <f>IF(COUNTIFS('Feature Details by Source'!A:A, B41, 'Feature Details by Source'!B:B, "Check-Out", 'Feature Details by Source'!D:D, C41) &gt; 0, "True", "False")</f>
        <v>False</v>
      </c>
      <c r="F41" s="25" t="str">
        <f t="shared" si="1"/>
        <v>Disappointed</v>
      </c>
      <c r="G41" s="26" t="str">
        <f t="shared" si="2"/>
        <v>Disappointed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1" t="str">
        <f t="array" ref="A42">UNIQUE('Feature Details by Source'!A42:A992 &amp; "||" &amp; 'Feature Details by Source'!D42:D992)</f>
        <v>Customer8||Delicious Breakfast</v>
      </c>
      <c r="B42" s="22" t="str">
        <f>IFERROR(__xludf.DUMMYFUNCTION("SPLIT(A42, ""||"")"),"Customer8")</f>
        <v>Customer8</v>
      </c>
      <c r="C42" s="22" t="str">
        <f>IFERROR(__xludf.DUMMYFUNCTION("""COMPUTED_VALUE"""),"Delicious Breakfast")</f>
        <v>Delicious Breakfast</v>
      </c>
      <c r="D42" s="22" t="str">
        <f>IF(COUNTIFS('Feature Details by Source'!A:A, B42, 'Feature Details by Source'!B:B, "Check-In", 'Feature Details by Source'!D:D, C42) &gt; 0, "True", "False")</f>
        <v>True</v>
      </c>
      <c r="E42" s="22" t="str">
        <f>IF(COUNTIFS('Feature Details by Source'!A:A, B42, 'Feature Details by Source'!B:B, "Check-Out", 'Feature Details by Source'!D:D, C42) &gt; 0, "True", "False")</f>
        <v>False</v>
      </c>
      <c r="F42" s="22" t="str">
        <f t="shared" si="1"/>
        <v>Disappointed</v>
      </c>
      <c r="G42" s="23" t="str">
        <f t="shared" si="2"/>
        <v>Disappointed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4" t="str">
        <f t="array" ref="A43">UNIQUE('Feature Details by Source'!A43:A992 &amp; "||" &amp; 'Feature Details by Source'!D43:D992)</f>
        <v>Customer8||Friendly and Helpful Staff</v>
      </c>
      <c r="B43" s="25" t="str">
        <f>IFERROR(__xludf.DUMMYFUNCTION("SPLIT(A43, ""||"")"),"Customer8")</f>
        <v>Customer8</v>
      </c>
      <c r="C43" s="25" t="str">
        <f>IFERROR(__xludf.DUMMYFUNCTION("""COMPUTED_VALUE"""),"Friendly and Helpful Staff")</f>
        <v>Friendly and Helpful Staff</v>
      </c>
      <c r="D43" s="25" t="str">
        <f>IF(COUNTIFS('Feature Details by Source'!A:A, B43, 'Feature Details by Source'!B:B, "Check-In", 'Feature Details by Source'!D:D, C43) &gt; 0, "True", "False")</f>
        <v>True</v>
      </c>
      <c r="E43" s="25" t="str">
        <f>IF(COUNTIFS('Feature Details by Source'!A:A, B43, 'Feature Details by Source'!B:B, "Check-Out", 'Feature Details by Source'!D:D, C43) &gt; 0, "True", "False")</f>
        <v>False</v>
      </c>
      <c r="F43" s="25" t="str">
        <f t="shared" si="1"/>
        <v>Disappointed</v>
      </c>
      <c r="G43" s="26" t="str">
        <f t="shared" si="2"/>
        <v>Disappointed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1" t="str">
        <f t="array" ref="A44">UNIQUE('Feature Details by Source'!A44:A992 &amp; "||" &amp; 'Feature Details by Source'!D44:D992)</f>
        <v>Customer9||Easy Parking &amp; Check-in</v>
      </c>
      <c r="B44" s="22" t="str">
        <f>IFERROR(__xludf.DUMMYFUNCTION("SPLIT(A44, ""||"")"),"Customer9")</f>
        <v>Customer9</v>
      </c>
      <c r="C44" s="22" t="str">
        <f>IFERROR(__xludf.DUMMYFUNCTION("""COMPUTED_VALUE"""),"Easy Parking &amp; Check-in")</f>
        <v>Easy Parking &amp; Check-in</v>
      </c>
      <c r="D44" s="22" t="str">
        <f>IF(COUNTIFS('Feature Details by Source'!A:A, B44, 'Feature Details by Source'!B:B, "Check-In", 'Feature Details by Source'!D:D, C44) &gt; 0, "True", "False")</f>
        <v>True</v>
      </c>
      <c r="E44" s="22" t="str">
        <f>IF(COUNTIFS('Feature Details by Source'!A:A, B44, 'Feature Details by Source'!B:B, "Check-Out", 'Feature Details by Source'!D:D, C44) &gt; 0, "True", "False")</f>
        <v>False</v>
      </c>
      <c r="F44" s="22" t="str">
        <f t="shared" si="1"/>
        <v>Disappointed</v>
      </c>
      <c r="G44" s="23" t="str">
        <f t="shared" si="2"/>
        <v>Disappointed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4" t="str">
        <f t="array" ref="A45">UNIQUE('Feature Details by Source'!A45:A992 &amp; "||" &amp; 'Feature Details by Source'!D45:D992)</f>
        <v>Customer9||Modern Fitness Facilities</v>
      </c>
      <c r="B45" s="25" t="str">
        <f>IFERROR(__xludf.DUMMYFUNCTION("SPLIT(A45, ""||"")"),"Customer9")</f>
        <v>Customer9</v>
      </c>
      <c r="C45" s="25" t="str">
        <f>IFERROR(__xludf.DUMMYFUNCTION("""COMPUTED_VALUE"""),"Modern Fitness Facilities")</f>
        <v>Modern Fitness Facilities</v>
      </c>
      <c r="D45" s="25" t="str">
        <f>IF(COUNTIFS('Feature Details by Source'!A:A, B45, 'Feature Details by Source'!B:B, "Check-In", 'Feature Details by Source'!D:D, C45) &gt; 0, "True", "False")</f>
        <v>True</v>
      </c>
      <c r="E45" s="25" t="str">
        <f>IF(COUNTIFS('Feature Details by Source'!A:A, B45, 'Feature Details by Source'!B:B, "Check-Out", 'Feature Details by Source'!D:D, C45) &gt; 0, "True", "False")</f>
        <v>True</v>
      </c>
      <c r="F45" s="25" t="str">
        <f t="shared" si="1"/>
        <v>Met Expectation</v>
      </c>
      <c r="G45" s="26" t="str">
        <f t="shared" si="2"/>
        <v>Met Expectation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1" t="str">
        <f t="array" ref="A46">UNIQUE('Feature Details by Source'!A46:A992 &amp; "||" &amp; 'Feature Details by Source'!D46:D992)</f>
        <v>Customer9||Quiet and Restful Environment</v>
      </c>
      <c r="B46" s="22" t="str">
        <f>IFERROR(__xludf.DUMMYFUNCTION("SPLIT(A46, ""||"")"),"Customer9")</f>
        <v>Customer9</v>
      </c>
      <c r="C46" s="22" t="str">
        <f>IFERROR(__xludf.DUMMYFUNCTION("""COMPUTED_VALUE"""),"Quiet and Restful Environment")</f>
        <v>Quiet and Restful Environment</v>
      </c>
      <c r="D46" s="22" t="str">
        <f>IF(COUNTIFS('Feature Details by Source'!A:A, B46, 'Feature Details by Source'!B:B, "Check-In", 'Feature Details by Source'!D:D, C46) &gt; 0, "True", "False")</f>
        <v>True</v>
      </c>
      <c r="E46" s="22" t="str">
        <f>IF(COUNTIFS('Feature Details by Source'!A:A, B46, 'Feature Details by Source'!B:B, "Check-Out", 'Feature Details by Source'!D:D, C46) &gt; 0, "True", "False")</f>
        <v>True</v>
      </c>
      <c r="F46" s="22" t="str">
        <f t="shared" si="1"/>
        <v>Met Expectation</v>
      </c>
      <c r="G46" s="23" t="str">
        <f t="shared" si="2"/>
        <v>Met Expectation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4" t="str">
        <f t="array" ref="A47">UNIQUE('Feature Details by Source'!A47:A992 &amp; "||" &amp; 'Feature Details by Source'!D47:D992)</f>
        <v>Customer9||Comfortable and Clean Rooms</v>
      </c>
      <c r="B47" s="25" t="str">
        <f>IFERROR(__xludf.DUMMYFUNCTION("SPLIT(A47, ""||"")"),"Customer9")</f>
        <v>Customer9</v>
      </c>
      <c r="C47" s="25" t="str">
        <f>IFERROR(__xludf.DUMMYFUNCTION("""COMPUTED_VALUE"""),"Comfortable and Clean Rooms")</f>
        <v>Comfortable and Clean Rooms</v>
      </c>
      <c r="D47" s="25" t="str">
        <f>IF(COUNTIFS('Feature Details by Source'!A:A, B47, 'Feature Details by Source'!B:B, "Check-In", 'Feature Details by Source'!D:D, C47) &gt; 0, "True", "False")</f>
        <v>True</v>
      </c>
      <c r="E47" s="25" t="str">
        <f>IF(COUNTIFS('Feature Details by Source'!A:A, B47, 'Feature Details by Source'!B:B, "Check-Out", 'Feature Details by Source'!D:D, C47) &gt; 0, "True", "False")</f>
        <v>True</v>
      </c>
      <c r="F47" s="25" t="str">
        <f t="shared" si="1"/>
        <v>Met Expectation</v>
      </c>
      <c r="G47" s="26" t="str">
        <f t="shared" si="2"/>
        <v>Met Expectation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1" t="str">
        <f t="array" ref="A48">UNIQUE('Feature Details by Source'!A48:A992 &amp; "||" &amp; 'Feature Details by Source'!D48:D992)</f>
        <v>Customer10||Quiet and Restful Environment</v>
      </c>
      <c r="B48" s="22" t="str">
        <f>IFERROR(__xludf.DUMMYFUNCTION("SPLIT(A48, ""||"")"),"Customer10")</f>
        <v>Customer10</v>
      </c>
      <c r="C48" s="22" t="str">
        <f>IFERROR(__xludf.DUMMYFUNCTION("""COMPUTED_VALUE"""),"Quiet and Restful Environment")</f>
        <v>Quiet and Restful Environment</v>
      </c>
      <c r="D48" s="22" t="str">
        <f>IF(COUNTIFS('Feature Details by Source'!A:A, B48, 'Feature Details by Source'!B:B, "Check-In", 'Feature Details by Source'!D:D, C48) &gt; 0, "True", "False")</f>
        <v>True</v>
      </c>
      <c r="E48" s="22" t="str">
        <f>IF(COUNTIFS('Feature Details by Source'!A:A, B48, 'Feature Details by Source'!B:B, "Check-Out", 'Feature Details by Source'!D:D, C48) &gt; 0, "True", "False")</f>
        <v>True</v>
      </c>
      <c r="F48" s="22" t="str">
        <f t="shared" si="1"/>
        <v>Met Expectation</v>
      </c>
      <c r="G48" s="23" t="str">
        <f t="shared" si="2"/>
        <v>Met Expectation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4" t="str">
        <f t="array" ref="A49">UNIQUE('Feature Details by Source'!A49:A992 &amp; "||" &amp; 'Feature Details by Source'!D49:D992)</f>
        <v>Customer10||Reservation &amp; Communication</v>
      </c>
      <c r="B49" s="25" t="str">
        <f>IFERROR(__xludf.DUMMYFUNCTION("SPLIT(A49, ""||"")"),"Customer10")</f>
        <v>Customer10</v>
      </c>
      <c r="C49" s="25" t="str">
        <f>IFERROR(__xludf.DUMMYFUNCTION("""COMPUTED_VALUE"""),"Reservation &amp; Communication")</f>
        <v>Reservation &amp; Communication</v>
      </c>
      <c r="D49" s="25" t="str">
        <f>IF(COUNTIFS('Feature Details by Source'!A:A, B49, 'Feature Details by Source'!B:B, "Check-In", 'Feature Details by Source'!D:D, C49) &gt; 0, "True", "False")</f>
        <v>True</v>
      </c>
      <c r="E49" s="25" t="str">
        <f>IF(COUNTIFS('Feature Details by Source'!A:A, B49, 'Feature Details by Source'!B:B, "Check-Out", 'Feature Details by Source'!D:D, C49) &gt; 0, "True", "False")</f>
        <v>True</v>
      </c>
      <c r="F49" s="25" t="str">
        <f t="shared" si="1"/>
        <v>Met Expectation</v>
      </c>
      <c r="G49" s="26" t="str">
        <f t="shared" si="2"/>
        <v>Met Expectation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1" t="str">
        <f t="array" ref="A50">UNIQUE('Feature Details by Source'!A50:A992 &amp; "||" &amp; 'Feature Details by Source'!D50:D992)</f>
        <v>Customer10||Stylish Interior Design</v>
      </c>
      <c r="B50" s="22" t="str">
        <f>IFERROR(__xludf.DUMMYFUNCTION("SPLIT(A50, ""||"")"),"Customer10")</f>
        <v>Customer10</v>
      </c>
      <c r="C50" s="22" t="str">
        <f>IFERROR(__xludf.DUMMYFUNCTION("""COMPUTED_VALUE"""),"Stylish Interior Design")</f>
        <v>Stylish Interior Design</v>
      </c>
      <c r="D50" s="22" t="str">
        <f>IF(COUNTIFS('Feature Details by Source'!A:A, B50, 'Feature Details by Source'!B:B, "Check-In", 'Feature Details by Source'!D:D, C50) &gt; 0, "True", "False")</f>
        <v>True</v>
      </c>
      <c r="E50" s="22" t="str">
        <f>IF(COUNTIFS('Feature Details by Source'!A:A, B50, 'Feature Details by Source'!B:B, "Check-Out", 'Feature Details by Source'!D:D, C50) &gt; 0, "True", "False")</f>
        <v>False</v>
      </c>
      <c r="F50" s="22" t="str">
        <f t="shared" si="1"/>
        <v>Disappointed</v>
      </c>
      <c r="G50" s="23" t="str">
        <f t="shared" si="2"/>
        <v>Disappointed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4" t="str">
        <f t="array" ref="A51">UNIQUE('Feature Details by Source'!A51:A992 &amp; "||" &amp; 'Feature Details by Source'!D51:D992)</f>
        <v>Customer10||Modern Fitness Facilities</v>
      </c>
      <c r="B51" s="25" t="str">
        <f>IFERROR(__xludf.DUMMYFUNCTION("SPLIT(A51, ""||"")"),"Customer10")</f>
        <v>Customer10</v>
      </c>
      <c r="C51" s="25" t="str">
        <f>IFERROR(__xludf.DUMMYFUNCTION("""COMPUTED_VALUE"""),"Modern Fitness Facilities")</f>
        <v>Modern Fitness Facilities</v>
      </c>
      <c r="D51" s="25" t="str">
        <f>IF(COUNTIFS('Feature Details by Source'!A:A, B51, 'Feature Details by Source'!B:B, "Check-In", 'Feature Details by Source'!D:D, C51) &gt; 0, "True", "False")</f>
        <v>True</v>
      </c>
      <c r="E51" s="25" t="str">
        <f>IF(COUNTIFS('Feature Details by Source'!A:A, B51, 'Feature Details by Source'!B:B, "Check-Out", 'Feature Details by Source'!D:D, C51) &gt; 0, "True", "False")</f>
        <v>False</v>
      </c>
      <c r="F51" s="25" t="str">
        <f t="shared" si="1"/>
        <v>Disappointed</v>
      </c>
      <c r="G51" s="26" t="str">
        <f t="shared" si="2"/>
        <v>Disappointed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1" t="str">
        <f t="array" ref="A52">UNIQUE('Feature Details by Source'!A52:A992 &amp; "||" &amp; 'Feature Details by Source'!D52:D992)</f>
        <v>Customer10||Fast and Reliable Wi-Fi</v>
      </c>
      <c r="B52" s="22" t="str">
        <f>IFERROR(__xludf.DUMMYFUNCTION("SPLIT(A52, ""||"")"),"Customer10")</f>
        <v>Customer10</v>
      </c>
      <c r="C52" s="22" t="str">
        <f>IFERROR(__xludf.DUMMYFUNCTION("""COMPUTED_VALUE"""),"Fast and Reliable Wi-Fi")</f>
        <v>Fast and Reliable Wi-Fi</v>
      </c>
      <c r="D52" s="22" t="str">
        <f>IF(COUNTIFS('Feature Details by Source'!A:A, B52, 'Feature Details by Source'!B:B, "Check-In", 'Feature Details by Source'!D:D, C52) &gt; 0, "True", "False")</f>
        <v>True</v>
      </c>
      <c r="E52" s="22" t="str">
        <f>IF(COUNTIFS('Feature Details by Source'!A:A, B52, 'Feature Details by Source'!B:B, "Check-Out", 'Feature Details by Source'!D:D, C52) &gt; 0, "True", "False")</f>
        <v>True</v>
      </c>
      <c r="F52" s="22" t="str">
        <f t="shared" si="1"/>
        <v>Met Expectation</v>
      </c>
      <c r="G52" s="23" t="str">
        <f t="shared" si="2"/>
        <v>Met Expectation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4" t="str">
        <f t="array" ref="A53">UNIQUE('Feature Details by Source'!A53:A992 &amp; "||" &amp; 'Feature Details by Source'!D53:D992)</f>
        <v>Customer10||Delicious Breakfast</v>
      </c>
      <c r="B53" s="25" t="str">
        <f>IFERROR(__xludf.DUMMYFUNCTION("SPLIT(A53, ""||"")"),"Customer10")</f>
        <v>Customer10</v>
      </c>
      <c r="C53" s="25" t="str">
        <f>IFERROR(__xludf.DUMMYFUNCTION("""COMPUTED_VALUE"""),"Delicious Breakfast")</f>
        <v>Delicious Breakfast</v>
      </c>
      <c r="D53" s="25" t="str">
        <f>IF(COUNTIFS('Feature Details by Source'!A:A, B53, 'Feature Details by Source'!B:B, "Check-In", 'Feature Details by Source'!D:D, C53) &gt; 0, "True", "False")</f>
        <v>True</v>
      </c>
      <c r="E53" s="25" t="str">
        <f>IF(COUNTIFS('Feature Details by Source'!A:A, B53, 'Feature Details by Source'!B:B, "Check-Out", 'Feature Details by Source'!D:D, C53) &gt; 0, "True", "False")</f>
        <v>True</v>
      </c>
      <c r="F53" s="25" t="str">
        <f t="shared" si="1"/>
        <v>Met Expectation</v>
      </c>
      <c r="G53" s="26" t="str">
        <f t="shared" si="2"/>
        <v>Met Expectation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1" t="str">
        <f t="array" ref="A54">UNIQUE('Feature Details by Source'!A54:A992 &amp; "||" &amp; 'Feature Details by Source'!D54:D992)</f>
        <v>Customer11||Comfortable and Clean Rooms</v>
      </c>
      <c r="B54" s="22" t="str">
        <f>IFERROR(__xludf.DUMMYFUNCTION("SPLIT(A54, ""||"")"),"Customer11")</f>
        <v>Customer11</v>
      </c>
      <c r="C54" s="22" t="str">
        <f>IFERROR(__xludf.DUMMYFUNCTION("""COMPUTED_VALUE"""),"Comfortable and Clean Rooms")</f>
        <v>Comfortable and Clean Rooms</v>
      </c>
      <c r="D54" s="22" t="str">
        <f>IF(COUNTIFS('Feature Details by Source'!A:A, B54, 'Feature Details by Source'!B:B, "Check-In", 'Feature Details by Source'!D:D, C54) &gt; 0, "True", "False")</f>
        <v>True</v>
      </c>
      <c r="E54" s="22" t="str">
        <f>IF(COUNTIFS('Feature Details by Source'!A:A, B54, 'Feature Details by Source'!B:B, "Check-Out", 'Feature Details by Source'!D:D, C54) &gt; 0, "True", "False")</f>
        <v>False</v>
      </c>
      <c r="F54" s="22" t="str">
        <f t="shared" si="1"/>
        <v>Disappointed</v>
      </c>
      <c r="G54" s="23" t="str">
        <f t="shared" si="2"/>
        <v>Disappointed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4" t="str">
        <f t="array" ref="A55">UNIQUE('Feature Details by Source'!A55:A992 &amp; "||" &amp; 'Feature Details by Source'!D55:D992)</f>
        <v>Customer11||Reservation &amp; Communication</v>
      </c>
      <c r="B55" s="25" t="str">
        <f>IFERROR(__xludf.DUMMYFUNCTION("SPLIT(A55, ""||"")"),"Customer11")</f>
        <v>Customer11</v>
      </c>
      <c r="C55" s="25" t="str">
        <f>IFERROR(__xludf.DUMMYFUNCTION("""COMPUTED_VALUE"""),"Reservation &amp; Communication")</f>
        <v>Reservation &amp; Communication</v>
      </c>
      <c r="D55" s="25" t="str">
        <f>IF(COUNTIFS('Feature Details by Source'!A:A, B55, 'Feature Details by Source'!B:B, "Check-In", 'Feature Details by Source'!D:D, C55) &gt; 0, "True", "False")</f>
        <v>True</v>
      </c>
      <c r="E55" s="25" t="str">
        <f>IF(COUNTIFS('Feature Details by Source'!A:A, B55, 'Feature Details by Source'!B:B, "Check-Out", 'Feature Details by Source'!D:D, C55) &gt; 0, "True", "False")</f>
        <v>True</v>
      </c>
      <c r="F55" s="25" t="str">
        <f t="shared" si="1"/>
        <v>Met Expectation</v>
      </c>
      <c r="G55" s="26" t="str">
        <f t="shared" si="2"/>
        <v>Met Expectation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1" t="str">
        <f t="array" ref="A56">UNIQUE('Feature Details by Source'!A56:A992 &amp; "||" &amp; 'Feature Details by Source'!D56:D992)</f>
        <v>Customer11||Delicious Breakfast</v>
      </c>
      <c r="B56" s="22" t="str">
        <f>IFERROR(__xludf.DUMMYFUNCTION("SPLIT(A56, ""||"")"),"Customer11")</f>
        <v>Customer11</v>
      </c>
      <c r="C56" s="22" t="str">
        <f>IFERROR(__xludf.DUMMYFUNCTION("""COMPUTED_VALUE"""),"Delicious Breakfast")</f>
        <v>Delicious Breakfast</v>
      </c>
      <c r="D56" s="22" t="str">
        <f>IF(COUNTIFS('Feature Details by Source'!A:A, B56, 'Feature Details by Source'!B:B, "Check-In", 'Feature Details by Source'!D:D, C56) &gt; 0, "True", "False")</f>
        <v>True</v>
      </c>
      <c r="E56" s="22" t="str">
        <f>IF(COUNTIFS('Feature Details by Source'!A:A, B56, 'Feature Details by Source'!B:B, "Check-Out", 'Feature Details by Source'!D:D, C56) &gt; 0, "True", "False")</f>
        <v>False</v>
      </c>
      <c r="F56" s="22" t="str">
        <f t="shared" si="1"/>
        <v>Disappointed</v>
      </c>
      <c r="G56" s="23" t="str">
        <f t="shared" si="2"/>
        <v>Disappointed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4" t="str">
        <f t="array" ref="A57">UNIQUE('Feature Details by Source'!A57:A992 &amp; "||" &amp; 'Feature Details by Source'!D57:D992)</f>
        <v>Customer12||Quiet and Restful Environment</v>
      </c>
      <c r="B57" s="25" t="str">
        <f>IFERROR(__xludf.DUMMYFUNCTION("SPLIT(A57, ""||"")"),"Customer12")</f>
        <v>Customer12</v>
      </c>
      <c r="C57" s="25" t="str">
        <f>IFERROR(__xludf.DUMMYFUNCTION("""COMPUTED_VALUE"""),"Quiet and Restful Environment")</f>
        <v>Quiet and Restful Environment</v>
      </c>
      <c r="D57" s="25" t="str">
        <f>IF(COUNTIFS('Feature Details by Source'!A:A, B57, 'Feature Details by Source'!B:B, "Check-In", 'Feature Details by Source'!D:D, C57) &gt; 0, "True", "False")</f>
        <v>True</v>
      </c>
      <c r="E57" s="25" t="str">
        <f>IF(COUNTIFS('Feature Details by Source'!A:A, B57, 'Feature Details by Source'!B:B, "Check-Out", 'Feature Details by Source'!D:D, C57) &gt; 0, "True", "False")</f>
        <v>True</v>
      </c>
      <c r="F57" s="25" t="str">
        <f t="shared" si="1"/>
        <v>Met Expectation</v>
      </c>
      <c r="G57" s="26" t="str">
        <f t="shared" si="2"/>
        <v>Met Expectation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1" t="str">
        <f t="array" ref="A58">UNIQUE('Feature Details by Source'!A58:A992 &amp; "||" &amp; 'Feature Details by Source'!D58:D992)</f>
        <v>Customer12||Comfortable and Clean Rooms</v>
      </c>
      <c r="B58" s="22" t="str">
        <f>IFERROR(__xludf.DUMMYFUNCTION("SPLIT(A58, ""||"")"),"Customer12")</f>
        <v>Customer12</v>
      </c>
      <c r="C58" s="22" t="str">
        <f>IFERROR(__xludf.DUMMYFUNCTION("""COMPUTED_VALUE"""),"Comfortable and Clean Rooms")</f>
        <v>Comfortable and Clean Rooms</v>
      </c>
      <c r="D58" s="22" t="str">
        <f>IF(COUNTIFS('Feature Details by Source'!A:A, B58, 'Feature Details by Source'!B:B, "Check-In", 'Feature Details by Source'!D:D, C58) &gt; 0, "True", "False")</f>
        <v>True</v>
      </c>
      <c r="E58" s="22" t="str">
        <f>IF(COUNTIFS('Feature Details by Source'!A:A, B58, 'Feature Details by Source'!B:B, "Check-Out", 'Feature Details by Source'!D:D, C58) &gt; 0, "True", "False")</f>
        <v>False</v>
      </c>
      <c r="F58" s="22" t="str">
        <f t="shared" si="1"/>
        <v>Disappointed</v>
      </c>
      <c r="G58" s="23" t="str">
        <f t="shared" si="2"/>
        <v>Disappointed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4" t="str">
        <f t="array" ref="A59">UNIQUE('Feature Details by Source'!A59:A992 &amp; "||" &amp; 'Feature Details by Source'!D59:D992)</f>
        <v>Customer12||Delicious Breakfast</v>
      </c>
      <c r="B59" s="25" t="str">
        <f>IFERROR(__xludf.DUMMYFUNCTION("SPLIT(A59, ""||"")"),"Customer12")</f>
        <v>Customer12</v>
      </c>
      <c r="C59" s="25" t="str">
        <f>IFERROR(__xludf.DUMMYFUNCTION("""COMPUTED_VALUE"""),"Delicious Breakfast")</f>
        <v>Delicious Breakfast</v>
      </c>
      <c r="D59" s="25" t="str">
        <f>IF(COUNTIFS('Feature Details by Source'!A:A, B59, 'Feature Details by Source'!B:B, "Check-In", 'Feature Details by Source'!D:D, C59) &gt; 0, "True", "False")</f>
        <v>True</v>
      </c>
      <c r="E59" s="25" t="str">
        <f>IF(COUNTIFS('Feature Details by Source'!A:A, B59, 'Feature Details by Source'!B:B, "Check-Out", 'Feature Details by Source'!D:D, C59) &gt; 0, "True", "False")</f>
        <v>True</v>
      </c>
      <c r="F59" s="25" t="str">
        <f t="shared" si="1"/>
        <v>Met Expectation</v>
      </c>
      <c r="G59" s="26" t="str">
        <f t="shared" si="2"/>
        <v>Met Expectation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1" t="str">
        <f t="array" ref="A60">UNIQUE('Feature Details by Source'!A60:A992 &amp; "||" &amp; 'Feature Details by Source'!D60:D992)</f>
        <v>Customer12||Stylish Interior Design</v>
      </c>
      <c r="B60" s="22" t="str">
        <f>IFERROR(__xludf.DUMMYFUNCTION("SPLIT(A60, ""||"")"),"Customer12")</f>
        <v>Customer12</v>
      </c>
      <c r="C60" s="22" t="str">
        <f>IFERROR(__xludf.DUMMYFUNCTION("""COMPUTED_VALUE"""),"Stylish Interior Design")</f>
        <v>Stylish Interior Design</v>
      </c>
      <c r="D60" s="22" t="str">
        <f>IF(COUNTIFS('Feature Details by Source'!A:A, B60, 'Feature Details by Source'!B:B, "Check-In", 'Feature Details by Source'!D:D, C60) &gt; 0, "True", "False")</f>
        <v>True</v>
      </c>
      <c r="E60" s="22" t="str">
        <f>IF(COUNTIFS('Feature Details by Source'!A:A, B60, 'Feature Details by Source'!B:B, "Check-Out", 'Feature Details by Source'!D:D, C60) &gt; 0, "True", "False")</f>
        <v>False</v>
      </c>
      <c r="F60" s="22" t="str">
        <f t="shared" si="1"/>
        <v>Disappointed</v>
      </c>
      <c r="G60" s="23" t="str">
        <f t="shared" si="2"/>
        <v>Disappointed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4" t="str">
        <f t="array" ref="A61">UNIQUE('Feature Details by Source'!A61:A992 &amp; "||" &amp; 'Feature Details by Source'!D61:D992)</f>
        <v>Customer13||Comfortable and Clean Rooms</v>
      </c>
      <c r="B61" s="25" t="str">
        <f>IFERROR(__xludf.DUMMYFUNCTION("SPLIT(A61, ""||"")"),"Customer13")</f>
        <v>Customer13</v>
      </c>
      <c r="C61" s="25" t="str">
        <f>IFERROR(__xludf.DUMMYFUNCTION("""COMPUTED_VALUE"""),"Comfortable and Clean Rooms")</f>
        <v>Comfortable and Clean Rooms</v>
      </c>
      <c r="D61" s="25" t="str">
        <f>IF(COUNTIFS('Feature Details by Source'!A:A, B61, 'Feature Details by Source'!B:B, "Check-In", 'Feature Details by Source'!D:D, C61) &gt; 0, "True", "False")</f>
        <v>True</v>
      </c>
      <c r="E61" s="25" t="str">
        <f>IF(COUNTIFS('Feature Details by Source'!A:A, B61, 'Feature Details by Source'!B:B, "Check-Out", 'Feature Details by Source'!D:D, C61) &gt; 0, "True", "False")</f>
        <v>False</v>
      </c>
      <c r="F61" s="25" t="str">
        <f t="shared" si="1"/>
        <v>Disappointed</v>
      </c>
      <c r="G61" s="26" t="str">
        <f t="shared" si="2"/>
        <v>Disappointed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1" t="str">
        <f t="array" ref="A62">UNIQUE('Feature Details by Source'!A62:A992 &amp; "||" &amp; 'Feature Details by Source'!D62:D992)</f>
        <v>Customer13||Quiet and Restful Environment</v>
      </c>
      <c r="B62" s="22" t="str">
        <f>IFERROR(__xludf.DUMMYFUNCTION("SPLIT(A62, ""||"")"),"Customer13")</f>
        <v>Customer13</v>
      </c>
      <c r="C62" s="22" t="str">
        <f>IFERROR(__xludf.DUMMYFUNCTION("""COMPUTED_VALUE"""),"Quiet and Restful Environment")</f>
        <v>Quiet and Restful Environment</v>
      </c>
      <c r="D62" s="22" t="str">
        <f>IF(COUNTIFS('Feature Details by Source'!A:A, B62, 'Feature Details by Source'!B:B, "Check-In", 'Feature Details by Source'!D:D, C62) &gt; 0, "True", "False")</f>
        <v>True</v>
      </c>
      <c r="E62" s="22" t="str">
        <f>IF(COUNTIFS('Feature Details by Source'!A:A, B62, 'Feature Details by Source'!B:B, "Check-Out", 'Feature Details by Source'!D:D, C62) &gt; 0, "True", "False")</f>
        <v>True</v>
      </c>
      <c r="F62" s="22" t="str">
        <f t="shared" si="1"/>
        <v>Met Expectation</v>
      </c>
      <c r="G62" s="23" t="str">
        <f t="shared" si="2"/>
        <v>Met Expectation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4" t="str">
        <f t="array" ref="A63">UNIQUE('Feature Details by Source'!A63:A992 &amp; "||" &amp; 'Feature Details by Source'!D63:D992)</f>
        <v>Customer13||Fast and Reliable Wi-Fi</v>
      </c>
      <c r="B63" s="25" t="str">
        <f>IFERROR(__xludf.DUMMYFUNCTION("SPLIT(A63, ""||"")"),"Customer13")</f>
        <v>Customer13</v>
      </c>
      <c r="C63" s="25" t="str">
        <f>IFERROR(__xludf.DUMMYFUNCTION("""COMPUTED_VALUE"""),"Fast and Reliable Wi-Fi")</f>
        <v>Fast and Reliable Wi-Fi</v>
      </c>
      <c r="D63" s="25" t="str">
        <f>IF(COUNTIFS('Feature Details by Source'!A:A, B63, 'Feature Details by Source'!B:B, "Check-In", 'Feature Details by Source'!D:D, C63) &gt; 0, "True", "False")</f>
        <v>True</v>
      </c>
      <c r="E63" s="25" t="str">
        <f>IF(COUNTIFS('Feature Details by Source'!A:A, B63, 'Feature Details by Source'!B:B, "Check-Out", 'Feature Details by Source'!D:D, C63) &gt; 0, "True", "False")</f>
        <v>True</v>
      </c>
      <c r="F63" s="25" t="str">
        <f t="shared" si="1"/>
        <v>Met Expectation</v>
      </c>
      <c r="G63" s="26" t="str">
        <f t="shared" si="2"/>
        <v>Met Expectation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1" t="str">
        <f t="array" ref="A64">UNIQUE('Feature Details by Source'!A64:A992 &amp; "||" &amp; 'Feature Details by Source'!D64:D992)</f>
        <v>Customer13||Business Amenities</v>
      </c>
      <c r="B64" s="22" t="str">
        <f>IFERROR(__xludf.DUMMYFUNCTION("SPLIT(A64, ""||"")"),"Customer13")</f>
        <v>Customer13</v>
      </c>
      <c r="C64" s="22" t="str">
        <f>IFERROR(__xludf.DUMMYFUNCTION("""COMPUTED_VALUE"""),"Business Amenities")</f>
        <v>Business Amenities</v>
      </c>
      <c r="D64" s="22" t="str">
        <f>IF(COUNTIFS('Feature Details by Source'!A:A, B64, 'Feature Details by Source'!B:B, "Check-In", 'Feature Details by Source'!D:D, C64) &gt; 0, "True", "False")</f>
        <v>True</v>
      </c>
      <c r="E64" s="22" t="str">
        <f>IF(COUNTIFS('Feature Details by Source'!A:A, B64, 'Feature Details by Source'!B:B, "Check-Out", 'Feature Details by Source'!D:D, C64) &gt; 0, "True", "False")</f>
        <v>False</v>
      </c>
      <c r="F64" s="22" t="str">
        <f t="shared" si="1"/>
        <v>Disappointed</v>
      </c>
      <c r="G64" s="23" t="str">
        <f t="shared" si="2"/>
        <v>Disappointed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4" t="str">
        <f t="array" ref="A65">UNIQUE('Feature Details by Source'!A65:A992 &amp; "||" &amp; 'Feature Details by Source'!D65:D992)</f>
        <v>Customer13||Friendly and Helpful Staff</v>
      </c>
      <c r="B65" s="25" t="str">
        <f>IFERROR(__xludf.DUMMYFUNCTION("SPLIT(A65, ""||"")"),"Customer13")</f>
        <v>Customer13</v>
      </c>
      <c r="C65" s="25" t="str">
        <f>IFERROR(__xludf.DUMMYFUNCTION("""COMPUTED_VALUE"""),"Friendly and Helpful Staff")</f>
        <v>Friendly and Helpful Staff</v>
      </c>
      <c r="D65" s="25" t="str">
        <f>IF(COUNTIFS('Feature Details by Source'!A:A, B65, 'Feature Details by Source'!B:B, "Check-In", 'Feature Details by Source'!D:D, C65) &gt; 0, "True", "False")</f>
        <v>True</v>
      </c>
      <c r="E65" s="25" t="str">
        <f>IF(COUNTIFS('Feature Details by Source'!A:A, B65, 'Feature Details by Source'!B:B, "Check-Out", 'Feature Details by Source'!D:D, C65) &gt; 0, "True", "False")</f>
        <v>False</v>
      </c>
      <c r="F65" s="25" t="str">
        <f t="shared" si="1"/>
        <v>Disappointed</v>
      </c>
      <c r="G65" s="26" t="str">
        <f t="shared" si="2"/>
        <v>Disappointed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1" t="str">
        <f t="array" ref="A66">UNIQUE('Feature Details by Source'!A66:A992 &amp; "||" &amp; 'Feature Details by Source'!D66:D992)</f>
        <v>Customer13||Reservation &amp; Communication</v>
      </c>
      <c r="B66" s="22" t="str">
        <f>IFERROR(__xludf.DUMMYFUNCTION("SPLIT(A66, ""||"")"),"Customer13")</f>
        <v>Customer13</v>
      </c>
      <c r="C66" s="22" t="str">
        <f>IFERROR(__xludf.DUMMYFUNCTION("""COMPUTED_VALUE"""),"Reservation &amp; Communication")</f>
        <v>Reservation &amp; Communication</v>
      </c>
      <c r="D66" s="22" t="str">
        <f>IF(COUNTIFS('Feature Details by Source'!A:A, B66, 'Feature Details by Source'!B:B, "Check-In", 'Feature Details by Source'!D:D, C66) &gt; 0, "True", "False")</f>
        <v>True</v>
      </c>
      <c r="E66" s="22" t="str">
        <f>IF(COUNTIFS('Feature Details by Source'!A:A, B66, 'Feature Details by Source'!B:B, "Check-Out", 'Feature Details by Source'!D:D, C66) &gt; 0, "True", "False")</f>
        <v>True</v>
      </c>
      <c r="F66" s="22" t="str">
        <f t="shared" si="1"/>
        <v>Met Expectation</v>
      </c>
      <c r="G66" s="23" t="str">
        <f t="shared" si="2"/>
        <v>Met Expectation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4" t="str">
        <f t="array" ref="A67">UNIQUE('Feature Details by Source'!A67:A992 &amp; "||" &amp; 'Feature Details by Source'!D67:D992)</f>
        <v>Customer13||Delicious Breakfast</v>
      </c>
      <c r="B67" s="25" t="str">
        <f>IFERROR(__xludf.DUMMYFUNCTION("SPLIT(A67, ""||"")"),"Customer13")</f>
        <v>Customer13</v>
      </c>
      <c r="C67" s="25" t="str">
        <f>IFERROR(__xludf.DUMMYFUNCTION("""COMPUTED_VALUE"""),"Delicious Breakfast")</f>
        <v>Delicious Breakfast</v>
      </c>
      <c r="D67" s="25" t="str">
        <f>IF(COUNTIFS('Feature Details by Source'!A:A, B67, 'Feature Details by Source'!B:B, "Check-In", 'Feature Details by Source'!D:D, C67) &gt; 0, "True", "False")</f>
        <v>True</v>
      </c>
      <c r="E67" s="25" t="str">
        <f>IF(COUNTIFS('Feature Details by Source'!A:A, B67, 'Feature Details by Source'!B:B, "Check-Out", 'Feature Details by Source'!D:D, C67) &gt; 0, "True", "False")</f>
        <v>False</v>
      </c>
      <c r="F67" s="25" t="str">
        <f t="shared" si="1"/>
        <v>Disappointed</v>
      </c>
      <c r="G67" s="26" t="str">
        <f t="shared" si="2"/>
        <v>Disappointed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1" t="str">
        <f t="array" ref="A68">UNIQUE('Feature Details by Source'!A68:A992 &amp; "||" &amp; 'Feature Details by Source'!D68:D992)</f>
        <v>Customer14||Quiet and Restful Environment</v>
      </c>
      <c r="B68" s="22" t="str">
        <f>IFERROR(__xludf.DUMMYFUNCTION("SPLIT(A68, ""||"")"),"Customer14")</f>
        <v>Customer14</v>
      </c>
      <c r="C68" s="22" t="str">
        <f>IFERROR(__xludf.DUMMYFUNCTION("""COMPUTED_VALUE"""),"Quiet and Restful Environment")</f>
        <v>Quiet and Restful Environment</v>
      </c>
      <c r="D68" s="22" t="str">
        <f>IF(COUNTIFS('Feature Details by Source'!A:A, B68, 'Feature Details by Source'!B:B, "Check-In", 'Feature Details by Source'!D:D, C68) &gt; 0, "True", "False")</f>
        <v>True</v>
      </c>
      <c r="E68" s="22" t="str">
        <f>IF(COUNTIFS('Feature Details by Source'!A:A, B68, 'Feature Details by Source'!B:B, "Check-Out", 'Feature Details by Source'!D:D, C68) &gt; 0, "True", "False")</f>
        <v>True</v>
      </c>
      <c r="F68" s="22" t="str">
        <f t="shared" si="1"/>
        <v>Met Expectation</v>
      </c>
      <c r="G68" s="23" t="str">
        <f t="shared" si="2"/>
        <v>Met Expectation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4" t="str">
        <f t="array" ref="A69">UNIQUE('Feature Details by Source'!A69:A992 &amp; "||" &amp; 'Feature Details by Source'!D69:D992)</f>
        <v>Customer14||Comfortable and Clean Rooms</v>
      </c>
      <c r="B69" s="25" t="str">
        <f>IFERROR(__xludf.DUMMYFUNCTION("SPLIT(A69, ""||"")"),"Customer14")</f>
        <v>Customer14</v>
      </c>
      <c r="C69" s="25" t="str">
        <f>IFERROR(__xludf.DUMMYFUNCTION("""COMPUTED_VALUE"""),"Comfortable and Clean Rooms")</f>
        <v>Comfortable and Clean Rooms</v>
      </c>
      <c r="D69" s="25" t="str">
        <f>IF(COUNTIFS('Feature Details by Source'!A:A, B69, 'Feature Details by Source'!B:B, "Check-In", 'Feature Details by Source'!D:D, C69) &gt; 0, "True", "False")</f>
        <v>True</v>
      </c>
      <c r="E69" s="25" t="str">
        <f>IF(COUNTIFS('Feature Details by Source'!A:A, B69, 'Feature Details by Source'!B:B, "Check-Out", 'Feature Details by Source'!D:D, C69) &gt; 0, "True", "False")</f>
        <v>True</v>
      </c>
      <c r="F69" s="25" t="str">
        <f t="shared" si="1"/>
        <v>Met Expectation</v>
      </c>
      <c r="G69" s="26" t="str">
        <f t="shared" si="2"/>
        <v>Met Expectation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1" t="str">
        <f t="array" ref="A70">UNIQUE('Feature Details by Source'!A70:A992 &amp; "||" &amp; 'Feature Details by Source'!D70:D992)</f>
        <v>Customer14||Fast and Reliable Wi-Fi</v>
      </c>
      <c r="B70" s="22" t="str">
        <f>IFERROR(__xludf.DUMMYFUNCTION("SPLIT(A70, ""||"")"),"Customer14")</f>
        <v>Customer14</v>
      </c>
      <c r="C70" s="22" t="str">
        <f>IFERROR(__xludf.DUMMYFUNCTION("""COMPUTED_VALUE"""),"Fast and Reliable Wi-Fi")</f>
        <v>Fast and Reliable Wi-Fi</v>
      </c>
      <c r="D70" s="22" t="str">
        <f>IF(COUNTIFS('Feature Details by Source'!A:A, B70, 'Feature Details by Source'!B:B, "Check-In", 'Feature Details by Source'!D:D, C70) &gt; 0, "True", "False")</f>
        <v>True</v>
      </c>
      <c r="E70" s="22" t="str">
        <f>IF(COUNTIFS('Feature Details by Source'!A:A, B70, 'Feature Details by Source'!B:B, "Check-Out", 'Feature Details by Source'!D:D, C70) &gt; 0, "True", "False")</f>
        <v>True</v>
      </c>
      <c r="F70" s="22" t="str">
        <f t="shared" si="1"/>
        <v>Met Expectation</v>
      </c>
      <c r="G70" s="23" t="str">
        <f t="shared" si="2"/>
        <v>Met Expectation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4" t="str">
        <f t="array" ref="A71">UNIQUE('Feature Details by Source'!A71:A992 &amp; "||" &amp; 'Feature Details by Source'!D71:D992)</f>
        <v>Customer14||Modern Fitness Facilities</v>
      </c>
      <c r="B71" s="25" t="str">
        <f>IFERROR(__xludf.DUMMYFUNCTION("SPLIT(A71, ""||"")"),"Customer14")</f>
        <v>Customer14</v>
      </c>
      <c r="C71" s="25" t="str">
        <f>IFERROR(__xludf.DUMMYFUNCTION("""COMPUTED_VALUE"""),"Modern Fitness Facilities")</f>
        <v>Modern Fitness Facilities</v>
      </c>
      <c r="D71" s="25" t="str">
        <f>IF(COUNTIFS('Feature Details by Source'!A:A, B71, 'Feature Details by Source'!B:B, "Check-In", 'Feature Details by Source'!D:D, C71) &gt; 0, "True", "False")</f>
        <v>True</v>
      </c>
      <c r="E71" s="25" t="str">
        <f>IF(COUNTIFS('Feature Details by Source'!A:A, B71, 'Feature Details by Source'!B:B, "Check-Out", 'Feature Details by Source'!D:D, C71) &gt; 0, "True", "False")</f>
        <v>False</v>
      </c>
      <c r="F71" s="25" t="str">
        <f t="shared" si="1"/>
        <v>Disappointed</v>
      </c>
      <c r="G71" s="26" t="str">
        <f t="shared" si="2"/>
        <v>Disappointed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1" t="str">
        <f t="array" ref="A72">UNIQUE('Feature Details by Source'!A72:A992 &amp; "||" &amp; 'Feature Details by Source'!D72:D992)</f>
        <v>Customer14||Business Amenities</v>
      </c>
      <c r="B72" s="22" t="str">
        <f>IFERROR(__xludf.DUMMYFUNCTION("SPLIT(A72, ""||"")"),"Customer14")</f>
        <v>Customer14</v>
      </c>
      <c r="C72" s="22" t="str">
        <f>IFERROR(__xludf.DUMMYFUNCTION("""COMPUTED_VALUE"""),"Business Amenities")</f>
        <v>Business Amenities</v>
      </c>
      <c r="D72" s="22" t="str">
        <f>IF(COUNTIFS('Feature Details by Source'!A:A, B72, 'Feature Details by Source'!B:B, "Check-In", 'Feature Details by Source'!D:D, C72) &gt; 0, "True", "False")</f>
        <v>True</v>
      </c>
      <c r="E72" s="22" t="str">
        <f>IF(COUNTIFS('Feature Details by Source'!A:A, B72, 'Feature Details by Source'!B:B, "Check-Out", 'Feature Details by Source'!D:D, C72) &gt; 0, "True", "False")</f>
        <v>False</v>
      </c>
      <c r="F72" s="22" t="str">
        <f t="shared" si="1"/>
        <v>Disappointed</v>
      </c>
      <c r="G72" s="23" t="str">
        <f t="shared" si="2"/>
        <v>Disappointed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4" t="str">
        <f t="array" ref="A73">UNIQUE('Feature Details by Source'!A73:A992 &amp; "||" &amp; 'Feature Details by Source'!D73:D992)</f>
        <v>Customer14||Reservation &amp; Communication</v>
      </c>
      <c r="B73" s="25" t="str">
        <f>IFERROR(__xludf.DUMMYFUNCTION("SPLIT(A73, ""||"")"),"Customer14")</f>
        <v>Customer14</v>
      </c>
      <c r="C73" s="25" t="str">
        <f>IFERROR(__xludf.DUMMYFUNCTION("""COMPUTED_VALUE"""),"Reservation &amp; Communication")</f>
        <v>Reservation &amp; Communication</v>
      </c>
      <c r="D73" s="25" t="str">
        <f>IF(COUNTIFS('Feature Details by Source'!A:A, B73, 'Feature Details by Source'!B:B, "Check-In", 'Feature Details by Source'!D:D, C73) &gt; 0, "True", "False")</f>
        <v>True</v>
      </c>
      <c r="E73" s="25" t="str">
        <f>IF(COUNTIFS('Feature Details by Source'!A:A, B73, 'Feature Details by Source'!B:B, "Check-Out", 'Feature Details by Source'!D:D, C73) &gt; 0, "True", "False")</f>
        <v>True</v>
      </c>
      <c r="F73" s="25" t="str">
        <f t="shared" si="1"/>
        <v>Met Expectation</v>
      </c>
      <c r="G73" s="26" t="str">
        <f t="shared" si="2"/>
        <v>Met Expectation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1" t="str">
        <f t="array" ref="A74">UNIQUE('Feature Details by Source'!A74:A992 &amp; "||" &amp; 'Feature Details by Source'!D74:D992)</f>
        <v>Customer14||Delicious Breakfast</v>
      </c>
      <c r="B74" s="22" t="str">
        <f>IFERROR(__xludf.DUMMYFUNCTION("SPLIT(A74, ""||"")"),"Customer14")</f>
        <v>Customer14</v>
      </c>
      <c r="C74" s="22" t="str">
        <f>IFERROR(__xludf.DUMMYFUNCTION("""COMPUTED_VALUE"""),"Delicious Breakfast")</f>
        <v>Delicious Breakfast</v>
      </c>
      <c r="D74" s="22" t="str">
        <f>IF(COUNTIFS('Feature Details by Source'!A:A, B74, 'Feature Details by Source'!B:B, "Check-In", 'Feature Details by Source'!D:D, C74) &gt; 0, "True", "False")</f>
        <v>True</v>
      </c>
      <c r="E74" s="22" t="str">
        <f>IF(COUNTIFS('Feature Details by Source'!A:A, B74, 'Feature Details by Source'!B:B, "Check-Out", 'Feature Details by Source'!D:D, C74) &gt; 0, "True", "False")</f>
        <v>True</v>
      </c>
      <c r="F74" s="22" t="str">
        <f t="shared" si="1"/>
        <v>Met Expectation</v>
      </c>
      <c r="G74" s="23" t="str">
        <f t="shared" si="2"/>
        <v>Met Expectation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4" t="str">
        <f t="array" ref="A75">UNIQUE('Feature Details by Source'!A75:A992 &amp; "||" &amp; 'Feature Details by Source'!D75:D992)</f>
        <v>Customer15||Comfortable and Clean Rooms</v>
      </c>
      <c r="B75" s="25" t="str">
        <f>IFERROR(__xludf.DUMMYFUNCTION("SPLIT(A75, ""||"")"),"Customer15")</f>
        <v>Customer15</v>
      </c>
      <c r="C75" s="25" t="str">
        <f>IFERROR(__xludf.DUMMYFUNCTION("""COMPUTED_VALUE"""),"Comfortable and Clean Rooms")</f>
        <v>Comfortable and Clean Rooms</v>
      </c>
      <c r="D75" s="25" t="str">
        <f>IF(COUNTIFS('Feature Details by Source'!A:A, B75, 'Feature Details by Source'!B:B, "Check-In", 'Feature Details by Source'!D:D, C75) &gt; 0, "True", "False")</f>
        <v>True</v>
      </c>
      <c r="E75" s="25" t="str">
        <f>IF(COUNTIFS('Feature Details by Source'!A:A, B75, 'Feature Details by Source'!B:B, "Check-Out", 'Feature Details by Source'!D:D, C75) &gt; 0, "True", "False")</f>
        <v>True</v>
      </c>
      <c r="F75" s="25" t="str">
        <f t="shared" si="1"/>
        <v>Met Expectation</v>
      </c>
      <c r="G75" s="26" t="str">
        <f t="shared" si="2"/>
        <v>Met Expectation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1" t="str">
        <f t="array" ref="A76">UNIQUE('Feature Details by Source'!A76:A992 &amp; "||" &amp; 'Feature Details by Source'!D76:D992)</f>
        <v>Customer15||Modern Fitness Facilities</v>
      </c>
      <c r="B76" s="22" t="str">
        <f>IFERROR(__xludf.DUMMYFUNCTION("SPLIT(A76, ""||"")"),"Customer15")</f>
        <v>Customer15</v>
      </c>
      <c r="C76" s="22" t="str">
        <f>IFERROR(__xludf.DUMMYFUNCTION("""COMPUTED_VALUE"""),"Modern Fitness Facilities")</f>
        <v>Modern Fitness Facilities</v>
      </c>
      <c r="D76" s="22" t="str">
        <f>IF(COUNTIFS('Feature Details by Source'!A:A, B76, 'Feature Details by Source'!B:B, "Check-In", 'Feature Details by Source'!D:D, C76) &gt; 0, "True", "False")</f>
        <v>True</v>
      </c>
      <c r="E76" s="22" t="str">
        <f>IF(COUNTIFS('Feature Details by Source'!A:A, B76, 'Feature Details by Source'!B:B, "Check-Out", 'Feature Details by Source'!D:D, C76) &gt; 0, "True", "False")</f>
        <v>True</v>
      </c>
      <c r="F76" s="22" t="str">
        <f t="shared" si="1"/>
        <v>Met Expectation</v>
      </c>
      <c r="G76" s="23" t="str">
        <f t="shared" si="2"/>
        <v>Met Expectation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4" t="str">
        <f t="array" ref="A77">UNIQUE('Feature Details by Source'!A77:A992 &amp; "||" &amp; 'Feature Details by Source'!D77:D992)</f>
        <v>Customer15||Friendly and Helpful Staff</v>
      </c>
      <c r="B77" s="25" t="str">
        <f>IFERROR(__xludf.DUMMYFUNCTION("SPLIT(A77, ""||"")"),"Customer15")</f>
        <v>Customer15</v>
      </c>
      <c r="C77" s="25" t="str">
        <f>IFERROR(__xludf.DUMMYFUNCTION("""COMPUTED_VALUE"""),"Friendly and Helpful Staff")</f>
        <v>Friendly and Helpful Staff</v>
      </c>
      <c r="D77" s="25" t="str">
        <f>IF(COUNTIFS('Feature Details by Source'!A:A, B77, 'Feature Details by Source'!B:B, "Check-In", 'Feature Details by Source'!D:D, C77) &gt; 0, "True", "False")</f>
        <v>True</v>
      </c>
      <c r="E77" s="25" t="str">
        <f>IF(COUNTIFS('Feature Details by Source'!A:A, B77, 'Feature Details by Source'!B:B, "Check-Out", 'Feature Details by Source'!D:D, C77) &gt; 0, "True", "False")</f>
        <v>False</v>
      </c>
      <c r="F77" s="25" t="str">
        <f t="shared" si="1"/>
        <v>Disappointed</v>
      </c>
      <c r="G77" s="26" t="str">
        <f t="shared" si="2"/>
        <v>Disappointed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1" t="str">
        <f t="array" ref="A78">UNIQUE('Feature Details by Source'!A78:A992 &amp; "||" &amp; 'Feature Details by Source'!D78:D992)</f>
        <v>Customer16||Stylish Interior Design</v>
      </c>
      <c r="B78" s="22" t="str">
        <f>IFERROR(__xludf.DUMMYFUNCTION("SPLIT(A78, ""||"")"),"Customer16")</f>
        <v>Customer16</v>
      </c>
      <c r="C78" s="22" t="str">
        <f>IFERROR(__xludf.DUMMYFUNCTION("""COMPUTED_VALUE"""),"Stylish Interior Design")</f>
        <v>Stylish Interior Design</v>
      </c>
      <c r="D78" s="22" t="str">
        <f>IF(COUNTIFS('Feature Details by Source'!A:A, B78, 'Feature Details by Source'!B:B, "Check-In", 'Feature Details by Source'!D:D, C78) &gt; 0, "True", "False")</f>
        <v>True</v>
      </c>
      <c r="E78" s="22" t="str">
        <f>IF(COUNTIFS('Feature Details by Source'!A:A, B78, 'Feature Details by Source'!B:B, "Check-Out", 'Feature Details by Source'!D:D, C78) &gt; 0, "True", "False")</f>
        <v>False</v>
      </c>
      <c r="F78" s="22" t="str">
        <f t="shared" si="1"/>
        <v>Disappointed</v>
      </c>
      <c r="G78" s="23" t="str">
        <f t="shared" si="2"/>
        <v>Disappointed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4" t="str">
        <f t="array" ref="A79">UNIQUE('Feature Details by Source'!A79:A992 &amp; "||" &amp; 'Feature Details by Source'!D79:D992)</f>
        <v>Customer16||Comfortable and Clean Rooms</v>
      </c>
      <c r="B79" s="25" t="str">
        <f>IFERROR(__xludf.DUMMYFUNCTION("SPLIT(A79, ""||"")"),"Customer16")</f>
        <v>Customer16</v>
      </c>
      <c r="C79" s="25" t="str">
        <f>IFERROR(__xludf.DUMMYFUNCTION("""COMPUTED_VALUE"""),"Comfortable and Clean Rooms")</f>
        <v>Comfortable and Clean Rooms</v>
      </c>
      <c r="D79" s="25" t="str">
        <f>IF(COUNTIFS('Feature Details by Source'!A:A, B79, 'Feature Details by Source'!B:B, "Check-In", 'Feature Details by Source'!D:D, C79) &gt; 0, "True", "False")</f>
        <v>True</v>
      </c>
      <c r="E79" s="25" t="str">
        <f>IF(COUNTIFS('Feature Details by Source'!A:A, B79, 'Feature Details by Source'!B:B, "Check-Out", 'Feature Details by Source'!D:D, C79) &gt; 0, "True", "False")</f>
        <v>False</v>
      </c>
      <c r="F79" s="25" t="str">
        <f t="shared" si="1"/>
        <v>Disappointed</v>
      </c>
      <c r="G79" s="26" t="str">
        <f t="shared" si="2"/>
        <v>Disappointed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1" t="str">
        <f t="array" ref="A80">UNIQUE('Feature Details by Source'!A80:A992 &amp; "||" &amp; 'Feature Details by Source'!D80:D992)</f>
        <v>Customer16||Quiet and Restful Environment</v>
      </c>
      <c r="B80" s="22" t="str">
        <f>IFERROR(__xludf.DUMMYFUNCTION("SPLIT(A80, ""||"")"),"Customer16")</f>
        <v>Customer16</v>
      </c>
      <c r="C80" s="22" t="str">
        <f>IFERROR(__xludf.DUMMYFUNCTION("""COMPUTED_VALUE"""),"Quiet and Restful Environment")</f>
        <v>Quiet and Restful Environment</v>
      </c>
      <c r="D80" s="22" t="str">
        <f>IF(COUNTIFS('Feature Details by Source'!A:A, B80, 'Feature Details by Source'!B:B, "Check-In", 'Feature Details by Source'!D:D, C80) &gt; 0, "True", "False")</f>
        <v>True</v>
      </c>
      <c r="E80" s="22" t="str">
        <f>IF(COUNTIFS('Feature Details by Source'!A:A, B80, 'Feature Details by Source'!B:B, "Check-Out", 'Feature Details by Source'!D:D, C80) &gt; 0, "True", "False")</f>
        <v>True</v>
      </c>
      <c r="F80" s="22" t="str">
        <f t="shared" si="1"/>
        <v>Met Expectation</v>
      </c>
      <c r="G80" s="23" t="str">
        <f t="shared" si="2"/>
        <v>Met Expectation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4" t="str">
        <f t="array" ref="A81">UNIQUE('Feature Details by Source'!A81:A992 &amp; "||" &amp; 'Feature Details by Source'!D81:D992)</f>
        <v>Customer16||Easy Parking &amp; Check-in</v>
      </c>
      <c r="B81" s="25" t="str">
        <f>IFERROR(__xludf.DUMMYFUNCTION("SPLIT(A81, ""||"")"),"Customer16")</f>
        <v>Customer16</v>
      </c>
      <c r="C81" s="25" t="str">
        <f>IFERROR(__xludf.DUMMYFUNCTION("""COMPUTED_VALUE"""),"Easy Parking &amp; Check-in")</f>
        <v>Easy Parking &amp; Check-in</v>
      </c>
      <c r="D81" s="25" t="str">
        <f>IF(COUNTIFS('Feature Details by Source'!A:A, B81, 'Feature Details by Source'!B:B, "Check-In", 'Feature Details by Source'!D:D, C81) &gt; 0, "True", "False")</f>
        <v>True</v>
      </c>
      <c r="E81" s="25" t="str">
        <f>IF(COUNTIFS('Feature Details by Source'!A:A, B81, 'Feature Details by Source'!B:B, "Check-Out", 'Feature Details by Source'!D:D, C81) &gt; 0, "True", "False")</f>
        <v>False</v>
      </c>
      <c r="F81" s="25" t="str">
        <f t="shared" si="1"/>
        <v>Disappointed</v>
      </c>
      <c r="G81" s="26" t="str">
        <f t="shared" si="2"/>
        <v>Disappointed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1" t="str">
        <f t="array" ref="A82">UNIQUE('Feature Details by Source'!A82:A992 &amp; "||" &amp; 'Feature Details by Source'!D82:D992)</f>
        <v>Customer16||Modern Fitness Facilities</v>
      </c>
      <c r="B82" s="22" t="str">
        <f>IFERROR(__xludf.DUMMYFUNCTION("SPLIT(A82, ""||"")"),"Customer16")</f>
        <v>Customer16</v>
      </c>
      <c r="C82" s="22" t="str">
        <f>IFERROR(__xludf.DUMMYFUNCTION("""COMPUTED_VALUE"""),"Modern Fitness Facilities")</f>
        <v>Modern Fitness Facilities</v>
      </c>
      <c r="D82" s="22" t="str">
        <f>IF(COUNTIFS('Feature Details by Source'!A:A, B82, 'Feature Details by Source'!B:B, "Check-In", 'Feature Details by Source'!D:D, C82) &gt; 0, "True", "False")</f>
        <v>True</v>
      </c>
      <c r="E82" s="22" t="str">
        <f>IF(COUNTIFS('Feature Details by Source'!A:A, B82, 'Feature Details by Source'!B:B, "Check-Out", 'Feature Details by Source'!D:D, C82) &gt; 0, "True", "False")</f>
        <v>False</v>
      </c>
      <c r="F82" s="22" t="str">
        <f t="shared" si="1"/>
        <v>Disappointed</v>
      </c>
      <c r="G82" s="23" t="str">
        <f t="shared" si="2"/>
        <v>Disappointed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4" t="str">
        <f t="array" ref="A83">UNIQUE('Feature Details by Source'!A83:A992 &amp; "||" &amp; 'Feature Details by Source'!D83:D992)</f>
        <v>Customer16||Family-Friendly Services</v>
      </c>
      <c r="B83" s="25" t="str">
        <f>IFERROR(__xludf.DUMMYFUNCTION("SPLIT(A83, ""||"")"),"Customer16")</f>
        <v>Customer16</v>
      </c>
      <c r="C83" s="25" t="str">
        <f>IFERROR(__xludf.DUMMYFUNCTION("""COMPUTED_VALUE"""),"Family-Friendly Services")</f>
        <v>Family-Friendly Services</v>
      </c>
      <c r="D83" s="25" t="str">
        <f>IF(COUNTIFS('Feature Details by Source'!A:A, B83, 'Feature Details by Source'!B:B, "Check-In", 'Feature Details by Source'!D:D, C83) &gt; 0, "True", "False")</f>
        <v>True</v>
      </c>
      <c r="E83" s="25" t="str">
        <f>IF(COUNTIFS('Feature Details by Source'!A:A, B83, 'Feature Details by Source'!B:B, "Check-Out", 'Feature Details by Source'!D:D, C83) &gt; 0, "True", "False")</f>
        <v>False</v>
      </c>
      <c r="F83" s="25" t="str">
        <f t="shared" si="1"/>
        <v>Disappointed</v>
      </c>
      <c r="G83" s="26" t="str">
        <f t="shared" si="2"/>
        <v>Disappointed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1" t="str">
        <f t="array" ref="A84">UNIQUE('Feature Details by Source'!A84:A992 &amp; "||" &amp; 'Feature Details by Source'!D84:D992)</f>
        <v>Customer17||Friendly and Helpful Staff</v>
      </c>
      <c r="B84" s="22" t="str">
        <f>IFERROR(__xludf.DUMMYFUNCTION("SPLIT(A84, ""||"")"),"Customer17")</f>
        <v>Customer17</v>
      </c>
      <c r="C84" s="22" t="str">
        <f>IFERROR(__xludf.DUMMYFUNCTION("""COMPUTED_VALUE"""),"Friendly and Helpful Staff")</f>
        <v>Friendly and Helpful Staff</v>
      </c>
      <c r="D84" s="22" t="str">
        <f>IF(COUNTIFS('Feature Details by Source'!A:A, B84, 'Feature Details by Source'!B:B, "Check-In", 'Feature Details by Source'!D:D, C84) &gt; 0, "True", "False")</f>
        <v>True</v>
      </c>
      <c r="E84" s="22" t="str">
        <f>IF(COUNTIFS('Feature Details by Source'!A:A, B84, 'Feature Details by Source'!B:B, "Check-Out", 'Feature Details by Source'!D:D, C84) &gt; 0, "True", "False")</f>
        <v>True</v>
      </c>
      <c r="F84" s="22" t="str">
        <f t="shared" si="1"/>
        <v>Met Expectation</v>
      </c>
      <c r="G84" s="23" t="str">
        <f t="shared" si="2"/>
        <v>Met Expectation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4" t="str">
        <f t="array" ref="A85">UNIQUE('Feature Details by Source'!A85:A992 &amp; "||" &amp; 'Feature Details by Source'!D85:D992)</f>
        <v>Customer17||Delicious Breakfast</v>
      </c>
      <c r="B85" s="25" t="str">
        <f>IFERROR(__xludf.DUMMYFUNCTION("SPLIT(A85, ""||"")"),"Customer17")</f>
        <v>Customer17</v>
      </c>
      <c r="C85" s="25" t="str">
        <f>IFERROR(__xludf.DUMMYFUNCTION("""COMPUTED_VALUE"""),"Delicious Breakfast")</f>
        <v>Delicious Breakfast</v>
      </c>
      <c r="D85" s="25" t="str">
        <f>IF(COUNTIFS('Feature Details by Source'!A:A, B85, 'Feature Details by Source'!B:B, "Check-In", 'Feature Details by Source'!D:D, C85) &gt; 0, "True", "False")</f>
        <v>True</v>
      </c>
      <c r="E85" s="25" t="str">
        <f>IF(COUNTIFS('Feature Details by Source'!A:A, B85, 'Feature Details by Source'!B:B, "Check-Out", 'Feature Details by Source'!D:D, C85) &gt; 0, "True", "False")</f>
        <v>False</v>
      </c>
      <c r="F85" s="25" t="str">
        <f t="shared" si="1"/>
        <v>Disappointed</v>
      </c>
      <c r="G85" s="26" t="str">
        <f t="shared" si="2"/>
        <v>Disappointed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1" t="str">
        <f t="array" ref="A86">UNIQUE('Feature Details by Source'!A86:A992 &amp; "||" &amp; 'Feature Details by Source'!D86:D992)</f>
        <v>Customer17||Quiet and Restful Environment</v>
      </c>
      <c r="B86" s="22" t="str">
        <f>IFERROR(__xludf.DUMMYFUNCTION("SPLIT(A86, ""||"")"),"Customer17")</f>
        <v>Customer17</v>
      </c>
      <c r="C86" s="22" t="str">
        <f>IFERROR(__xludf.DUMMYFUNCTION("""COMPUTED_VALUE"""),"Quiet and Restful Environment")</f>
        <v>Quiet and Restful Environment</v>
      </c>
      <c r="D86" s="22" t="str">
        <f>IF(COUNTIFS('Feature Details by Source'!A:A, B86, 'Feature Details by Source'!B:B, "Check-In", 'Feature Details by Source'!D:D, C86) &gt; 0, "True", "False")</f>
        <v>True</v>
      </c>
      <c r="E86" s="22" t="str">
        <f>IF(COUNTIFS('Feature Details by Source'!A:A, B86, 'Feature Details by Source'!B:B, "Check-Out", 'Feature Details by Source'!D:D, C86) &gt; 0, "True", "False")</f>
        <v>True</v>
      </c>
      <c r="F86" s="22" t="str">
        <f t="shared" si="1"/>
        <v>Met Expectation</v>
      </c>
      <c r="G86" s="23" t="str">
        <f t="shared" si="2"/>
        <v>Met Expectation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4" t="str">
        <f t="array" ref="A87">UNIQUE('Feature Details by Source'!A87:A992 &amp; "||" &amp; 'Feature Details by Source'!D87:D992)</f>
        <v>Customer17||Fast and Reliable Wi-Fi</v>
      </c>
      <c r="B87" s="25" t="str">
        <f>IFERROR(__xludf.DUMMYFUNCTION("SPLIT(A87, ""||"")"),"Customer17")</f>
        <v>Customer17</v>
      </c>
      <c r="C87" s="25" t="str">
        <f>IFERROR(__xludf.DUMMYFUNCTION("""COMPUTED_VALUE"""),"Fast and Reliable Wi-Fi")</f>
        <v>Fast and Reliable Wi-Fi</v>
      </c>
      <c r="D87" s="25" t="str">
        <f>IF(COUNTIFS('Feature Details by Source'!A:A, B87, 'Feature Details by Source'!B:B, "Check-In", 'Feature Details by Source'!D:D, C87) &gt; 0, "True", "False")</f>
        <v>True</v>
      </c>
      <c r="E87" s="25" t="str">
        <f>IF(COUNTIFS('Feature Details by Source'!A:A, B87, 'Feature Details by Source'!B:B, "Check-Out", 'Feature Details by Source'!D:D, C87) &gt; 0, "True", "False")</f>
        <v>False</v>
      </c>
      <c r="F87" s="25" t="str">
        <f t="shared" si="1"/>
        <v>Disappointed</v>
      </c>
      <c r="G87" s="26" t="str">
        <f t="shared" si="2"/>
        <v>Disappointed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1" t="str">
        <f t="array" ref="A88">UNIQUE('Feature Details by Source'!A88:A992 &amp; "||" &amp; 'Feature Details by Source'!D88:D992)</f>
        <v>Customer17||Family-Friendly Services</v>
      </c>
      <c r="B88" s="22" t="str">
        <f>IFERROR(__xludf.DUMMYFUNCTION("SPLIT(A88, ""||"")"),"Customer17")</f>
        <v>Customer17</v>
      </c>
      <c r="C88" s="22" t="str">
        <f>IFERROR(__xludf.DUMMYFUNCTION("""COMPUTED_VALUE"""),"Family-Friendly Services")</f>
        <v>Family-Friendly Services</v>
      </c>
      <c r="D88" s="22" t="str">
        <f>IF(COUNTIFS('Feature Details by Source'!A:A, B88, 'Feature Details by Source'!B:B, "Check-In", 'Feature Details by Source'!D:D, C88) &gt; 0, "True", "False")</f>
        <v>True</v>
      </c>
      <c r="E88" s="22" t="str">
        <f>IF(COUNTIFS('Feature Details by Source'!A:A, B88, 'Feature Details by Source'!B:B, "Check-Out", 'Feature Details by Source'!D:D, C88) &gt; 0, "True", "False")</f>
        <v>False</v>
      </c>
      <c r="F88" s="22" t="str">
        <f t="shared" si="1"/>
        <v>Disappointed</v>
      </c>
      <c r="G88" s="23" t="str">
        <f t="shared" si="2"/>
        <v>Disappointed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4" t="str">
        <f t="array" ref="A89">UNIQUE('Feature Details by Source'!A89:A992 &amp; "||" &amp; 'Feature Details by Source'!D89:D992)</f>
        <v>Customer17||Comfortable and Clean Rooms</v>
      </c>
      <c r="B89" s="25" t="str">
        <f>IFERROR(__xludf.DUMMYFUNCTION("SPLIT(A89, ""||"")"),"Customer17")</f>
        <v>Customer17</v>
      </c>
      <c r="C89" s="25" t="str">
        <f>IFERROR(__xludf.DUMMYFUNCTION("""COMPUTED_VALUE"""),"Comfortable and Clean Rooms")</f>
        <v>Comfortable and Clean Rooms</v>
      </c>
      <c r="D89" s="25" t="str">
        <f>IF(COUNTIFS('Feature Details by Source'!A:A, B89, 'Feature Details by Source'!B:B, "Check-In", 'Feature Details by Source'!D:D, C89) &gt; 0, "True", "False")</f>
        <v>True</v>
      </c>
      <c r="E89" s="25" t="str">
        <f>IF(COUNTIFS('Feature Details by Source'!A:A, B89, 'Feature Details by Source'!B:B, "Check-Out", 'Feature Details by Source'!D:D, C89) &gt; 0, "True", "False")</f>
        <v>False</v>
      </c>
      <c r="F89" s="25" t="str">
        <f t="shared" si="1"/>
        <v>Disappointed</v>
      </c>
      <c r="G89" s="26" t="str">
        <f t="shared" si="2"/>
        <v>Disappointed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1" t="str">
        <f t="array" ref="A90">UNIQUE('Feature Details by Source'!A90:A992 &amp; "||" &amp; 'Feature Details by Source'!D90:D992)</f>
        <v>Customer18||Comfortable and Clean Rooms</v>
      </c>
      <c r="B90" s="22" t="str">
        <f>IFERROR(__xludf.DUMMYFUNCTION("SPLIT(A90, ""||"")"),"Customer18")</f>
        <v>Customer18</v>
      </c>
      <c r="C90" s="22" t="str">
        <f>IFERROR(__xludf.DUMMYFUNCTION("""COMPUTED_VALUE"""),"Comfortable and Clean Rooms")</f>
        <v>Comfortable and Clean Rooms</v>
      </c>
      <c r="D90" s="22" t="str">
        <f>IF(COUNTIFS('Feature Details by Source'!A:A, B90, 'Feature Details by Source'!B:B, "Check-In", 'Feature Details by Source'!D:D, C90) &gt; 0, "True", "False")</f>
        <v>True</v>
      </c>
      <c r="E90" s="22" t="str">
        <f>IF(COUNTIFS('Feature Details by Source'!A:A, B90, 'Feature Details by Source'!B:B, "Check-Out", 'Feature Details by Source'!D:D, C90) &gt; 0, "True", "False")</f>
        <v>False</v>
      </c>
      <c r="F90" s="22" t="str">
        <f t="shared" si="1"/>
        <v>Disappointed</v>
      </c>
      <c r="G90" s="23" t="str">
        <f t="shared" si="2"/>
        <v>Disappointed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4" t="str">
        <f t="array" ref="A91">UNIQUE('Feature Details by Source'!A91:A992 &amp; "||" &amp; 'Feature Details by Source'!D91:D992)</f>
        <v>Customer18||Quiet and Restful Environment</v>
      </c>
      <c r="B91" s="25" t="str">
        <f>IFERROR(__xludf.DUMMYFUNCTION("SPLIT(A91, ""||"")"),"Customer18")</f>
        <v>Customer18</v>
      </c>
      <c r="C91" s="25" t="str">
        <f>IFERROR(__xludf.DUMMYFUNCTION("""COMPUTED_VALUE"""),"Quiet and Restful Environment")</f>
        <v>Quiet and Restful Environment</v>
      </c>
      <c r="D91" s="25" t="str">
        <f>IF(COUNTIFS('Feature Details by Source'!A:A, B91, 'Feature Details by Source'!B:B, "Check-In", 'Feature Details by Source'!D:D, C91) &gt; 0, "True", "False")</f>
        <v>True</v>
      </c>
      <c r="E91" s="25" t="str">
        <f>IF(COUNTIFS('Feature Details by Source'!A:A, B91, 'Feature Details by Source'!B:B, "Check-Out", 'Feature Details by Source'!D:D, C91) &gt; 0, "True", "False")</f>
        <v>True</v>
      </c>
      <c r="F91" s="25" t="str">
        <f t="shared" si="1"/>
        <v>Met Expectation</v>
      </c>
      <c r="G91" s="26" t="str">
        <f t="shared" si="2"/>
        <v>Met Expectation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1" t="str">
        <f t="array" ref="A92">UNIQUE('Feature Details by Source'!A92:A992 &amp; "||" &amp; 'Feature Details by Source'!D92:D992)</f>
        <v>Customer18||Delicious Breakfast</v>
      </c>
      <c r="B92" s="22" t="str">
        <f>IFERROR(__xludf.DUMMYFUNCTION("SPLIT(A92, ""||"")"),"Customer18")</f>
        <v>Customer18</v>
      </c>
      <c r="C92" s="22" t="str">
        <f>IFERROR(__xludf.DUMMYFUNCTION("""COMPUTED_VALUE"""),"Delicious Breakfast")</f>
        <v>Delicious Breakfast</v>
      </c>
      <c r="D92" s="22" t="str">
        <f>IF(COUNTIFS('Feature Details by Source'!A:A, B92, 'Feature Details by Source'!B:B, "Check-In", 'Feature Details by Source'!D:D, C92) &gt; 0, "True", "False")</f>
        <v>True</v>
      </c>
      <c r="E92" s="22" t="str">
        <f>IF(COUNTIFS('Feature Details by Source'!A:A, B92, 'Feature Details by Source'!B:B, "Check-Out", 'Feature Details by Source'!D:D, C92) &gt; 0, "True", "False")</f>
        <v>False</v>
      </c>
      <c r="F92" s="22" t="str">
        <f t="shared" si="1"/>
        <v>Disappointed</v>
      </c>
      <c r="G92" s="23" t="str">
        <f t="shared" si="2"/>
        <v>Disappointed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4" t="str">
        <f t="array" ref="A93">UNIQUE('Feature Details by Source'!A93:A992 &amp; "||" &amp; 'Feature Details by Source'!D93:D992)</f>
        <v>Customer18||Fast and Reliable Wi-Fi</v>
      </c>
      <c r="B93" s="25" t="str">
        <f>IFERROR(__xludf.DUMMYFUNCTION("SPLIT(A93, ""||"")"),"Customer18")</f>
        <v>Customer18</v>
      </c>
      <c r="C93" s="25" t="str">
        <f>IFERROR(__xludf.DUMMYFUNCTION("""COMPUTED_VALUE"""),"Fast and Reliable Wi-Fi")</f>
        <v>Fast and Reliable Wi-Fi</v>
      </c>
      <c r="D93" s="25" t="str">
        <f>IF(COUNTIFS('Feature Details by Source'!A:A, B93, 'Feature Details by Source'!B:B, "Check-In", 'Feature Details by Source'!D:D, C93) &gt; 0, "True", "False")</f>
        <v>True</v>
      </c>
      <c r="E93" s="25" t="str">
        <f>IF(COUNTIFS('Feature Details by Source'!A:A, B93, 'Feature Details by Source'!B:B, "Check-Out", 'Feature Details by Source'!D:D, C93) &gt; 0, "True", "False")</f>
        <v>True</v>
      </c>
      <c r="F93" s="25" t="str">
        <f t="shared" si="1"/>
        <v>Met Expectation</v>
      </c>
      <c r="G93" s="26" t="str">
        <f t="shared" si="2"/>
        <v>Met Expectation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1" t="str">
        <f t="array" ref="A94">UNIQUE('Feature Details by Source'!A94:A992 &amp; "||" &amp; 'Feature Details by Source'!D94:D992)</f>
        <v>Customer18||Family-Friendly Services</v>
      </c>
      <c r="B94" s="22" t="str">
        <f>IFERROR(__xludf.DUMMYFUNCTION("SPLIT(A94, ""||"")"),"Customer18")</f>
        <v>Customer18</v>
      </c>
      <c r="C94" s="22" t="str">
        <f>IFERROR(__xludf.DUMMYFUNCTION("""COMPUTED_VALUE"""),"Family-Friendly Services")</f>
        <v>Family-Friendly Services</v>
      </c>
      <c r="D94" s="22" t="str">
        <f>IF(COUNTIFS('Feature Details by Source'!A:A, B94, 'Feature Details by Source'!B:B, "Check-In", 'Feature Details by Source'!D:D, C94) &gt; 0, "True", "False")</f>
        <v>True</v>
      </c>
      <c r="E94" s="22" t="str">
        <f>IF(COUNTIFS('Feature Details by Source'!A:A, B94, 'Feature Details by Source'!B:B, "Check-Out", 'Feature Details by Source'!D:D, C94) &gt; 0, "True", "False")</f>
        <v>True</v>
      </c>
      <c r="F94" s="22" t="str">
        <f t="shared" si="1"/>
        <v>Met Expectation</v>
      </c>
      <c r="G94" s="23" t="str">
        <f t="shared" si="2"/>
        <v>Met Expectation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4" t="str">
        <f t="array" ref="A95">UNIQUE('Feature Details by Source'!A95:A992 &amp; "||" &amp; 'Feature Details by Source'!D95:D992)</f>
        <v>Customer18||Friendly and Helpful Staff</v>
      </c>
      <c r="B95" s="25" t="str">
        <f>IFERROR(__xludf.DUMMYFUNCTION("SPLIT(A95, ""||"")"),"Customer18")</f>
        <v>Customer18</v>
      </c>
      <c r="C95" s="25" t="str">
        <f>IFERROR(__xludf.DUMMYFUNCTION("""COMPUTED_VALUE"""),"Friendly and Helpful Staff")</f>
        <v>Friendly and Helpful Staff</v>
      </c>
      <c r="D95" s="25" t="str">
        <f>IF(COUNTIFS('Feature Details by Source'!A:A, B95, 'Feature Details by Source'!B:B, "Check-In", 'Feature Details by Source'!D:D, C95) &gt; 0, "True", "False")</f>
        <v>True</v>
      </c>
      <c r="E95" s="25" t="str">
        <f>IF(COUNTIFS('Feature Details by Source'!A:A, B95, 'Feature Details by Source'!B:B, "Check-Out", 'Feature Details by Source'!D:D, C95) &gt; 0, "True", "False")</f>
        <v>True</v>
      </c>
      <c r="F95" s="25" t="str">
        <f t="shared" si="1"/>
        <v>Met Expectation</v>
      </c>
      <c r="G95" s="26" t="str">
        <f t="shared" si="2"/>
        <v>Met Expectation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1" t="str">
        <f t="array" ref="A96">UNIQUE('Feature Details by Source'!A96:A992 &amp; "||" &amp; 'Feature Details by Source'!D96:D992)</f>
        <v>Customer19||Comfortable and Clean Rooms</v>
      </c>
      <c r="B96" s="22" t="str">
        <f>IFERROR(__xludf.DUMMYFUNCTION("SPLIT(A96, ""||"")"),"Customer19")</f>
        <v>Customer19</v>
      </c>
      <c r="C96" s="22" t="str">
        <f>IFERROR(__xludf.DUMMYFUNCTION("""COMPUTED_VALUE"""),"Comfortable and Clean Rooms")</f>
        <v>Comfortable and Clean Rooms</v>
      </c>
      <c r="D96" s="22" t="str">
        <f>IF(COUNTIFS('Feature Details by Source'!A:A, B96, 'Feature Details by Source'!B:B, "Check-In", 'Feature Details by Source'!D:D, C96) &gt; 0, "True", "False")</f>
        <v>True</v>
      </c>
      <c r="E96" s="22" t="str">
        <f>IF(COUNTIFS('Feature Details by Source'!A:A, B96, 'Feature Details by Source'!B:B, "Check-Out", 'Feature Details by Source'!D:D, C96) &gt; 0, "True", "False")</f>
        <v>False</v>
      </c>
      <c r="F96" s="22" t="str">
        <f t="shared" si="1"/>
        <v>Disappointed</v>
      </c>
      <c r="G96" s="23" t="str">
        <f t="shared" si="2"/>
        <v>Disappointed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4" t="str">
        <f t="array" ref="A97">UNIQUE('Feature Details by Source'!A97:A992 &amp; "||" &amp; 'Feature Details by Source'!D97:D992)</f>
        <v>Customer19||Quiet and Restful Environment</v>
      </c>
      <c r="B97" s="25" t="str">
        <f>IFERROR(__xludf.DUMMYFUNCTION("SPLIT(A97, ""||"")"),"Customer19")</f>
        <v>Customer19</v>
      </c>
      <c r="C97" s="25" t="str">
        <f>IFERROR(__xludf.DUMMYFUNCTION("""COMPUTED_VALUE"""),"Quiet and Restful Environment")</f>
        <v>Quiet and Restful Environment</v>
      </c>
      <c r="D97" s="25" t="str">
        <f>IF(COUNTIFS('Feature Details by Source'!A:A, B97, 'Feature Details by Source'!B:B, "Check-In", 'Feature Details by Source'!D:D, C97) &gt; 0, "True", "False")</f>
        <v>True</v>
      </c>
      <c r="E97" s="25" t="str">
        <f>IF(COUNTIFS('Feature Details by Source'!A:A, B97, 'Feature Details by Source'!B:B, "Check-Out", 'Feature Details by Source'!D:D, C97) &gt; 0, "True", "False")</f>
        <v>True</v>
      </c>
      <c r="F97" s="25" t="str">
        <f t="shared" si="1"/>
        <v>Met Expectation</v>
      </c>
      <c r="G97" s="26" t="str">
        <f t="shared" si="2"/>
        <v>Met Expectation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1" t="str">
        <f t="array" ref="A98">UNIQUE('Feature Details by Source'!A98:A992 &amp; "||" &amp; 'Feature Details by Source'!D98:D992)</f>
        <v>Customer19||Family-Friendly Services</v>
      </c>
      <c r="B98" s="22" t="str">
        <f>IFERROR(__xludf.DUMMYFUNCTION("SPLIT(A98, ""||"")"),"Customer19")</f>
        <v>Customer19</v>
      </c>
      <c r="C98" s="22" t="str">
        <f>IFERROR(__xludf.DUMMYFUNCTION("""COMPUTED_VALUE"""),"Family-Friendly Services")</f>
        <v>Family-Friendly Services</v>
      </c>
      <c r="D98" s="22" t="str">
        <f>IF(COUNTIFS('Feature Details by Source'!A:A, B98, 'Feature Details by Source'!B:B, "Check-In", 'Feature Details by Source'!D:D, C98) &gt; 0, "True", "False")</f>
        <v>True</v>
      </c>
      <c r="E98" s="22" t="str">
        <f>IF(COUNTIFS('Feature Details by Source'!A:A, B98, 'Feature Details by Source'!B:B, "Check-Out", 'Feature Details by Source'!D:D, C98) &gt; 0, "True", "False")</f>
        <v>False</v>
      </c>
      <c r="F98" s="22" t="str">
        <f t="shared" si="1"/>
        <v>Disappointed</v>
      </c>
      <c r="G98" s="23" t="str">
        <f t="shared" si="2"/>
        <v>Disappointed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4" t="str">
        <f t="array" ref="A99">UNIQUE('Feature Details by Source'!A99:A992 &amp; "||" &amp; 'Feature Details by Source'!D99:D992)</f>
        <v>Customer19||Modern Fitness Facilities</v>
      </c>
      <c r="B99" s="25" t="str">
        <f>IFERROR(__xludf.DUMMYFUNCTION("SPLIT(A99, ""||"")"),"Customer19")</f>
        <v>Customer19</v>
      </c>
      <c r="C99" s="25" t="str">
        <f>IFERROR(__xludf.DUMMYFUNCTION("""COMPUTED_VALUE"""),"Modern Fitness Facilities")</f>
        <v>Modern Fitness Facilities</v>
      </c>
      <c r="D99" s="25" t="str">
        <f>IF(COUNTIFS('Feature Details by Source'!A:A, B99, 'Feature Details by Source'!B:B, "Check-In", 'Feature Details by Source'!D:D, C99) &gt; 0, "True", "False")</f>
        <v>True</v>
      </c>
      <c r="E99" s="25" t="str">
        <f>IF(COUNTIFS('Feature Details by Source'!A:A, B99, 'Feature Details by Source'!B:B, "Check-Out", 'Feature Details by Source'!D:D, C99) &gt; 0, "True", "False")</f>
        <v>False</v>
      </c>
      <c r="F99" s="25" t="str">
        <f t="shared" si="1"/>
        <v>Disappointed</v>
      </c>
      <c r="G99" s="26" t="str">
        <f t="shared" si="2"/>
        <v>Disappointed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1" t="str">
        <f t="array" ref="A100">UNIQUE('Feature Details by Source'!A100:A992 &amp; "||" &amp; 'Feature Details by Source'!D100:D992)</f>
        <v>Customer20||Quiet and Restful Environment</v>
      </c>
      <c r="B100" s="22" t="str">
        <f>IFERROR(__xludf.DUMMYFUNCTION("SPLIT(A100, ""||"")"),"Customer20")</f>
        <v>Customer20</v>
      </c>
      <c r="C100" s="22" t="str">
        <f>IFERROR(__xludf.DUMMYFUNCTION("""COMPUTED_VALUE"""),"Quiet and Restful Environment")</f>
        <v>Quiet and Restful Environment</v>
      </c>
      <c r="D100" s="22" t="str">
        <f>IF(COUNTIFS('Feature Details by Source'!A:A, B100, 'Feature Details by Source'!B:B, "Check-In", 'Feature Details by Source'!D:D, C100) &gt; 0, "True", "False")</f>
        <v>True</v>
      </c>
      <c r="E100" s="22" t="str">
        <f>IF(COUNTIFS('Feature Details by Source'!A:A, B100, 'Feature Details by Source'!B:B, "Check-Out", 'Feature Details by Source'!D:D, C100) &gt; 0, "True", "False")</f>
        <v>False</v>
      </c>
      <c r="F100" s="22" t="str">
        <f t="shared" si="1"/>
        <v>Disappointed</v>
      </c>
      <c r="G100" s="23" t="str">
        <f t="shared" si="2"/>
        <v>Disappointed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4" t="str">
        <f t="array" ref="A101">UNIQUE('Feature Details by Source'!A101:A992 &amp; "||" &amp; 'Feature Details by Source'!D101:D992)</f>
        <v>Customer20||Friendly and Helpful Staff</v>
      </c>
      <c r="B101" s="25" t="str">
        <f>IFERROR(__xludf.DUMMYFUNCTION("SPLIT(A101, ""||"")"),"Customer20")</f>
        <v>Customer20</v>
      </c>
      <c r="C101" s="25" t="str">
        <f>IFERROR(__xludf.DUMMYFUNCTION("""COMPUTED_VALUE"""),"Friendly and Helpful Staff")</f>
        <v>Friendly and Helpful Staff</v>
      </c>
      <c r="D101" s="25" t="str">
        <f>IF(COUNTIFS('Feature Details by Source'!A:A, B101, 'Feature Details by Source'!B:B, "Check-In", 'Feature Details by Source'!D:D, C101) &gt; 0, "True", "False")</f>
        <v>True</v>
      </c>
      <c r="E101" s="25" t="str">
        <f>IF(COUNTIFS('Feature Details by Source'!A:A, B101, 'Feature Details by Source'!B:B, "Check-Out", 'Feature Details by Source'!D:D, C101) &gt; 0, "True", "False")</f>
        <v>False</v>
      </c>
      <c r="F101" s="25" t="str">
        <f t="shared" si="1"/>
        <v>Disappointed</v>
      </c>
      <c r="G101" s="26" t="str">
        <f t="shared" si="2"/>
        <v>Disappointed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1" t="str">
        <f t="array" ref="A102">UNIQUE('Feature Details by Source'!A102:A992 &amp; "||" &amp; 'Feature Details by Source'!D102:D992)</f>
        <v>Customer21||Quiet and Restful Environment</v>
      </c>
      <c r="B102" s="22" t="str">
        <f>IFERROR(__xludf.DUMMYFUNCTION("SPLIT(A102, ""||"")"),"Customer21")</f>
        <v>Customer21</v>
      </c>
      <c r="C102" s="22" t="str">
        <f>IFERROR(__xludf.DUMMYFUNCTION("""COMPUTED_VALUE"""),"Quiet and Restful Environment")</f>
        <v>Quiet and Restful Environment</v>
      </c>
      <c r="D102" s="22" t="str">
        <f>IF(COUNTIFS('Feature Details by Source'!A:A, B102, 'Feature Details by Source'!B:B, "Check-In", 'Feature Details by Source'!D:D, C102) &gt; 0, "True", "False")</f>
        <v>True</v>
      </c>
      <c r="E102" s="22" t="str">
        <f>IF(COUNTIFS('Feature Details by Source'!A:A, B102, 'Feature Details by Source'!B:B, "Check-Out", 'Feature Details by Source'!D:D, C102) &gt; 0, "True", "False")</f>
        <v>True</v>
      </c>
      <c r="F102" s="22" t="str">
        <f t="shared" si="1"/>
        <v>Met Expectation</v>
      </c>
      <c r="G102" s="23" t="str">
        <f t="shared" si="2"/>
        <v>Met Expectation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4" t="str">
        <f t="array" ref="A103">UNIQUE('Feature Details by Source'!A103:A992 &amp; "||" &amp; 'Feature Details by Source'!D103:D992)</f>
        <v>Customer21||Comfortable and Clean Rooms</v>
      </c>
      <c r="B103" s="25" t="str">
        <f>IFERROR(__xludf.DUMMYFUNCTION("SPLIT(A103, ""||"")"),"Customer21")</f>
        <v>Customer21</v>
      </c>
      <c r="C103" s="25" t="str">
        <f>IFERROR(__xludf.DUMMYFUNCTION("""COMPUTED_VALUE"""),"Comfortable and Clean Rooms")</f>
        <v>Comfortable and Clean Rooms</v>
      </c>
      <c r="D103" s="25" t="str">
        <f>IF(COUNTIFS('Feature Details by Source'!A:A, B103, 'Feature Details by Source'!B:B, "Check-In", 'Feature Details by Source'!D:D, C103) &gt; 0, "True", "False")</f>
        <v>True</v>
      </c>
      <c r="E103" s="25" t="str">
        <f>IF(COUNTIFS('Feature Details by Source'!A:A, B103, 'Feature Details by Source'!B:B, "Check-Out", 'Feature Details by Source'!D:D, C103) &gt; 0, "True", "False")</f>
        <v>True</v>
      </c>
      <c r="F103" s="25" t="str">
        <f t="shared" si="1"/>
        <v>Met Expectation</v>
      </c>
      <c r="G103" s="26" t="str">
        <f t="shared" si="2"/>
        <v>Met Expectation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1" t="str">
        <f t="array" ref="A104">UNIQUE('Feature Details by Source'!A104:A992 &amp; "||" &amp; 'Feature Details by Source'!D104:D992)</f>
        <v>Customer21||Modern Fitness Facilities</v>
      </c>
      <c r="B104" s="22" t="str">
        <f>IFERROR(__xludf.DUMMYFUNCTION("SPLIT(A104, ""||"")"),"Customer21")</f>
        <v>Customer21</v>
      </c>
      <c r="C104" s="22" t="str">
        <f>IFERROR(__xludf.DUMMYFUNCTION("""COMPUTED_VALUE"""),"Modern Fitness Facilities")</f>
        <v>Modern Fitness Facilities</v>
      </c>
      <c r="D104" s="22" t="str">
        <f>IF(COUNTIFS('Feature Details by Source'!A:A, B104, 'Feature Details by Source'!B:B, "Check-In", 'Feature Details by Source'!D:D, C104) &gt; 0, "True", "False")</f>
        <v>True</v>
      </c>
      <c r="E104" s="22" t="str">
        <f>IF(COUNTIFS('Feature Details by Source'!A:A, B104, 'Feature Details by Source'!B:B, "Check-Out", 'Feature Details by Source'!D:D, C104) &gt; 0, "True", "False")</f>
        <v>True</v>
      </c>
      <c r="F104" s="22" t="str">
        <f t="shared" si="1"/>
        <v>Met Expectation</v>
      </c>
      <c r="G104" s="23" t="str">
        <f t="shared" si="2"/>
        <v>Met Expectation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4" t="str">
        <f t="array" ref="A105">UNIQUE('Feature Details by Source'!A105:A992 &amp; "||" &amp; 'Feature Details by Source'!D105:D992)</f>
        <v>Customer21||Easy Parking &amp; Check-in</v>
      </c>
      <c r="B105" s="25" t="str">
        <f>IFERROR(__xludf.DUMMYFUNCTION("SPLIT(A105, ""||"")"),"Customer21")</f>
        <v>Customer21</v>
      </c>
      <c r="C105" s="25" t="str">
        <f>IFERROR(__xludf.DUMMYFUNCTION("""COMPUTED_VALUE"""),"Easy Parking &amp; Check-in")</f>
        <v>Easy Parking &amp; Check-in</v>
      </c>
      <c r="D105" s="25" t="str">
        <f>IF(COUNTIFS('Feature Details by Source'!A:A, B105, 'Feature Details by Source'!B:B, "Check-In", 'Feature Details by Source'!D:D, C105) &gt; 0, "True", "False")</f>
        <v>True</v>
      </c>
      <c r="E105" s="25" t="str">
        <f>IF(COUNTIFS('Feature Details by Source'!A:A, B105, 'Feature Details by Source'!B:B, "Check-Out", 'Feature Details by Source'!D:D, C105) &gt; 0, "True", "False")</f>
        <v>False</v>
      </c>
      <c r="F105" s="25" t="str">
        <f t="shared" si="1"/>
        <v>Disappointed</v>
      </c>
      <c r="G105" s="26" t="str">
        <f t="shared" si="2"/>
        <v>Disappointed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1" t="str">
        <f t="array" ref="A106">UNIQUE('Feature Details by Source'!A106:A992 &amp; "||" &amp; 'Feature Details by Source'!D106:D992)</f>
        <v>Customer21||Fast and Reliable Wi-Fi</v>
      </c>
      <c r="B106" s="22" t="str">
        <f>IFERROR(__xludf.DUMMYFUNCTION("SPLIT(A106, ""||"")"),"Customer21")</f>
        <v>Customer21</v>
      </c>
      <c r="C106" s="22" t="str">
        <f>IFERROR(__xludf.DUMMYFUNCTION("""COMPUTED_VALUE"""),"Fast and Reliable Wi-Fi")</f>
        <v>Fast and Reliable Wi-Fi</v>
      </c>
      <c r="D106" s="22" t="str">
        <f>IF(COUNTIFS('Feature Details by Source'!A:A, B106, 'Feature Details by Source'!B:B, "Check-In", 'Feature Details by Source'!D:D, C106) &gt; 0, "True", "False")</f>
        <v>True</v>
      </c>
      <c r="E106" s="22" t="str">
        <f>IF(COUNTIFS('Feature Details by Source'!A:A, B106, 'Feature Details by Source'!B:B, "Check-Out", 'Feature Details by Source'!D:D, C106) &gt; 0, "True", "False")</f>
        <v>True</v>
      </c>
      <c r="F106" s="22" t="str">
        <f t="shared" si="1"/>
        <v>Met Expectation</v>
      </c>
      <c r="G106" s="23" t="str">
        <f t="shared" si="2"/>
        <v>Met Expectation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4" t="str">
        <f t="array" ref="A107">UNIQUE('Feature Details by Source'!A107:A992 &amp; "||" &amp; 'Feature Details by Source'!D107:D992)</f>
        <v>Customer22||Comfortable and Clean Rooms</v>
      </c>
      <c r="B107" s="25" t="str">
        <f>IFERROR(__xludf.DUMMYFUNCTION("SPLIT(A107, ""||"")"),"Customer22")</f>
        <v>Customer22</v>
      </c>
      <c r="C107" s="25" t="str">
        <f>IFERROR(__xludf.DUMMYFUNCTION("""COMPUTED_VALUE"""),"Comfortable and Clean Rooms")</f>
        <v>Comfortable and Clean Rooms</v>
      </c>
      <c r="D107" s="25" t="str">
        <f>IF(COUNTIFS('Feature Details by Source'!A:A, B107, 'Feature Details by Source'!B:B, "Check-In", 'Feature Details by Source'!D:D, C107) &gt; 0, "True", "False")</f>
        <v>True</v>
      </c>
      <c r="E107" s="25" t="str">
        <f>IF(COUNTIFS('Feature Details by Source'!A:A, B107, 'Feature Details by Source'!B:B, "Check-Out", 'Feature Details by Source'!D:D, C107) &gt; 0, "True", "False")</f>
        <v>True</v>
      </c>
      <c r="F107" s="25" t="str">
        <f t="shared" si="1"/>
        <v>Met Expectation</v>
      </c>
      <c r="G107" s="26" t="str">
        <f t="shared" si="2"/>
        <v>Met Expectation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1" t="str">
        <f t="array" ref="A108">UNIQUE('Feature Details by Source'!A108:A992 &amp; "||" &amp; 'Feature Details by Source'!D108:D992)</f>
        <v>Customer22||Quiet and Restful Environment</v>
      </c>
      <c r="B108" s="22" t="str">
        <f>IFERROR(__xludf.DUMMYFUNCTION("SPLIT(A108, ""||"")"),"Customer22")</f>
        <v>Customer22</v>
      </c>
      <c r="C108" s="22" t="str">
        <f>IFERROR(__xludf.DUMMYFUNCTION("""COMPUTED_VALUE"""),"Quiet and Restful Environment")</f>
        <v>Quiet and Restful Environment</v>
      </c>
      <c r="D108" s="22" t="str">
        <f>IF(COUNTIFS('Feature Details by Source'!A:A, B108, 'Feature Details by Source'!B:B, "Check-In", 'Feature Details by Source'!D:D, C108) &gt; 0, "True", "False")</f>
        <v>True</v>
      </c>
      <c r="E108" s="22" t="str">
        <f>IF(COUNTIFS('Feature Details by Source'!A:A, B108, 'Feature Details by Source'!B:B, "Check-Out", 'Feature Details by Source'!D:D, C108) &gt; 0, "True", "False")</f>
        <v>True</v>
      </c>
      <c r="F108" s="22" t="str">
        <f t="shared" si="1"/>
        <v>Met Expectation</v>
      </c>
      <c r="G108" s="23" t="str">
        <f t="shared" si="2"/>
        <v>Met Expectation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4" t="str">
        <f t="array" ref="A109">UNIQUE('Feature Details by Source'!A109:A992 &amp; "||" &amp; 'Feature Details by Source'!D109:D992)</f>
        <v>Customer22||Modern Fitness Facilities</v>
      </c>
      <c r="B109" s="25" t="str">
        <f>IFERROR(__xludf.DUMMYFUNCTION("SPLIT(A109, ""||"")"),"Customer22")</f>
        <v>Customer22</v>
      </c>
      <c r="C109" s="25" t="str">
        <f>IFERROR(__xludf.DUMMYFUNCTION("""COMPUTED_VALUE"""),"Modern Fitness Facilities")</f>
        <v>Modern Fitness Facilities</v>
      </c>
      <c r="D109" s="25" t="str">
        <f>IF(COUNTIFS('Feature Details by Source'!A:A, B109, 'Feature Details by Source'!B:B, "Check-In", 'Feature Details by Source'!D:D, C109) &gt; 0, "True", "False")</f>
        <v>True</v>
      </c>
      <c r="E109" s="25" t="str">
        <f>IF(COUNTIFS('Feature Details by Source'!A:A, B109, 'Feature Details by Source'!B:B, "Check-Out", 'Feature Details by Source'!D:D, C109) &gt; 0, "True", "False")</f>
        <v>True</v>
      </c>
      <c r="F109" s="25" t="str">
        <f t="shared" si="1"/>
        <v>Met Expectation</v>
      </c>
      <c r="G109" s="26" t="str">
        <f t="shared" si="2"/>
        <v>Met Expectation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1" t="str">
        <f t="array" ref="A110">UNIQUE('Feature Details by Source'!A110:A992 &amp; "||" &amp; 'Feature Details by Source'!D110:D992)</f>
        <v>Customer22||Easy Parking &amp; Check-in</v>
      </c>
      <c r="B110" s="22" t="str">
        <f>IFERROR(__xludf.DUMMYFUNCTION("SPLIT(A110, ""||"")"),"Customer22")</f>
        <v>Customer22</v>
      </c>
      <c r="C110" s="22" t="str">
        <f>IFERROR(__xludf.DUMMYFUNCTION("""COMPUTED_VALUE"""),"Easy Parking &amp; Check-in")</f>
        <v>Easy Parking &amp; Check-in</v>
      </c>
      <c r="D110" s="22" t="str">
        <f>IF(COUNTIFS('Feature Details by Source'!A:A, B110, 'Feature Details by Source'!B:B, "Check-In", 'Feature Details by Source'!D:D, C110) &gt; 0, "True", "False")</f>
        <v>True</v>
      </c>
      <c r="E110" s="22" t="str">
        <f>IF(COUNTIFS('Feature Details by Source'!A:A, B110, 'Feature Details by Source'!B:B, "Check-Out", 'Feature Details by Source'!D:D, C110) &gt; 0, "True", "False")</f>
        <v>False</v>
      </c>
      <c r="F110" s="22" t="str">
        <f t="shared" si="1"/>
        <v>Disappointed</v>
      </c>
      <c r="G110" s="23" t="str">
        <f t="shared" si="2"/>
        <v>Disappointed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4" t="str">
        <f t="array" ref="A111">UNIQUE('Feature Details by Source'!A111:A992 &amp; "||" &amp; 'Feature Details by Source'!D111:D992)</f>
        <v>Customer22||Delicious Breakfast</v>
      </c>
      <c r="B111" s="25" t="str">
        <f>IFERROR(__xludf.DUMMYFUNCTION("SPLIT(A111, ""||"")"),"Customer22")</f>
        <v>Customer22</v>
      </c>
      <c r="C111" s="25" t="str">
        <f>IFERROR(__xludf.DUMMYFUNCTION("""COMPUTED_VALUE"""),"Delicious Breakfast")</f>
        <v>Delicious Breakfast</v>
      </c>
      <c r="D111" s="25" t="str">
        <f>IF(COUNTIFS('Feature Details by Source'!A:A, B111, 'Feature Details by Source'!B:B, "Check-In", 'Feature Details by Source'!D:D, C111) &gt; 0, "True", "False")</f>
        <v>True</v>
      </c>
      <c r="E111" s="25" t="str">
        <f>IF(COUNTIFS('Feature Details by Source'!A:A, B111, 'Feature Details by Source'!B:B, "Check-Out", 'Feature Details by Source'!D:D, C111) &gt; 0, "True", "False")</f>
        <v>True</v>
      </c>
      <c r="F111" s="25" t="str">
        <f t="shared" si="1"/>
        <v>Met Expectation</v>
      </c>
      <c r="G111" s="26" t="str">
        <f t="shared" si="2"/>
        <v>Met Expectation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1" t="str">
        <f t="array" ref="A112">UNIQUE('Feature Details by Source'!A112:A992 &amp; "||" &amp; 'Feature Details by Source'!D112:D992)</f>
        <v>Customer22||Family-Friendly Services</v>
      </c>
      <c r="B112" s="22" t="str">
        <f>IFERROR(__xludf.DUMMYFUNCTION("SPLIT(A112, ""||"")"),"Customer22")</f>
        <v>Customer22</v>
      </c>
      <c r="C112" s="22" t="str">
        <f>IFERROR(__xludf.DUMMYFUNCTION("""COMPUTED_VALUE"""),"Family-Friendly Services")</f>
        <v>Family-Friendly Services</v>
      </c>
      <c r="D112" s="22" t="str">
        <f>IF(COUNTIFS('Feature Details by Source'!A:A, B112, 'Feature Details by Source'!B:B, "Check-In", 'Feature Details by Source'!D:D, C112) &gt; 0, "True", "False")</f>
        <v>True</v>
      </c>
      <c r="E112" s="22" t="str">
        <f>IF(COUNTIFS('Feature Details by Source'!A:A, B112, 'Feature Details by Source'!B:B, "Check-Out", 'Feature Details by Source'!D:D, C112) &gt; 0, "True", "False")</f>
        <v>False</v>
      </c>
      <c r="F112" s="22" t="str">
        <f t="shared" si="1"/>
        <v>Disappointed</v>
      </c>
      <c r="G112" s="23" t="str">
        <f t="shared" si="2"/>
        <v>Disappointed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4" t="str">
        <f t="array" ref="A113">UNIQUE('Feature Details by Source'!A113:A992 &amp; "||" &amp; 'Feature Details by Source'!D113:D992)</f>
        <v>Customer23||Business Amenities</v>
      </c>
      <c r="B113" s="25" t="str">
        <f>IFERROR(__xludf.DUMMYFUNCTION("SPLIT(A113, ""||"")"),"Customer23")</f>
        <v>Customer23</v>
      </c>
      <c r="C113" s="25" t="str">
        <f>IFERROR(__xludf.DUMMYFUNCTION("""COMPUTED_VALUE"""),"Business Amenities")</f>
        <v>Business Amenities</v>
      </c>
      <c r="D113" s="25" t="str">
        <f>IF(COUNTIFS('Feature Details by Source'!A:A, B113, 'Feature Details by Source'!B:B, "Check-In", 'Feature Details by Source'!D:D, C113) &gt; 0, "True", "False")</f>
        <v>True</v>
      </c>
      <c r="E113" s="25" t="str">
        <f>IF(COUNTIFS('Feature Details by Source'!A:A, B113, 'Feature Details by Source'!B:B, "Check-Out", 'Feature Details by Source'!D:D, C113) &gt; 0, "True", "False")</f>
        <v>True</v>
      </c>
      <c r="F113" s="25" t="str">
        <f t="shared" si="1"/>
        <v>Met Expectation</v>
      </c>
      <c r="G113" s="26" t="str">
        <f t="shared" si="2"/>
        <v>Met Expectation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1" t="str">
        <f t="array" ref="A114">UNIQUE('Feature Details by Source'!A114:A992 &amp; "||" &amp; 'Feature Details by Source'!D114:D992)</f>
        <v>Customer23||Quiet and Restful Environment</v>
      </c>
      <c r="B114" s="22" t="str">
        <f>IFERROR(__xludf.DUMMYFUNCTION("SPLIT(A114, ""||"")"),"Customer23")</f>
        <v>Customer23</v>
      </c>
      <c r="C114" s="22" t="str">
        <f>IFERROR(__xludf.DUMMYFUNCTION("""COMPUTED_VALUE"""),"Quiet and Restful Environment")</f>
        <v>Quiet and Restful Environment</v>
      </c>
      <c r="D114" s="22" t="str">
        <f>IF(COUNTIFS('Feature Details by Source'!A:A, B114, 'Feature Details by Source'!B:B, "Check-In", 'Feature Details by Source'!D:D, C114) &gt; 0, "True", "False")</f>
        <v>True</v>
      </c>
      <c r="E114" s="22" t="str">
        <f>IF(COUNTIFS('Feature Details by Source'!A:A, B114, 'Feature Details by Source'!B:B, "Check-Out", 'Feature Details by Source'!D:D, C114) &gt; 0, "True", "False")</f>
        <v>True</v>
      </c>
      <c r="F114" s="22" t="str">
        <f t="shared" si="1"/>
        <v>Met Expectation</v>
      </c>
      <c r="G114" s="23" t="str">
        <f t="shared" si="2"/>
        <v>Met Expectation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4" t="str">
        <f t="array" ref="A115">UNIQUE('Feature Details by Source'!A115:A992 &amp; "||" &amp; 'Feature Details by Source'!D115:D992)</f>
        <v>Customer23||Delicious Breakfast</v>
      </c>
      <c r="B115" s="25" t="str">
        <f>IFERROR(__xludf.DUMMYFUNCTION("SPLIT(A115, ""||"")"),"Customer23")</f>
        <v>Customer23</v>
      </c>
      <c r="C115" s="25" t="str">
        <f>IFERROR(__xludf.DUMMYFUNCTION("""COMPUTED_VALUE"""),"Delicious Breakfast")</f>
        <v>Delicious Breakfast</v>
      </c>
      <c r="D115" s="25" t="str">
        <f>IF(COUNTIFS('Feature Details by Source'!A:A, B115, 'Feature Details by Source'!B:B, "Check-In", 'Feature Details by Source'!D:D, C115) &gt; 0, "True", "False")</f>
        <v>True</v>
      </c>
      <c r="E115" s="25" t="str">
        <f>IF(COUNTIFS('Feature Details by Source'!A:A, B115, 'Feature Details by Source'!B:B, "Check-Out", 'Feature Details by Source'!D:D, C115) &gt; 0, "True", "False")</f>
        <v>True</v>
      </c>
      <c r="F115" s="25" t="str">
        <f t="shared" si="1"/>
        <v>Met Expectation</v>
      </c>
      <c r="G115" s="26" t="str">
        <f t="shared" si="2"/>
        <v>Met Expectation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1" t="str">
        <f t="array" ref="A116">UNIQUE('Feature Details by Source'!A116:A992 &amp; "||" &amp; 'Feature Details by Source'!D116:D992)</f>
        <v>Customer24||Easy Parking &amp; Check-in</v>
      </c>
      <c r="B116" s="22" t="str">
        <f>IFERROR(__xludf.DUMMYFUNCTION("SPLIT(A116, ""||"")"),"Customer24")</f>
        <v>Customer24</v>
      </c>
      <c r="C116" s="22" t="str">
        <f>IFERROR(__xludf.DUMMYFUNCTION("""COMPUTED_VALUE"""),"Easy Parking &amp; Check-in")</f>
        <v>Easy Parking &amp; Check-in</v>
      </c>
      <c r="D116" s="22" t="str">
        <f>IF(COUNTIFS('Feature Details by Source'!A:A, B116, 'Feature Details by Source'!B:B, "Check-In", 'Feature Details by Source'!D:D, C116) &gt; 0, "True", "False")</f>
        <v>True</v>
      </c>
      <c r="E116" s="22" t="str">
        <f>IF(COUNTIFS('Feature Details by Source'!A:A, B116, 'Feature Details by Source'!B:B, "Check-Out", 'Feature Details by Source'!D:D, C116) &gt; 0, "True", "False")</f>
        <v>True</v>
      </c>
      <c r="F116" s="22" t="str">
        <f t="shared" si="1"/>
        <v>Met Expectation</v>
      </c>
      <c r="G116" s="23" t="str">
        <f t="shared" si="2"/>
        <v>Met Expectation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4" t="str">
        <f t="array" ref="A117">UNIQUE('Feature Details by Source'!A117:A992 &amp; "||" &amp; 'Feature Details by Source'!D117:D992)</f>
        <v>Customer24||Modern Fitness Facilities</v>
      </c>
      <c r="B117" s="25" t="str">
        <f>IFERROR(__xludf.DUMMYFUNCTION("SPLIT(A117, ""||"")"),"Customer24")</f>
        <v>Customer24</v>
      </c>
      <c r="C117" s="25" t="str">
        <f>IFERROR(__xludf.DUMMYFUNCTION("""COMPUTED_VALUE"""),"Modern Fitness Facilities")</f>
        <v>Modern Fitness Facilities</v>
      </c>
      <c r="D117" s="25" t="str">
        <f>IF(COUNTIFS('Feature Details by Source'!A:A, B117, 'Feature Details by Source'!B:B, "Check-In", 'Feature Details by Source'!D:D, C117) &gt; 0, "True", "False")</f>
        <v>True</v>
      </c>
      <c r="E117" s="25" t="str">
        <f>IF(COUNTIFS('Feature Details by Source'!A:A, B117, 'Feature Details by Source'!B:B, "Check-Out", 'Feature Details by Source'!D:D, C117) &gt; 0, "True", "False")</f>
        <v>True</v>
      </c>
      <c r="F117" s="25" t="str">
        <f t="shared" si="1"/>
        <v>Met Expectation</v>
      </c>
      <c r="G117" s="26" t="str">
        <f t="shared" si="2"/>
        <v>Met Expectation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1" t="str">
        <f t="array" ref="A118">UNIQUE('Feature Details by Source'!A118:A992 &amp; "||" &amp; 'Feature Details by Source'!D118:D992)</f>
        <v>Customer24||Quiet and Restful Environment</v>
      </c>
      <c r="B118" s="22" t="str">
        <f>IFERROR(__xludf.DUMMYFUNCTION("SPLIT(A118, ""||"")"),"Customer24")</f>
        <v>Customer24</v>
      </c>
      <c r="C118" s="22" t="str">
        <f>IFERROR(__xludf.DUMMYFUNCTION("""COMPUTED_VALUE"""),"Quiet and Restful Environment")</f>
        <v>Quiet and Restful Environment</v>
      </c>
      <c r="D118" s="22" t="str">
        <f>IF(COUNTIFS('Feature Details by Source'!A:A, B118, 'Feature Details by Source'!B:B, "Check-In", 'Feature Details by Source'!D:D, C118) &gt; 0, "True", "False")</f>
        <v>True</v>
      </c>
      <c r="E118" s="22" t="str">
        <f>IF(COUNTIFS('Feature Details by Source'!A:A, B118, 'Feature Details by Source'!B:B, "Check-Out", 'Feature Details by Source'!D:D, C118) &gt; 0, "True", "False")</f>
        <v>True</v>
      </c>
      <c r="F118" s="22" t="str">
        <f t="shared" si="1"/>
        <v>Met Expectation</v>
      </c>
      <c r="G118" s="23" t="str">
        <f t="shared" si="2"/>
        <v>Met Expectation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4" t="str">
        <f t="array" ref="A119">UNIQUE('Feature Details by Source'!A119:A992 &amp; "||" &amp; 'Feature Details by Source'!D119:D992)</f>
        <v>Customer24||Friendly and Helpful Staff</v>
      </c>
      <c r="B119" s="25" t="str">
        <f>IFERROR(__xludf.DUMMYFUNCTION("SPLIT(A119, ""||"")"),"Customer24")</f>
        <v>Customer24</v>
      </c>
      <c r="C119" s="25" t="str">
        <f>IFERROR(__xludf.DUMMYFUNCTION("""COMPUTED_VALUE"""),"Friendly and Helpful Staff")</f>
        <v>Friendly and Helpful Staff</v>
      </c>
      <c r="D119" s="25" t="str">
        <f>IF(COUNTIFS('Feature Details by Source'!A:A, B119, 'Feature Details by Source'!B:B, "Check-In", 'Feature Details by Source'!D:D, C119) &gt; 0, "True", "False")</f>
        <v>True</v>
      </c>
      <c r="E119" s="25" t="str">
        <f>IF(COUNTIFS('Feature Details by Source'!A:A, B119, 'Feature Details by Source'!B:B, "Check-Out", 'Feature Details by Source'!D:D, C119) &gt; 0, "True", "False")</f>
        <v>True</v>
      </c>
      <c r="F119" s="25" t="str">
        <f t="shared" si="1"/>
        <v>Met Expectation</v>
      </c>
      <c r="G119" s="26" t="str">
        <f t="shared" si="2"/>
        <v>Met Expectation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1" t="str">
        <f t="array" ref="A120">UNIQUE('Feature Details by Source'!A120:A992 &amp; "||" &amp; 'Feature Details by Source'!D120:D992)</f>
        <v>Customer24||Fast and Reliable Wi-Fi</v>
      </c>
      <c r="B120" s="22" t="str">
        <f>IFERROR(__xludf.DUMMYFUNCTION("SPLIT(A120, ""||"")"),"Customer24")</f>
        <v>Customer24</v>
      </c>
      <c r="C120" s="22" t="str">
        <f>IFERROR(__xludf.DUMMYFUNCTION("""COMPUTED_VALUE"""),"Fast and Reliable Wi-Fi")</f>
        <v>Fast and Reliable Wi-Fi</v>
      </c>
      <c r="D120" s="22" t="str">
        <f>IF(COUNTIFS('Feature Details by Source'!A:A, B120, 'Feature Details by Source'!B:B, "Check-In", 'Feature Details by Source'!D:D, C120) &gt; 0, "True", "False")</f>
        <v>True</v>
      </c>
      <c r="E120" s="22" t="str">
        <f>IF(COUNTIFS('Feature Details by Source'!A:A, B120, 'Feature Details by Source'!B:B, "Check-Out", 'Feature Details by Source'!D:D, C120) &gt; 0, "True", "False")</f>
        <v>False</v>
      </c>
      <c r="F120" s="22" t="str">
        <f t="shared" si="1"/>
        <v>Disappointed</v>
      </c>
      <c r="G120" s="23" t="str">
        <f t="shared" si="2"/>
        <v>Disappointed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4" t="str">
        <f t="array" ref="A121">UNIQUE('Feature Details by Source'!A121:A992 &amp; "||" &amp; 'Feature Details by Source'!D121:D992)</f>
        <v>Customer24||Comfortable and Clean Rooms</v>
      </c>
      <c r="B121" s="25" t="str">
        <f>IFERROR(__xludf.DUMMYFUNCTION("SPLIT(A121, ""||"")"),"Customer24")</f>
        <v>Customer24</v>
      </c>
      <c r="C121" s="25" t="str">
        <f>IFERROR(__xludf.DUMMYFUNCTION("""COMPUTED_VALUE"""),"Comfortable and Clean Rooms")</f>
        <v>Comfortable and Clean Rooms</v>
      </c>
      <c r="D121" s="25" t="str">
        <f>IF(COUNTIFS('Feature Details by Source'!A:A, B121, 'Feature Details by Source'!B:B, "Check-In", 'Feature Details by Source'!D:D, C121) &gt; 0, "True", "False")</f>
        <v>True</v>
      </c>
      <c r="E121" s="25" t="str">
        <f>IF(COUNTIFS('Feature Details by Source'!A:A, B121, 'Feature Details by Source'!B:B, "Check-Out", 'Feature Details by Source'!D:D, C121) &gt; 0, "True", "False")</f>
        <v>True</v>
      </c>
      <c r="F121" s="25" t="str">
        <f t="shared" si="1"/>
        <v>Met Expectation</v>
      </c>
      <c r="G121" s="26" t="str">
        <f t="shared" si="2"/>
        <v>Met Expectation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1" t="str">
        <f t="array" ref="A122">UNIQUE('Feature Details by Source'!A122:A992 &amp; "||" &amp; 'Feature Details by Source'!D122:D992)</f>
        <v>Customer24||Reservation &amp; Communication</v>
      </c>
      <c r="B122" s="22" t="str">
        <f>IFERROR(__xludf.DUMMYFUNCTION("SPLIT(A122, ""||"")"),"Customer24")</f>
        <v>Customer24</v>
      </c>
      <c r="C122" s="22" t="str">
        <f>IFERROR(__xludf.DUMMYFUNCTION("""COMPUTED_VALUE"""),"Reservation &amp; Communication")</f>
        <v>Reservation &amp; Communication</v>
      </c>
      <c r="D122" s="22" t="str">
        <f>IF(COUNTIFS('Feature Details by Source'!A:A, B122, 'Feature Details by Source'!B:B, "Check-In", 'Feature Details by Source'!D:D, C122) &gt; 0, "True", "False")</f>
        <v>True</v>
      </c>
      <c r="E122" s="22" t="str">
        <f>IF(COUNTIFS('Feature Details by Source'!A:A, B122, 'Feature Details by Source'!B:B, "Check-Out", 'Feature Details by Source'!D:D, C122) &gt; 0, "True", "False")</f>
        <v>False</v>
      </c>
      <c r="F122" s="22" t="str">
        <f t="shared" si="1"/>
        <v>Disappointed</v>
      </c>
      <c r="G122" s="23" t="str">
        <f t="shared" si="2"/>
        <v>Disappointed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4" t="str">
        <f t="array" ref="A123">UNIQUE('Feature Details by Source'!A123:A992 &amp; "||" &amp; 'Feature Details by Source'!D123:D992)</f>
        <v>Customer25||Modern Fitness Facilities</v>
      </c>
      <c r="B123" s="25" t="str">
        <f>IFERROR(__xludf.DUMMYFUNCTION("SPLIT(A123, ""||"")"),"Customer25")</f>
        <v>Customer25</v>
      </c>
      <c r="C123" s="25" t="str">
        <f>IFERROR(__xludf.DUMMYFUNCTION("""COMPUTED_VALUE"""),"Modern Fitness Facilities")</f>
        <v>Modern Fitness Facilities</v>
      </c>
      <c r="D123" s="25" t="str">
        <f>IF(COUNTIFS('Feature Details by Source'!A:A, B123, 'Feature Details by Source'!B:B, "Check-In", 'Feature Details by Source'!D:D, C123) &gt; 0, "True", "False")</f>
        <v>True</v>
      </c>
      <c r="E123" s="25" t="str">
        <f>IF(COUNTIFS('Feature Details by Source'!A:A, B123, 'Feature Details by Source'!B:B, "Check-Out", 'Feature Details by Source'!D:D, C123) &gt; 0, "True", "False")</f>
        <v>False</v>
      </c>
      <c r="F123" s="25" t="str">
        <f t="shared" si="1"/>
        <v>Disappointed</v>
      </c>
      <c r="G123" s="26" t="str">
        <f t="shared" si="2"/>
        <v>Disappointed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1" t="str">
        <f t="array" ref="A124">UNIQUE('Feature Details by Source'!A124:A992 &amp; "||" &amp; 'Feature Details by Source'!D124:D992)</f>
        <v>Customer25||Delicious Breakfast</v>
      </c>
      <c r="B124" s="22" t="str">
        <f>IFERROR(__xludf.DUMMYFUNCTION("SPLIT(A124, ""||"")"),"Customer25")</f>
        <v>Customer25</v>
      </c>
      <c r="C124" s="22" t="str">
        <f>IFERROR(__xludf.DUMMYFUNCTION("""COMPUTED_VALUE"""),"Delicious Breakfast")</f>
        <v>Delicious Breakfast</v>
      </c>
      <c r="D124" s="22" t="str">
        <f>IF(COUNTIFS('Feature Details by Source'!A:A, B124, 'Feature Details by Source'!B:B, "Check-In", 'Feature Details by Source'!D:D, C124) &gt; 0, "True", "False")</f>
        <v>True</v>
      </c>
      <c r="E124" s="22" t="str">
        <f>IF(COUNTIFS('Feature Details by Source'!A:A, B124, 'Feature Details by Source'!B:B, "Check-Out", 'Feature Details by Source'!D:D, C124) &gt; 0, "True", "False")</f>
        <v>True</v>
      </c>
      <c r="F124" s="22" t="str">
        <f t="shared" si="1"/>
        <v>Met Expectation</v>
      </c>
      <c r="G124" s="23" t="str">
        <f t="shared" si="2"/>
        <v>Met Expectation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4" t="str">
        <f t="array" ref="A125">UNIQUE('Feature Details by Source'!A125:A992 &amp; "||" &amp; 'Feature Details by Source'!D125:D992)</f>
        <v>Customer25||Quiet and Restful Environment</v>
      </c>
      <c r="B125" s="25" t="str">
        <f>IFERROR(__xludf.DUMMYFUNCTION("SPLIT(A125, ""||"")"),"Customer25")</f>
        <v>Customer25</v>
      </c>
      <c r="C125" s="25" t="str">
        <f>IFERROR(__xludf.DUMMYFUNCTION("""COMPUTED_VALUE"""),"Quiet and Restful Environment")</f>
        <v>Quiet and Restful Environment</v>
      </c>
      <c r="D125" s="25" t="str">
        <f>IF(COUNTIFS('Feature Details by Source'!A:A, B125, 'Feature Details by Source'!B:B, "Check-In", 'Feature Details by Source'!D:D, C125) &gt; 0, "True", "False")</f>
        <v>True</v>
      </c>
      <c r="E125" s="25" t="str">
        <f>IF(COUNTIFS('Feature Details by Source'!A:A, B125, 'Feature Details by Source'!B:B, "Check-Out", 'Feature Details by Source'!D:D, C125) &gt; 0, "True", "False")</f>
        <v>True</v>
      </c>
      <c r="F125" s="25" t="str">
        <f t="shared" si="1"/>
        <v>Met Expectation</v>
      </c>
      <c r="G125" s="26" t="str">
        <f t="shared" si="2"/>
        <v>Met Expectation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1" t="str">
        <f t="array" ref="A126">UNIQUE('Feature Details by Source'!A126:A992 &amp; "||" &amp; 'Feature Details by Source'!D126:D992)</f>
        <v>Customer25||Reservation &amp; Communication</v>
      </c>
      <c r="B126" s="22" t="str">
        <f>IFERROR(__xludf.DUMMYFUNCTION("SPLIT(A126, ""||"")"),"Customer25")</f>
        <v>Customer25</v>
      </c>
      <c r="C126" s="22" t="str">
        <f>IFERROR(__xludf.DUMMYFUNCTION("""COMPUTED_VALUE"""),"Reservation &amp; Communication")</f>
        <v>Reservation &amp; Communication</v>
      </c>
      <c r="D126" s="22" t="str">
        <f>IF(COUNTIFS('Feature Details by Source'!A:A, B126, 'Feature Details by Source'!B:B, "Check-In", 'Feature Details by Source'!D:D, C126) &gt; 0, "True", "False")</f>
        <v>True</v>
      </c>
      <c r="E126" s="22" t="str">
        <f>IF(COUNTIFS('Feature Details by Source'!A:A, B126, 'Feature Details by Source'!B:B, "Check-Out", 'Feature Details by Source'!D:D, C126) &gt; 0, "True", "False")</f>
        <v>False</v>
      </c>
      <c r="F126" s="22" t="str">
        <f t="shared" si="1"/>
        <v>Disappointed</v>
      </c>
      <c r="G126" s="23" t="str">
        <f t="shared" si="2"/>
        <v>Disappointed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4" t="str">
        <f t="array" ref="A127">UNIQUE('Feature Details by Source'!A127:A992 &amp; "||" &amp; 'Feature Details by Source'!D127:D992)</f>
        <v>Customer25||Fast and Reliable Wi-Fi</v>
      </c>
      <c r="B127" s="25" t="str">
        <f>IFERROR(__xludf.DUMMYFUNCTION("SPLIT(A127, ""||"")"),"Customer25")</f>
        <v>Customer25</v>
      </c>
      <c r="C127" s="25" t="str">
        <f>IFERROR(__xludf.DUMMYFUNCTION("""COMPUTED_VALUE"""),"Fast and Reliable Wi-Fi")</f>
        <v>Fast and Reliable Wi-Fi</v>
      </c>
      <c r="D127" s="25" t="str">
        <f>IF(COUNTIFS('Feature Details by Source'!A:A, B127, 'Feature Details by Source'!B:B, "Check-In", 'Feature Details by Source'!D:D, C127) &gt; 0, "True", "False")</f>
        <v>True</v>
      </c>
      <c r="E127" s="25" t="str">
        <f>IF(COUNTIFS('Feature Details by Source'!A:A, B127, 'Feature Details by Source'!B:B, "Check-Out", 'Feature Details by Source'!D:D, C127) &gt; 0, "True", "False")</f>
        <v>True</v>
      </c>
      <c r="F127" s="25" t="str">
        <f t="shared" si="1"/>
        <v>Met Expectation</v>
      </c>
      <c r="G127" s="26" t="str">
        <f t="shared" si="2"/>
        <v>Met Expectation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1" t="str">
        <f t="array" ref="A128">UNIQUE('Feature Details by Source'!A128:A992 &amp; "||" &amp; 'Feature Details by Source'!D128:D992)</f>
        <v>Customer25||Stylish Interior Design</v>
      </c>
      <c r="B128" s="22" t="str">
        <f>IFERROR(__xludf.DUMMYFUNCTION("SPLIT(A128, ""||"")"),"Customer25")</f>
        <v>Customer25</v>
      </c>
      <c r="C128" s="22" t="str">
        <f>IFERROR(__xludf.DUMMYFUNCTION("""COMPUTED_VALUE"""),"Stylish Interior Design")</f>
        <v>Stylish Interior Design</v>
      </c>
      <c r="D128" s="22" t="str">
        <f>IF(COUNTIFS('Feature Details by Source'!A:A, B128, 'Feature Details by Source'!B:B, "Check-In", 'Feature Details by Source'!D:D, C128) &gt; 0, "True", "False")</f>
        <v>True</v>
      </c>
      <c r="E128" s="22" t="str">
        <f>IF(COUNTIFS('Feature Details by Source'!A:A, B128, 'Feature Details by Source'!B:B, "Check-Out", 'Feature Details by Source'!D:D, C128) &gt; 0, "True", "False")</f>
        <v>False</v>
      </c>
      <c r="F128" s="22" t="str">
        <f t="shared" si="1"/>
        <v>Disappointed</v>
      </c>
      <c r="G128" s="23" t="str">
        <f t="shared" si="2"/>
        <v>Disappointed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4" t="str">
        <f t="array" ref="A129">UNIQUE('Feature Details by Source'!A129:A992 &amp; "||" &amp; 'Feature Details by Source'!D129:D992)</f>
        <v>Customer26||Comfortable and Clean Rooms</v>
      </c>
      <c r="B129" s="25" t="str">
        <f>IFERROR(__xludf.DUMMYFUNCTION("SPLIT(A129, ""||"")"),"Customer26")</f>
        <v>Customer26</v>
      </c>
      <c r="C129" s="25" t="str">
        <f>IFERROR(__xludf.DUMMYFUNCTION("""COMPUTED_VALUE"""),"Comfortable and Clean Rooms")</f>
        <v>Comfortable and Clean Rooms</v>
      </c>
      <c r="D129" s="25" t="str">
        <f>IF(COUNTIFS('Feature Details by Source'!A:A, B129, 'Feature Details by Source'!B:B, "Check-In", 'Feature Details by Source'!D:D, C129) &gt; 0, "True", "False")</f>
        <v>True</v>
      </c>
      <c r="E129" s="25" t="str">
        <f>IF(COUNTIFS('Feature Details by Source'!A:A, B129, 'Feature Details by Source'!B:B, "Check-Out", 'Feature Details by Source'!D:D, C129) &gt; 0, "True", "False")</f>
        <v>False</v>
      </c>
      <c r="F129" s="25" t="str">
        <f t="shared" si="1"/>
        <v>Disappointed</v>
      </c>
      <c r="G129" s="26" t="str">
        <f t="shared" si="2"/>
        <v>Disappointed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1" t="str">
        <f t="array" ref="A130">UNIQUE('Feature Details by Source'!A130:A992 &amp; "||" &amp; 'Feature Details by Source'!D130:D992)</f>
        <v>Customer26||Delicious Breakfast</v>
      </c>
      <c r="B130" s="22" t="str">
        <f>IFERROR(__xludf.DUMMYFUNCTION("SPLIT(A130, ""||"")"),"Customer26")</f>
        <v>Customer26</v>
      </c>
      <c r="C130" s="22" t="str">
        <f>IFERROR(__xludf.DUMMYFUNCTION("""COMPUTED_VALUE"""),"Delicious Breakfast")</f>
        <v>Delicious Breakfast</v>
      </c>
      <c r="D130" s="22" t="str">
        <f>IF(COUNTIFS('Feature Details by Source'!A:A, B130, 'Feature Details by Source'!B:B, "Check-In", 'Feature Details by Source'!D:D, C130) &gt; 0, "True", "False")</f>
        <v>True</v>
      </c>
      <c r="E130" s="22" t="str">
        <f>IF(COUNTIFS('Feature Details by Source'!A:A, B130, 'Feature Details by Source'!B:B, "Check-Out", 'Feature Details by Source'!D:D, C130) &gt; 0, "True", "False")</f>
        <v>True</v>
      </c>
      <c r="F130" s="22" t="str">
        <f t="shared" si="1"/>
        <v>Met Expectation</v>
      </c>
      <c r="G130" s="23" t="str">
        <f t="shared" si="2"/>
        <v>Met Expectation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4" t="str">
        <f t="array" ref="A131">UNIQUE('Feature Details by Source'!A131:A992 &amp; "||" &amp; 'Feature Details by Source'!D131:D992)</f>
        <v>Customer26||Friendly and Helpful Staff</v>
      </c>
      <c r="B131" s="25" t="str">
        <f>IFERROR(__xludf.DUMMYFUNCTION("SPLIT(A131, ""||"")"),"Customer26")</f>
        <v>Customer26</v>
      </c>
      <c r="C131" s="25" t="str">
        <f>IFERROR(__xludf.DUMMYFUNCTION("""COMPUTED_VALUE"""),"Friendly and Helpful Staff")</f>
        <v>Friendly and Helpful Staff</v>
      </c>
      <c r="D131" s="25" t="str">
        <f>IF(COUNTIFS('Feature Details by Source'!A:A, B131, 'Feature Details by Source'!B:B, "Check-In", 'Feature Details by Source'!D:D, C131) &gt; 0, "True", "False")</f>
        <v>True</v>
      </c>
      <c r="E131" s="25" t="str">
        <f>IF(COUNTIFS('Feature Details by Source'!A:A, B131, 'Feature Details by Source'!B:B, "Check-Out", 'Feature Details by Source'!D:D, C131) &gt; 0, "True", "False")</f>
        <v>False</v>
      </c>
      <c r="F131" s="25" t="str">
        <f t="shared" si="1"/>
        <v>Disappointed</v>
      </c>
      <c r="G131" s="26" t="str">
        <f t="shared" si="2"/>
        <v>Disappointed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1" t="str">
        <f t="array" ref="A132">UNIQUE('Feature Details by Source'!A132:A992 &amp; "||" &amp; 'Feature Details by Source'!D132:D992)</f>
        <v>Customer26||Business Amenities</v>
      </c>
      <c r="B132" s="22" t="str">
        <f>IFERROR(__xludf.DUMMYFUNCTION("SPLIT(A132, ""||"")"),"Customer26")</f>
        <v>Customer26</v>
      </c>
      <c r="C132" s="22" t="str">
        <f>IFERROR(__xludf.DUMMYFUNCTION("""COMPUTED_VALUE"""),"Business Amenities")</f>
        <v>Business Amenities</v>
      </c>
      <c r="D132" s="22" t="str">
        <f>IF(COUNTIFS('Feature Details by Source'!A:A, B132, 'Feature Details by Source'!B:B, "Check-In", 'Feature Details by Source'!D:D, C132) &gt; 0, "True", "False")</f>
        <v>True</v>
      </c>
      <c r="E132" s="22" t="str">
        <f>IF(COUNTIFS('Feature Details by Source'!A:A, B132, 'Feature Details by Source'!B:B, "Check-Out", 'Feature Details by Source'!D:D, C132) &gt; 0, "True", "False")</f>
        <v>True</v>
      </c>
      <c r="F132" s="22" t="str">
        <f t="shared" si="1"/>
        <v>Met Expectation</v>
      </c>
      <c r="G132" s="23" t="str">
        <f t="shared" si="2"/>
        <v>Met Expectation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4" t="str">
        <f t="array" ref="A133">UNIQUE('Feature Details by Source'!A133:A992 &amp; "||" &amp; 'Feature Details by Source'!D133:D992)</f>
        <v>Customer26||Modern Fitness Facilities</v>
      </c>
      <c r="B133" s="25" t="str">
        <f>IFERROR(__xludf.DUMMYFUNCTION("SPLIT(A133, ""||"")"),"Customer26")</f>
        <v>Customer26</v>
      </c>
      <c r="C133" s="25" t="str">
        <f>IFERROR(__xludf.DUMMYFUNCTION("""COMPUTED_VALUE"""),"Modern Fitness Facilities")</f>
        <v>Modern Fitness Facilities</v>
      </c>
      <c r="D133" s="25" t="str">
        <f>IF(COUNTIFS('Feature Details by Source'!A:A, B133, 'Feature Details by Source'!B:B, "Check-In", 'Feature Details by Source'!D:D, C133) &gt; 0, "True", "False")</f>
        <v>True</v>
      </c>
      <c r="E133" s="25" t="str">
        <f>IF(COUNTIFS('Feature Details by Source'!A:A, B133, 'Feature Details by Source'!B:B, "Check-Out", 'Feature Details by Source'!D:D, C133) &gt; 0, "True", "False")</f>
        <v>False</v>
      </c>
      <c r="F133" s="25" t="str">
        <f t="shared" si="1"/>
        <v>Disappointed</v>
      </c>
      <c r="G133" s="26" t="str">
        <f t="shared" si="2"/>
        <v>Disappointed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1" t="str">
        <f t="array" ref="A134">UNIQUE('Feature Details by Source'!A134:A992 &amp; "||" &amp; 'Feature Details by Source'!D134:D992)</f>
        <v>Customer26||Quiet and Restful Environment</v>
      </c>
      <c r="B134" s="22" t="str">
        <f>IFERROR(__xludf.DUMMYFUNCTION("SPLIT(A134, ""||"")"),"Customer26")</f>
        <v>Customer26</v>
      </c>
      <c r="C134" s="22" t="str">
        <f>IFERROR(__xludf.DUMMYFUNCTION("""COMPUTED_VALUE"""),"Quiet and Restful Environment")</f>
        <v>Quiet and Restful Environment</v>
      </c>
      <c r="D134" s="22" t="str">
        <f>IF(COUNTIFS('Feature Details by Source'!A:A, B134, 'Feature Details by Source'!B:B, "Check-In", 'Feature Details by Source'!D:D, C134) &gt; 0, "True", "False")</f>
        <v>True</v>
      </c>
      <c r="E134" s="22" t="str">
        <f>IF(COUNTIFS('Feature Details by Source'!A:A, B134, 'Feature Details by Source'!B:B, "Check-Out", 'Feature Details by Source'!D:D, C134) &gt; 0, "True", "False")</f>
        <v>True</v>
      </c>
      <c r="F134" s="22" t="str">
        <f t="shared" si="1"/>
        <v>Met Expectation</v>
      </c>
      <c r="G134" s="23" t="str">
        <f t="shared" si="2"/>
        <v>Met Expectation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4" t="str">
        <f t="array" ref="A135">UNIQUE('Feature Details by Source'!A135:A992 &amp; "||" &amp; 'Feature Details by Source'!D135:D992)</f>
        <v>Customer26||Fast and Reliable Wi-Fi</v>
      </c>
      <c r="B135" s="25" t="str">
        <f>IFERROR(__xludf.DUMMYFUNCTION("SPLIT(A135, ""||"")"),"Customer26")</f>
        <v>Customer26</v>
      </c>
      <c r="C135" s="25" t="str">
        <f>IFERROR(__xludf.DUMMYFUNCTION("""COMPUTED_VALUE"""),"Fast and Reliable Wi-Fi")</f>
        <v>Fast and Reliable Wi-Fi</v>
      </c>
      <c r="D135" s="25" t="str">
        <f>IF(COUNTIFS('Feature Details by Source'!A:A, B135, 'Feature Details by Source'!B:B, "Check-In", 'Feature Details by Source'!D:D, C135) &gt; 0, "True", "False")</f>
        <v>True</v>
      </c>
      <c r="E135" s="25" t="str">
        <f>IF(COUNTIFS('Feature Details by Source'!A:A, B135, 'Feature Details by Source'!B:B, "Check-Out", 'Feature Details by Source'!D:D, C135) &gt; 0, "True", "False")</f>
        <v>False</v>
      </c>
      <c r="F135" s="25" t="str">
        <f t="shared" si="1"/>
        <v>Disappointed</v>
      </c>
      <c r="G135" s="26" t="str">
        <f t="shared" si="2"/>
        <v>Disappointed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1" t="str">
        <f t="array" ref="A136">UNIQUE('Feature Details by Source'!A136:A992 &amp; "||" &amp; 'Feature Details by Source'!D136:D992)</f>
        <v>Customer27||Business Amenities</v>
      </c>
      <c r="B136" s="22" t="str">
        <f>IFERROR(__xludf.DUMMYFUNCTION("SPLIT(A136, ""||"")"),"Customer27")</f>
        <v>Customer27</v>
      </c>
      <c r="C136" s="22" t="str">
        <f>IFERROR(__xludf.DUMMYFUNCTION("""COMPUTED_VALUE"""),"Business Amenities")</f>
        <v>Business Amenities</v>
      </c>
      <c r="D136" s="22" t="str">
        <f>IF(COUNTIFS('Feature Details by Source'!A:A, B136, 'Feature Details by Source'!B:B, "Check-In", 'Feature Details by Source'!D:D, C136) &gt; 0, "True", "False")</f>
        <v>True</v>
      </c>
      <c r="E136" s="22" t="str">
        <f>IF(COUNTIFS('Feature Details by Source'!A:A, B136, 'Feature Details by Source'!B:B, "Check-Out", 'Feature Details by Source'!D:D, C136) &gt; 0, "True", "False")</f>
        <v>False</v>
      </c>
      <c r="F136" s="22" t="str">
        <f t="shared" si="1"/>
        <v>Disappointed</v>
      </c>
      <c r="G136" s="23" t="str">
        <f t="shared" si="2"/>
        <v>Disappointed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4" t="str">
        <f t="array" ref="A137">UNIQUE('Feature Details by Source'!A137:A992 &amp; "||" &amp; 'Feature Details by Source'!D137:D992)</f>
        <v>Customer27||Comfortable and Clean Rooms</v>
      </c>
      <c r="B137" s="25" t="str">
        <f>IFERROR(__xludf.DUMMYFUNCTION("SPLIT(A137, ""||"")"),"Customer27")</f>
        <v>Customer27</v>
      </c>
      <c r="C137" s="25" t="str">
        <f>IFERROR(__xludf.DUMMYFUNCTION("""COMPUTED_VALUE"""),"Comfortable and Clean Rooms")</f>
        <v>Comfortable and Clean Rooms</v>
      </c>
      <c r="D137" s="25" t="str">
        <f>IF(COUNTIFS('Feature Details by Source'!A:A, B137, 'Feature Details by Source'!B:B, "Check-In", 'Feature Details by Source'!D:D, C137) &gt; 0, "True", "False")</f>
        <v>True</v>
      </c>
      <c r="E137" s="25" t="str">
        <f>IF(COUNTIFS('Feature Details by Source'!A:A, B137, 'Feature Details by Source'!B:B, "Check-Out", 'Feature Details by Source'!D:D, C137) &gt; 0, "True", "False")</f>
        <v>True</v>
      </c>
      <c r="F137" s="25" t="str">
        <f t="shared" si="1"/>
        <v>Met Expectation</v>
      </c>
      <c r="G137" s="26" t="str">
        <f t="shared" si="2"/>
        <v>Met Expectation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1" t="str">
        <f t="array" ref="A138">UNIQUE('Feature Details by Source'!A138:A992 &amp; "||" &amp; 'Feature Details by Source'!D138:D992)</f>
        <v>Customer27||Quiet and Restful Environment</v>
      </c>
      <c r="B138" s="22" t="str">
        <f>IFERROR(__xludf.DUMMYFUNCTION("SPLIT(A138, ""||"")"),"Customer27")</f>
        <v>Customer27</v>
      </c>
      <c r="C138" s="22" t="str">
        <f>IFERROR(__xludf.DUMMYFUNCTION("""COMPUTED_VALUE"""),"Quiet and Restful Environment")</f>
        <v>Quiet and Restful Environment</v>
      </c>
      <c r="D138" s="22" t="str">
        <f>IF(COUNTIFS('Feature Details by Source'!A:A, B138, 'Feature Details by Source'!B:B, "Check-In", 'Feature Details by Source'!D:D, C138) &gt; 0, "True", "False")</f>
        <v>True</v>
      </c>
      <c r="E138" s="22" t="str">
        <f>IF(COUNTIFS('Feature Details by Source'!A:A, B138, 'Feature Details by Source'!B:B, "Check-Out", 'Feature Details by Source'!D:D, C138) &gt; 0, "True", "False")</f>
        <v>True</v>
      </c>
      <c r="F138" s="22" t="str">
        <f t="shared" si="1"/>
        <v>Met Expectation</v>
      </c>
      <c r="G138" s="23" t="str">
        <f t="shared" si="2"/>
        <v>Met Expectation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4" t="str">
        <f t="array" ref="A139">UNIQUE('Feature Details by Source'!A139:A992 &amp; "||" &amp; 'Feature Details by Source'!D139:D992)</f>
        <v>Customer27||Modern Fitness Facilities</v>
      </c>
      <c r="B139" s="25" t="str">
        <f>IFERROR(__xludf.DUMMYFUNCTION("SPLIT(A139, ""||"")"),"Customer27")</f>
        <v>Customer27</v>
      </c>
      <c r="C139" s="25" t="str">
        <f>IFERROR(__xludf.DUMMYFUNCTION("""COMPUTED_VALUE"""),"Modern Fitness Facilities")</f>
        <v>Modern Fitness Facilities</v>
      </c>
      <c r="D139" s="25" t="str">
        <f>IF(COUNTIFS('Feature Details by Source'!A:A, B139, 'Feature Details by Source'!B:B, "Check-In", 'Feature Details by Source'!D:D, C139) &gt; 0, "True", "False")</f>
        <v>True</v>
      </c>
      <c r="E139" s="25" t="str">
        <f>IF(COUNTIFS('Feature Details by Source'!A:A, B139, 'Feature Details by Source'!B:B, "Check-Out", 'Feature Details by Source'!D:D, C139) &gt; 0, "True", "False")</f>
        <v>True</v>
      </c>
      <c r="F139" s="25" t="str">
        <f t="shared" si="1"/>
        <v>Met Expectation</v>
      </c>
      <c r="G139" s="26" t="str">
        <f t="shared" si="2"/>
        <v>Met Expectation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1" t="str">
        <f t="array" ref="A140">UNIQUE('Feature Details by Source'!A140:A992 &amp; "||" &amp; 'Feature Details by Source'!D140:D992)</f>
        <v>Customer27||Fast and Reliable Wi-Fi</v>
      </c>
      <c r="B140" s="22" t="str">
        <f>IFERROR(__xludf.DUMMYFUNCTION("SPLIT(A140, ""||"")"),"Customer27")</f>
        <v>Customer27</v>
      </c>
      <c r="C140" s="22" t="str">
        <f>IFERROR(__xludf.DUMMYFUNCTION("""COMPUTED_VALUE"""),"Fast and Reliable Wi-Fi")</f>
        <v>Fast and Reliable Wi-Fi</v>
      </c>
      <c r="D140" s="22" t="str">
        <f>IF(COUNTIFS('Feature Details by Source'!A:A, B140, 'Feature Details by Source'!B:B, "Check-In", 'Feature Details by Source'!D:D, C140) &gt; 0, "True", "False")</f>
        <v>True</v>
      </c>
      <c r="E140" s="22" t="str">
        <f>IF(COUNTIFS('Feature Details by Source'!A:A, B140, 'Feature Details by Source'!B:B, "Check-Out", 'Feature Details by Source'!D:D, C140) &gt; 0, "True", "False")</f>
        <v>True</v>
      </c>
      <c r="F140" s="22" t="str">
        <f t="shared" si="1"/>
        <v>Met Expectation</v>
      </c>
      <c r="G140" s="23" t="str">
        <f t="shared" si="2"/>
        <v>Met Expectation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4" t="str">
        <f t="array" ref="A141">UNIQUE('Feature Details by Source'!A141:A992 &amp; "||" &amp; 'Feature Details by Source'!D141:D992)</f>
        <v>Customer27||Family-Friendly Services</v>
      </c>
      <c r="B141" s="25" t="str">
        <f>IFERROR(__xludf.DUMMYFUNCTION("SPLIT(A141, ""||"")"),"Customer27")</f>
        <v>Customer27</v>
      </c>
      <c r="C141" s="25" t="str">
        <f>IFERROR(__xludf.DUMMYFUNCTION("""COMPUTED_VALUE"""),"Family-Friendly Services")</f>
        <v>Family-Friendly Services</v>
      </c>
      <c r="D141" s="25" t="str">
        <f>IF(COUNTIFS('Feature Details by Source'!A:A, B141, 'Feature Details by Source'!B:B, "Check-In", 'Feature Details by Source'!D:D, C141) &gt; 0, "True", "False")</f>
        <v>True</v>
      </c>
      <c r="E141" s="25" t="str">
        <f>IF(COUNTIFS('Feature Details by Source'!A:A, B141, 'Feature Details by Source'!B:B, "Check-Out", 'Feature Details by Source'!D:D, C141) &gt; 0, "True", "False")</f>
        <v>True</v>
      </c>
      <c r="F141" s="25" t="str">
        <f t="shared" si="1"/>
        <v>Met Expectation</v>
      </c>
      <c r="G141" s="26" t="str">
        <f t="shared" si="2"/>
        <v>Met Expectation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1" t="str">
        <f t="array" ref="A142">UNIQUE('Feature Details by Source'!A142:A992 &amp; "||" &amp; 'Feature Details by Source'!D142:D992)</f>
        <v>Customer28||Comfortable and Clean Rooms</v>
      </c>
      <c r="B142" s="22" t="str">
        <f>IFERROR(__xludf.DUMMYFUNCTION("SPLIT(A142, ""||"")"),"Customer28")</f>
        <v>Customer28</v>
      </c>
      <c r="C142" s="22" t="str">
        <f>IFERROR(__xludf.DUMMYFUNCTION("""COMPUTED_VALUE"""),"Comfortable and Clean Rooms")</f>
        <v>Comfortable and Clean Rooms</v>
      </c>
      <c r="D142" s="22" t="str">
        <f>IF(COUNTIFS('Feature Details by Source'!A:A, B142, 'Feature Details by Source'!B:B, "Check-In", 'Feature Details by Source'!D:D, C142) &gt; 0, "True", "False")</f>
        <v>True</v>
      </c>
      <c r="E142" s="22" t="str">
        <f>IF(COUNTIFS('Feature Details by Source'!A:A, B142, 'Feature Details by Source'!B:B, "Check-Out", 'Feature Details by Source'!D:D, C142) &gt; 0, "True", "False")</f>
        <v>True</v>
      </c>
      <c r="F142" s="22" t="str">
        <f t="shared" si="1"/>
        <v>Met Expectation</v>
      </c>
      <c r="G142" s="23" t="str">
        <f t="shared" si="2"/>
        <v>Met Expectation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4" t="str">
        <f t="array" ref="A143">UNIQUE('Feature Details by Source'!A143:A992 &amp; "||" &amp; 'Feature Details by Source'!D143:D992)</f>
        <v>Customer28||Modern Fitness Facilities</v>
      </c>
      <c r="B143" s="25" t="str">
        <f>IFERROR(__xludf.DUMMYFUNCTION("SPLIT(A143, ""||"")"),"Customer28")</f>
        <v>Customer28</v>
      </c>
      <c r="C143" s="25" t="str">
        <f>IFERROR(__xludf.DUMMYFUNCTION("""COMPUTED_VALUE"""),"Modern Fitness Facilities")</f>
        <v>Modern Fitness Facilities</v>
      </c>
      <c r="D143" s="25" t="str">
        <f>IF(COUNTIFS('Feature Details by Source'!A:A, B143, 'Feature Details by Source'!B:B, "Check-In", 'Feature Details by Source'!D:D, C143) &gt; 0, "True", "False")</f>
        <v>True</v>
      </c>
      <c r="E143" s="25" t="str">
        <f>IF(COUNTIFS('Feature Details by Source'!A:A, B143, 'Feature Details by Source'!B:B, "Check-Out", 'Feature Details by Source'!D:D, C143) &gt; 0, "True", "False")</f>
        <v>True</v>
      </c>
      <c r="F143" s="25" t="str">
        <f t="shared" si="1"/>
        <v>Met Expectation</v>
      </c>
      <c r="G143" s="26" t="str">
        <f t="shared" si="2"/>
        <v>Met Expectation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1" t="str">
        <f t="array" ref="A144">UNIQUE('Feature Details by Source'!A144:A992 &amp; "||" &amp; 'Feature Details by Source'!D144:D992)</f>
        <v>Customer28||Delicious Breakfast</v>
      </c>
      <c r="B144" s="22" t="str">
        <f>IFERROR(__xludf.DUMMYFUNCTION("SPLIT(A144, ""||"")"),"Customer28")</f>
        <v>Customer28</v>
      </c>
      <c r="C144" s="22" t="str">
        <f>IFERROR(__xludf.DUMMYFUNCTION("""COMPUTED_VALUE"""),"Delicious Breakfast")</f>
        <v>Delicious Breakfast</v>
      </c>
      <c r="D144" s="22" t="str">
        <f>IF(COUNTIFS('Feature Details by Source'!A:A, B144, 'Feature Details by Source'!B:B, "Check-In", 'Feature Details by Source'!D:D, C144) &gt; 0, "True", "False")</f>
        <v>True</v>
      </c>
      <c r="E144" s="22" t="str">
        <f>IF(COUNTIFS('Feature Details by Source'!A:A, B144, 'Feature Details by Source'!B:B, "Check-Out", 'Feature Details by Source'!D:D, C144) &gt; 0, "True", "False")</f>
        <v>False</v>
      </c>
      <c r="F144" s="22" t="str">
        <f t="shared" si="1"/>
        <v>Disappointed</v>
      </c>
      <c r="G144" s="23" t="str">
        <f t="shared" si="2"/>
        <v>Disappointed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4" t="str">
        <f t="array" ref="A145">UNIQUE('Feature Details by Source'!A145:A992 &amp; "||" &amp; 'Feature Details by Source'!D145:D992)</f>
        <v>Customer28||Business Amenities</v>
      </c>
      <c r="B145" s="25" t="str">
        <f>IFERROR(__xludf.DUMMYFUNCTION("SPLIT(A145, ""||"")"),"Customer28")</f>
        <v>Customer28</v>
      </c>
      <c r="C145" s="25" t="str">
        <f>IFERROR(__xludf.DUMMYFUNCTION("""COMPUTED_VALUE"""),"Business Amenities")</f>
        <v>Business Amenities</v>
      </c>
      <c r="D145" s="25" t="str">
        <f>IF(COUNTIFS('Feature Details by Source'!A:A, B145, 'Feature Details by Source'!B:B, "Check-In", 'Feature Details by Source'!D:D, C145) &gt; 0, "True", "False")</f>
        <v>True</v>
      </c>
      <c r="E145" s="25" t="str">
        <f>IF(COUNTIFS('Feature Details by Source'!A:A, B145, 'Feature Details by Source'!B:B, "Check-Out", 'Feature Details by Source'!D:D, C145) &gt; 0, "True", "False")</f>
        <v>False</v>
      </c>
      <c r="F145" s="25" t="str">
        <f t="shared" si="1"/>
        <v>Disappointed</v>
      </c>
      <c r="G145" s="26" t="str">
        <f t="shared" si="2"/>
        <v>Disappointed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1" t="str">
        <f t="array" ref="A146">UNIQUE('Feature Details by Source'!A146:A992 &amp; "||" &amp; 'Feature Details by Source'!D146:D992)</f>
        <v>Customer28||Quiet and Restful Environment</v>
      </c>
      <c r="B146" s="22" t="str">
        <f>IFERROR(__xludf.DUMMYFUNCTION("SPLIT(A146, ""||"")"),"Customer28")</f>
        <v>Customer28</v>
      </c>
      <c r="C146" s="22" t="str">
        <f>IFERROR(__xludf.DUMMYFUNCTION("""COMPUTED_VALUE"""),"Quiet and Restful Environment")</f>
        <v>Quiet and Restful Environment</v>
      </c>
      <c r="D146" s="22" t="str">
        <f>IF(COUNTIFS('Feature Details by Source'!A:A, B146, 'Feature Details by Source'!B:B, "Check-In", 'Feature Details by Source'!D:D, C146) &gt; 0, "True", "False")</f>
        <v>True</v>
      </c>
      <c r="E146" s="22" t="str">
        <f>IF(COUNTIFS('Feature Details by Source'!A:A, B146, 'Feature Details by Source'!B:B, "Check-Out", 'Feature Details by Source'!D:D, C146) &gt; 0, "True", "False")</f>
        <v>True</v>
      </c>
      <c r="F146" s="22" t="str">
        <f t="shared" si="1"/>
        <v>Met Expectation</v>
      </c>
      <c r="G146" s="23" t="str">
        <f t="shared" si="2"/>
        <v>Met Expectation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4" t="str">
        <f t="array" ref="A147">UNIQUE('Feature Details by Source'!A147:A992 &amp; "||" &amp; 'Feature Details by Source'!D147:D992)</f>
        <v>Customer28||Fast and Reliable Wi-Fi</v>
      </c>
      <c r="B147" s="25" t="str">
        <f>IFERROR(__xludf.DUMMYFUNCTION("SPLIT(A147, ""||"")"),"Customer28")</f>
        <v>Customer28</v>
      </c>
      <c r="C147" s="25" t="str">
        <f>IFERROR(__xludf.DUMMYFUNCTION("""COMPUTED_VALUE"""),"Fast and Reliable Wi-Fi")</f>
        <v>Fast and Reliable Wi-Fi</v>
      </c>
      <c r="D147" s="25" t="str">
        <f>IF(COUNTIFS('Feature Details by Source'!A:A, B147, 'Feature Details by Source'!B:B, "Check-In", 'Feature Details by Source'!D:D, C147) &gt; 0, "True", "False")</f>
        <v>True</v>
      </c>
      <c r="E147" s="25" t="str">
        <f>IF(COUNTIFS('Feature Details by Source'!A:A, B147, 'Feature Details by Source'!B:B, "Check-Out", 'Feature Details by Source'!D:D, C147) &gt; 0, "True", "False")</f>
        <v>True</v>
      </c>
      <c r="F147" s="25" t="str">
        <f t="shared" si="1"/>
        <v>Met Expectation</v>
      </c>
      <c r="G147" s="26" t="str">
        <f t="shared" si="2"/>
        <v>Met Expectation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1" t="str">
        <f t="array" ref="A148">UNIQUE('Feature Details by Source'!A148:A992 &amp; "||" &amp; 'Feature Details by Source'!D148:D992)</f>
        <v>Customer29||Reservation &amp; Communication</v>
      </c>
      <c r="B148" s="22" t="str">
        <f>IFERROR(__xludf.DUMMYFUNCTION("SPLIT(A148, ""||"")"),"Customer29")</f>
        <v>Customer29</v>
      </c>
      <c r="C148" s="22" t="str">
        <f>IFERROR(__xludf.DUMMYFUNCTION("""COMPUTED_VALUE"""),"Reservation &amp; Communication")</f>
        <v>Reservation &amp; Communication</v>
      </c>
      <c r="D148" s="22" t="str">
        <f>IF(COUNTIFS('Feature Details by Source'!A:A, B148, 'Feature Details by Source'!B:B, "Check-In", 'Feature Details by Source'!D:D, C148) &gt; 0, "True", "False")</f>
        <v>True</v>
      </c>
      <c r="E148" s="22" t="str">
        <f>IF(COUNTIFS('Feature Details by Source'!A:A, B148, 'Feature Details by Source'!B:B, "Check-Out", 'Feature Details by Source'!D:D, C148) &gt; 0, "True", "False")</f>
        <v>False</v>
      </c>
      <c r="F148" s="22" t="str">
        <f t="shared" si="1"/>
        <v>Disappointed</v>
      </c>
      <c r="G148" s="23" t="str">
        <f t="shared" si="2"/>
        <v>Disappointed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4" t="str">
        <f t="array" ref="A149">UNIQUE('Feature Details by Source'!A149:A992 &amp; "||" &amp; 'Feature Details by Source'!D149:D992)</f>
        <v>Customer29||Comfortable and Clean Rooms</v>
      </c>
      <c r="B149" s="25" t="str">
        <f>IFERROR(__xludf.DUMMYFUNCTION("SPLIT(A149, ""||"")"),"Customer29")</f>
        <v>Customer29</v>
      </c>
      <c r="C149" s="25" t="str">
        <f>IFERROR(__xludf.DUMMYFUNCTION("""COMPUTED_VALUE"""),"Comfortable and Clean Rooms")</f>
        <v>Comfortable and Clean Rooms</v>
      </c>
      <c r="D149" s="25" t="str">
        <f>IF(COUNTIFS('Feature Details by Source'!A:A, B149, 'Feature Details by Source'!B:B, "Check-In", 'Feature Details by Source'!D:D, C149) &gt; 0, "True", "False")</f>
        <v>True</v>
      </c>
      <c r="E149" s="25" t="str">
        <f>IF(COUNTIFS('Feature Details by Source'!A:A, B149, 'Feature Details by Source'!B:B, "Check-Out", 'Feature Details by Source'!D:D, C149) &gt; 0, "True", "False")</f>
        <v>False</v>
      </c>
      <c r="F149" s="25" t="str">
        <f t="shared" si="1"/>
        <v>Disappointed</v>
      </c>
      <c r="G149" s="26" t="str">
        <f t="shared" si="2"/>
        <v>Disappointed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1" t="str">
        <f t="array" ref="A150">UNIQUE('Feature Details by Source'!A150:A992 &amp; "||" &amp; 'Feature Details by Source'!D150:D992)</f>
        <v>Customer29||</v>
      </c>
      <c r="B150" s="22" t="str">
        <f>IFERROR(__xludf.DUMMYFUNCTION("SPLIT(A150, ""||"")"),"Customer29")</f>
        <v>Customer29</v>
      </c>
      <c r="C150" s="22"/>
      <c r="D150" s="22" t="str">
        <f>IF(COUNTIFS('Feature Details by Source'!A:A, B150, 'Feature Details by Source'!B:B, "Check-In", 'Feature Details by Source'!D:D, C150) &gt; 0, "True", "False")</f>
        <v>False</v>
      </c>
      <c r="E150" s="22" t="str">
        <f>IF(COUNTIFS('Feature Details by Source'!A:A, B150, 'Feature Details by Source'!B:B, "Check-Out", 'Feature Details by Source'!D:D, C150) &gt; 0, "True", "False")</f>
        <v>False</v>
      </c>
      <c r="F150" s="22" t="str">
        <f t="shared" si="1"/>
        <v>Not Mentioned</v>
      </c>
      <c r="G150" s="23" t="str">
        <f t="shared" si="2"/>
        <v>Not Mentioned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4" t="str">
        <f t="array" ref="A151">UNIQUE('Feature Details by Source'!A150:A992 &amp; "||" &amp; 'Feature Details by Source'!D150:D992)</f>
        <v>Customer29||Friendly and Helpful Staff</v>
      </c>
      <c r="B151" s="25" t="str">
        <f>IFERROR(__xludf.DUMMYFUNCTION("SPLIT(A151, ""||"")"),"Customer29")</f>
        <v>Customer29</v>
      </c>
      <c r="C151" s="25" t="str">
        <f>IFERROR(__xludf.DUMMYFUNCTION("""COMPUTED_VALUE"""),"Friendly and Helpful Staff")</f>
        <v>Friendly and Helpful Staff</v>
      </c>
      <c r="D151" s="25" t="str">
        <f>IF(COUNTIFS('Feature Details by Source'!A:A, B151, 'Feature Details by Source'!B:B, "Check-In", 'Feature Details by Source'!D:D, C151) &gt; 0, "True", "False")</f>
        <v>True</v>
      </c>
      <c r="E151" s="25" t="str">
        <f>IF(COUNTIFS('Feature Details by Source'!A:A, B151, 'Feature Details by Source'!B:B, "Check-Out", 'Feature Details by Source'!D:D, C151) &gt; 0, "True", "False")</f>
        <v>False</v>
      </c>
      <c r="F151" s="25" t="str">
        <f t="shared" si="1"/>
        <v>Disappointed</v>
      </c>
      <c r="G151" s="26" t="str">
        <f t="shared" si="2"/>
        <v>Disappointed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1" t="str">
        <f t="array" ref="A152">UNIQUE('Feature Details by Source'!A151:A992 &amp; "||" &amp; 'Feature Details by Source'!D151:D992)</f>
        <v>Customer29||Quiet and Restful Environment</v>
      </c>
      <c r="B152" s="22" t="str">
        <f>IFERROR(__xludf.DUMMYFUNCTION("SPLIT(A152, ""||"")"),"Customer29")</f>
        <v>Customer29</v>
      </c>
      <c r="C152" s="22" t="str">
        <f>IFERROR(__xludf.DUMMYFUNCTION("""COMPUTED_VALUE"""),"Quiet and Restful Environment")</f>
        <v>Quiet and Restful Environment</v>
      </c>
      <c r="D152" s="22" t="str">
        <f>IF(COUNTIFS('Feature Details by Source'!A:A, B152, 'Feature Details by Source'!B:B, "Check-In", 'Feature Details by Source'!D:D, C152) &gt; 0, "True", "False")</f>
        <v>True</v>
      </c>
      <c r="E152" s="22" t="str">
        <f>IF(COUNTIFS('Feature Details by Source'!A:A, B152, 'Feature Details by Source'!B:B, "Check-Out", 'Feature Details by Source'!D:D, C152) &gt; 0, "True", "False")</f>
        <v>True</v>
      </c>
      <c r="F152" s="22" t="str">
        <f t="shared" si="1"/>
        <v>Met Expectation</v>
      </c>
      <c r="G152" s="23" t="str">
        <f t="shared" si="2"/>
        <v>Met Expectation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4" t="str">
        <f t="array" ref="A153">UNIQUE('Feature Details by Source'!A152:A992 &amp; "||" &amp; 'Feature Details by Source'!D152:D992)</f>
        <v>Customer29||Fast and Reliable Wi-Fi</v>
      </c>
      <c r="B153" s="25" t="str">
        <f>IFERROR(__xludf.DUMMYFUNCTION("SPLIT(A153, ""||"")"),"Customer29")</f>
        <v>Customer29</v>
      </c>
      <c r="C153" s="25" t="str">
        <f>IFERROR(__xludf.DUMMYFUNCTION("""COMPUTED_VALUE"""),"Fast and Reliable Wi-Fi")</f>
        <v>Fast and Reliable Wi-Fi</v>
      </c>
      <c r="D153" s="25" t="str">
        <f>IF(COUNTIFS('Feature Details by Source'!A:A, B153, 'Feature Details by Source'!B:B, "Check-In", 'Feature Details by Source'!D:D, C153) &gt; 0, "True", "False")</f>
        <v>True</v>
      </c>
      <c r="E153" s="25" t="str">
        <f>IF(COUNTIFS('Feature Details by Source'!A:A, B153, 'Feature Details by Source'!B:B, "Check-Out", 'Feature Details by Source'!D:D, C153) &gt; 0, "True", "False")</f>
        <v>True</v>
      </c>
      <c r="F153" s="25" t="str">
        <f t="shared" si="1"/>
        <v>Met Expectation</v>
      </c>
      <c r="G153" s="26" t="str">
        <f t="shared" si="2"/>
        <v>Met Expectation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1" t="str">
        <f t="array" ref="A154">UNIQUE('Feature Details by Source'!A153:A992 &amp; "||" &amp; 'Feature Details by Source'!D153:D992)</f>
        <v>Customer29||Delicious Breakfast</v>
      </c>
      <c r="B154" s="22" t="str">
        <f>IFERROR(__xludf.DUMMYFUNCTION("SPLIT(A154, ""||"")"),"Customer29")</f>
        <v>Customer29</v>
      </c>
      <c r="C154" s="22" t="str">
        <f>IFERROR(__xludf.DUMMYFUNCTION("""COMPUTED_VALUE"""),"Delicious Breakfast")</f>
        <v>Delicious Breakfast</v>
      </c>
      <c r="D154" s="22" t="str">
        <f>IF(COUNTIFS('Feature Details by Source'!A:A, B154, 'Feature Details by Source'!B:B, "Check-In", 'Feature Details by Source'!D:D, C154) &gt; 0, "True", "False")</f>
        <v>True</v>
      </c>
      <c r="E154" s="22" t="str">
        <f>IF(COUNTIFS('Feature Details by Source'!A:A, B154, 'Feature Details by Source'!B:B, "Check-Out", 'Feature Details by Source'!D:D, C154) &gt; 0, "True", "False")</f>
        <v>False</v>
      </c>
      <c r="F154" s="22" t="str">
        <f t="shared" si="1"/>
        <v>Disappointed</v>
      </c>
      <c r="G154" s="23" t="str">
        <f t="shared" si="2"/>
        <v>Disappointed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4" t="str">
        <f t="array" ref="A155">UNIQUE('Feature Details by Source'!A154:A992 &amp; "||" &amp; 'Feature Details by Source'!D154:D992)</f>
        <v>Customer29||Stylish Interior Design</v>
      </c>
      <c r="B155" s="25" t="str">
        <f>IFERROR(__xludf.DUMMYFUNCTION("SPLIT(A155, ""||"")"),"Customer29")</f>
        <v>Customer29</v>
      </c>
      <c r="C155" s="25" t="str">
        <f>IFERROR(__xludf.DUMMYFUNCTION("""COMPUTED_VALUE"""),"Stylish Interior Design")</f>
        <v>Stylish Interior Design</v>
      </c>
      <c r="D155" s="25" t="str">
        <f>IF(COUNTIFS('Feature Details by Source'!A:A, B155, 'Feature Details by Source'!B:B, "Check-In", 'Feature Details by Source'!D:D, C155) &gt; 0, "True", "False")</f>
        <v>True</v>
      </c>
      <c r="E155" s="25" t="str">
        <f>IF(COUNTIFS('Feature Details by Source'!A:A, B155, 'Feature Details by Source'!B:B, "Check-Out", 'Feature Details by Source'!D:D, C155) &gt; 0, "True", "False")</f>
        <v>False</v>
      </c>
      <c r="F155" s="25" t="str">
        <f t="shared" si="1"/>
        <v>Disappointed</v>
      </c>
      <c r="G155" s="26" t="str">
        <f t="shared" si="2"/>
        <v>Disappointed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1" t="str">
        <f t="array" ref="A156">UNIQUE('Feature Details by Source'!A155:A992 &amp; "||" &amp; 'Feature Details by Source'!D155:D992)</f>
        <v>Customer30||Reservation &amp; Communication</v>
      </c>
      <c r="B156" s="22" t="str">
        <f>IFERROR(__xludf.DUMMYFUNCTION("SPLIT(A156, ""||"")"),"Customer30")</f>
        <v>Customer30</v>
      </c>
      <c r="C156" s="22" t="str">
        <f>IFERROR(__xludf.DUMMYFUNCTION("""COMPUTED_VALUE"""),"Reservation &amp; Communication")</f>
        <v>Reservation &amp; Communication</v>
      </c>
      <c r="D156" s="22" t="str">
        <f>IF(COUNTIFS('Feature Details by Source'!A:A, B156, 'Feature Details by Source'!B:B, "Check-In", 'Feature Details by Source'!D:D, C156) &gt; 0, "True", "False")</f>
        <v>True</v>
      </c>
      <c r="E156" s="22" t="str">
        <f>IF(COUNTIFS('Feature Details by Source'!A:A, B156, 'Feature Details by Source'!B:B, "Check-Out", 'Feature Details by Source'!D:D, C156) &gt; 0, "True", "False")</f>
        <v>True</v>
      </c>
      <c r="F156" s="22" t="str">
        <f t="shared" si="1"/>
        <v>Met Expectation</v>
      </c>
      <c r="G156" s="23" t="str">
        <f t="shared" si="2"/>
        <v>Met Expectation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4" t="str">
        <f t="array" ref="A157">UNIQUE('Feature Details by Source'!A156:A992 &amp; "||" &amp; 'Feature Details by Source'!D156:D992)</f>
        <v>Customer30||Quiet and Restful Environment</v>
      </c>
      <c r="B157" s="25" t="str">
        <f>IFERROR(__xludf.DUMMYFUNCTION("SPLIT(A157, ""||"")"),"Customer30")</f>
        <v>Customer30</v>
      </c>
      <c r="C157" s="25" t="str">
        <f>IFERROR(__xludf.DUMMYFUNCTION("""COMPUTED_VALUE"""),"Quiet and Restful Environment")</f>
        <v>Quiet and Restful Environment</v>
      </c>
      <c r="D157" s="25" t="str">
        <f>IF(COUNTIFS('Feature Details by Source'!A:A, B157, 'Feature Details by Source'!B:B, "Check-In", 'Feature Details by Source'!D:D, C157) &gt; 0, "True", "False")</f>
        <v>True</v>
      </c>
      <c r="E157" s="25" t="str">
        <f>IF(COUNTIFS('Feature Details by Source'!A:A, B157, 'Feature Details by Source'!B:B, "Check-Out", 'Feature Details by Source'!D:D, C157) &gt; 0, "True", "False")</f>
        <v>True</v>
      </c>
      <c r="F157" s="25" t="str">
        <f t="shared" si="1"/>
        <v>Met Expectation</v>
      </c>
      <c r="G157" s="26" t="str">
        <f t="shared" si="2"/>
        <v>Met Expectation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1" t="str">
        <f t="array" ref="A158">UNIQUE('Feature Details by Source'!A157:A992 &amp; "||" &amp; 'Feature Details by Source'!D157:D992)</f>
        <v>Customer30||Comfortable and Clean Rooms</v>
      </c>
      <c r="B158" s="22" t="str">
        <f>IFERROR(__xludf.DUMMYFUNCTION("SPLIT(A158, ""||"")"),"Customer30")</f>
        <v>Customer30</v>
      </c>
      <c r="C158" s="22" t="str">
        <f>IFERROR(__xludf.DUMMYFUNCTION("""COMPUTED_VALUE"""),"Comfortable and Clean Rooms")</f>
        <v>Comfortable and Clean Rooms</v>
      </c>
      <c r="D158" s="22" t="str">
        <f>IF(COUNTIFS('Feature Details by Source'!A:A, B158, 'Feature Details by Source'!B:B, "Check-In", 'Feature Details by Source'!D:D, C158) &gt; 0, "True", "False")</f>
        <v>True</v>
      </c>
      <c r="E158" s="22" t="str">
        <f>IF(COUNTIFS('Feature Details by Source'!A:A, B158, 'Feature Details by Source'!B:B, "Check-Out", 'Feature Details by Source'!D:D, C158) &gt; 0, "True", "False")</f>
        <v>False</v>
      </c>
      <c r="F158" s="22" t="str">
        <f t="shared" si="1"/>
        <v>Disappointed</v>
      </c>
      <c r="G158" s="23" t="str">
        <f t="shared" si="2"/>
        <v>Disappointed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4" t="str">
        <f t="array" ref="A159">UNIQUE('Feature Details by Source'!A158:A992 &amp; "||" &amp; 'Feature Details by Source'!D158:D992)</f>
        <v>Customer30||Business Amenities</v>
      </c>
      <c r="B159" s="25" t="str">
        <f>IFERROR(__xludf.DUMMYFUNCTION("SPLIT(A159, ""||"")"),"Customer30")</f>
        <v>Customer30</v>
      </c>
      <c r="C159" s="25" t="str">
        <f>IFERROR(__xludf.DUMMYFUNCTION("""COMPUTED_VALUE"""),"Business Amenities")</f>
        <v>Business Amenities</v>
      </c>
      <c r="D159" s="25" t="str">
        <f>IF(COUNTIFS('Feature Details by Source'!A:A, B159, 'Feature Details by Source'!B:B, "Check-In", 'Feature Details by Source'!D:D, C159) &gt; 0, "True", "False")</f>
        <v>True</v>
      </c>
      <c r="E159" s="25" t="str">
        <f>IF(COUNTIFS('Feature Details by Source'!A:A, B159, 'Feature Details by Source'!B:B, "Check-Out", 'Feature Details by Source'!D:D, C159) &gt; 0, "True", "False")</f>
        <v>False</v>
      </c>
      <c r="F159" s="25" t="str">
        <f t="shared" si="1"/>
        <v>Disappointed</v>
      </c>
      <c r="G159" s="26" t="str">
        <f t="shared" si="2"/>
        <v>Disappointed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1" t="str">
        <f t="array" ref="A160">UNIQUE('Feature Details by Source'!A159:A992 &amp; "||" &amp; 'Feature Details by Source'!D159:D992)</f>
        <v>Customer30||Delicious Breakfast</v>
      </c>
      <c r="B160" s="22" t="str">
        <f>IFERROR(__xludf.DUMMYFUNCTION("SPLIT(A160, ""||"")"),"Customer30")</f>
        <v>Customer30</v>
      </c>
      <c r="C160" s="22" t="str">
        <f>IFERROR(__xludf.DUMMYFUNCTION("""COMPUTED_VALUE"""),"Delicious Breakfast")</f>
        <v>Delicious Breakfast</v>
      </c>
      <c r="D160" s="22" t="str">
        <f>IF(COUNTIFS('Feature Details by Source'!A:A, B160, 'Feature Details by Source'!B:B, "Check-In", 'Feature Details by Source'!D:D, C160) &gt; 0, "True", "False")</f>
        <v>True</v>
      </c>
      <c r="E160" s="22" t="str">
        <f>IF(COUNTIFS('Feature Details by Source'!A:A, B160, 'Feature Details by Source'!B:B, "Check-Out", 'Feature Details by Source'!D:D, C160) &gt; 0, "True", "False")</f>
        <v>True</v>
      </c>
      <c r="F160" s="22" t="str">
        <f t="shared" si="1"/>
        <v>Met Expectation</v>
      </c>
      <c r="G160" s="23" t="str">
        <f t="shared" si="2"/>
        <v>Met Expectation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4" t="str">
        <f t="array" ref="A161">UNIQUE('Feature Details by Source'!A160:A992 &amp; "||" &amp; 'Feature Details by Source'!D160:D992)</f>
        <v>Customer30||Modern Fitness Facilities</v>
      </c>
      <c r="B161" s="25" t="str">
        <f>IFERROR(__xludf.DUMMYFUNCTION("SPLIT(A161, ""||"")"),"Customer30")</f>
        <v>Customer30</v>
      </c>
      <c r="C161" s="25" t="str">
        <f>IFERROR(__xludf.DUMMYFUNCTION("""COMPUTED_VALUE"""),"Modern Fitness Facilities")</f>
        <v>Modern Fitness Facilities</v>
      </c>
      <c r="D161" s="25" t="str">
        <f>IF(COUNTIFS('Feature Details by Source'!A:A, B161, 'Feature Details by Source'!B:B, "Check-In", 'Feature Details by Source'!D:D, C161) &gt; 0, "True", "False")</f>
        <v>True</v>
      </c>
      <c r="E161" s="25" t="str">
        <f>IF(COUNTIFS('Feature Details by Source'!A:A, B161, 'Feature Details by Source'!B:B, "Check-Out", 'Feature Details by Source'!D:D, C161) &gt; 0, "True", "False")</f>
        <v>False</v>
      </c>
      <c r="F161" s="25" t="str">
        <f t="shared" si="1"/>
        <v>Disappointed</v>
      </c>
      <c r="G161" s="26" t="str">
        <f t="shared" si="2"/>
        <v>Disappointed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1" t="str">
        <f t="array" ref="A162">UNIQUE('Feature Details by Source'!A161:A992 &amp; "||" &amp; 'Feature Details by Source'!D161:D992)</f>
        <v>Customer31||Quiet and Restful Environment</v>
      </c>
      <c r="B162" s="22" t="str">
        <f>IFERROR(__xludf.DUMMYFUNCTION("SPLIT(A162, ""||"")"),"Customer31")</f>
        <v>Customer31</v>
      </c>
      <c r="C162" s="22" t="str">
        <f>IFERROR(__xludf.DUMMYFUNCTION("""COMPUTED_VALUE"""),"Quiet and Restful Environment")</f>
        <v>Quiet and Restful Environment</v>
      </c>
      <c r="D162" s="22" t="str">
        <f>IF(COUNTIFS('Feature Details by Source'!A:A, B162, 'Feature Details by Source'!B:B, "Check-In", 'Feature Details by Source'!D:D, C162) &gt; 0, "True", "False")</f>
        <v>True</v>
      </c>
      <c r="E162" s="22" t="str">
        <f>IF(COUNTIFS('Feature Details by Source'!A:A, B162, 'Feature Details by Source'!B:B, "Check-Out", 'Feature Details by Source'!D:D, C162) &gt; 0, "True", "False")</f>
        <v>True</v>
      </c>
      <c r="F162" s="22" t="str">
        <f t="shared" si="1"/>
        <v>Met Expectation</v>
      </c>
      <c r="G162" s="23" t="str">
        <f t="shared" si="2"/>
        <v>Met Expectation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4" t="str">
        <f t="array" ref="A163">UNIQUE('Feature Details by Source'!A162:A992 &amp; "||" &amp; 'Feature Details by Source'!D162:D992)</f>
        <v>Customer31||Delicious Breakfast</v>
      </c>
      <c r="B163" s="25" t="str">
        <f>IFERROR(__xludf.DUMMYFUNCTION("SPLIT(A163, ""||"")"),"Customer31")</f>
        <v>Customer31</v>
      </c>
      <c r="C163" s="25" t="str">
        <f>IFERROR(__xludf.DUMMYFUNCTION("""COMPUTED_VALUE"""),"Delicious Breakfast")</f>
        <v>Delicious Breakfast</v>
      </c>
      <c r="D163" s="25" t="str">
        <f>IF(COUNTIFS('Feature Details by Source'!A:A, B163, 'Feature Details by Source'!B:B, "Check-In", 'Feature Details by Source'!D:D, C163) &gt; 0, "True", "False")</f>
        <v>True</v>
      </c>
      <c r="E163" s="25" t="str">
        <f>IF(COUNTIFS('Feature Details by Source'!A:A, B163, 'Feature Details by Source'!B:B, "Check-Out", 'Feature Details by Source'!D:D, C163) &gt; 0, "True", "False")</f>
        <v>True</v>
      </c>
      <c r="F163" s="25" t="str">
        <f t="shared" si="1"/>
        <v>Met Expectation</v>
      </c>
      <c r="G163" s="26" t="str">
        <f t="shared" si="2"/>
        <v>Met Expectation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1" t="str">
        <f t="array" ref="A164">UNIQUE('Feature Details by Source'!A163:A992 &amp; "||" &amp; 'Feature Details by Source'!D163:D992)</f>
        <v>Customer31||Modern Fitness Facilities</v>
      </c>
      <c r="B164" s="22" t="str">
        <f>IFERROR(__xludf.DUMMYFUNCTION("SPLIT(A164, ""||"")"),"Customer31")</f>
        <v>Customer31</v>
      </c>
      <c r="C164" s="22" t="str">
        <f>IFERROR(__xludf.DUMMYFUNCTION("""COMPUTED_VALUE"""),"Modern Fitness Facilities")</f>
        <v>Modern Fitness Facilities</v>
      </c>
      <c r="D164" s="22" t="str">
        <f>IF(COUNTIFS('Feature Details by Source'!A:A, B164, 'Feature Details by Source'!B:B, "Check-In", 'Feature Details by Source'!D:D, C164) &gt; 0, "True", "False")</f>
        <v>True</v>
      </c>
      <c r="E164" s="22" t="str">
        <f>IF(COUNTIFS('Feature Details by Source'!A:A, B164, 'Feature Details by Source'!B:B, "Check-Out", 'Feature Details by Source'!D:D, C164) &gt; 0, "True", "False")</f>
        <v>False</v>
      </c>
      <c r="F164" s="22" t="str">
        <f t="shared" si="1"/>
        <v>Disappointed</v>
      </c>
      <c r="G164" s="23" t="str">
        <f t="shared" si="2"/>
        <v>Disappointed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4" t="str">
        <f t="array" ref="A165">UNIQUE('Feature Details by Source'!A164:A992 &amp; "||" &amp; 'Feature Details by Source'!D164:D992)</f>
        <v>Customer31||Friendly and Helpful Staff</v>
      </c>
      <c r="B165" s="25" t="str">
        <f>IFERROR(__xludf.DUMMYFUNCTION("SPLIT(A165, ""||"")"),"Customer31")</f>
        <v>Customer31</v>
      </c>
      <c r="C165" s="25" t="str">
        <f>IFERROR(__xludf.DUMMYFUNCTION("""COMPUTED_VALUE"""),"Friendly and Helpful Staff")</f>
        <v>Friendly and Helpful Staff</v>
      </c>
      <c r="D165" s="25" t="str">
        <f>IF(COUNTIFS('Feature Details by Source'!A:A, B165, 'Feature Details by Source'!B:B, "Check-In", 'Feature Details by Source'!D:D, C165) &gt; 0, "True", "False")</f>
        <v>True</v>
      </c>
      <c r="E165" s="25" t="str">
        <f>IF(COUNTIFS('Feature Details by Source'!A:A, B165, 'Feature Details by Source'!B:B, "Check-Out", 'Feature Details by Source'!D:D, C165) &gt; 0, "True", "False")</f>
        <v>True</v>
      </c>
      <c r="F165" s="25" t="str">
        <f t="shared" si="1"/>
        <v>Met Expectation</v>
      </c>
      <c r="G165" s="26" t="str">
        <f t="shared" si="2"/>
        <v>Met Expectation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1" t="str">
        <f t="array" ref="A166">UNIQUE('Feature Details by Source'!A165:A992 &amp; "||" &amp; 'Feature Details by Source'!D165:D992)</f>
        <v>Customer32||Friendly and Helpful Staff</v>
      </c>
      <c r="B166" s="22" t="str">
        <f>IFERROR(__xludf.DUMMYFUNCTION("SPLIT(A166, ""||"")"),"Customer32")</f>
        <v>Customer32</v>
      </c>
      <c r="C166" s="22" t="str">
        <f>IFERROR(__xludf.DUMMYFUNCTION("""COMPUTED_VALUE"""),"Friendly and Helpful Staff")</f>
        <v>Friendly and Helpful Staff</v>
      </c>
      <c r="D166" s="22" t="str">
        <f>IF(COUNTIFS('Feature Details by Source'!A:A, B166, 'Feature Details by Source'!B:B, "Check-In", 'Feature Details by Source'!D:D, C166) &gt; 0, "True", "False")</f>
        <v>True</v>
      </c>
      <c r="E166" s="22" t="str">
        <f>IF(COUNTIFS('Feature Details by Source'!A:A, B166, 'Feature Details by Source'!B:B, "Check-Out", 'Feature Details by Source'!D:D, C166) &gt; 0, "True", "False")</f>
        <v>False</v>
      </c>
      <c r="F166" s="22" t="str">
        <f t="shared" si="1"/>
        <v>Disappointed</v>
      </c>
      <c r="G166" s="23" t="str">
        <f t="shared" si="2"/>
        <v>Disappointed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4" t="str">
        <f t="array" ref="A167">UNIQUE('Feature Details by Source'!A166:A992 &amp; "||" &amp; 'Feature Details by Source'!D166:D992)</f>
        <v>Customer32||Reservation &amp; Communication</v>
      </c>
      <c r="B167" s="25" t="str">
        <f>IFERROR(__xludf.DUMMYFUNCTION("SPLIT(A167, ""||"")"),"Customer32")</f>
        <v>Customer32</v>
      </c>
      <c r="C167" s="25" t="str">
        <f>IFERROR(__xludf.DUMMYFUNCTION("""COMPUTED_VALUE"""),"Reservation &amp; Communication")</f>
        <v>Reservation &amp; Communication</v>
      </c>
      <c r="D167" s="25" t="str">
        <f>IF(COUNTIFS('Feature Details by Source'!A:A, B167, 'Feature Details by Source'!B:B, "Check-In", 'Feature Details by Source'!D:D, C167) &gt; 0, "True", "False")</f>
        <v>True</v>
      </c>
      <c r="E167" s="25" t="str">
        <f>IF(COUNTIFS('Feature Details by Source'!A:A, B167, 'Feature Details by Source'!B:B, "Check-Out", 'Feature Details by Source'!D:D, C167) &gt; 0, "True", "False")</f>
        <v>False</v>
      </c>
      <c r="F167" s="25" t="str">
        <f t="shared" si="1"/>
        <v>Disappointed</v>
      </c>
      <c r="G167" s="26" t="str">
        <f t="shared" si="2"/>
        <v>Disappointed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1" t="str">
        <f t="array" ref="A168">UNIQUE('Feature Details by Source'!A167:A992 &amp; "||" &amp; 'Feature Details by Source'!D167:D992)</f>
        <v>Customer32||Delicious Breakfast</v>
      </c>
      <c r="B168" s="22" t="str">
        <f>IFERROR(__xludf.DUMMYFUNCTION("SPLIT(A168, ""||"")"),"Customer32")</f>
        <v>Customer32</v>
      </c>
      <c r="C168" s="22" t="str">
        <f>IFERROR(__xludf.DUMMYFUNCTION("""COMPUTED_VALUE"""),"Delicious Breakfast")</f>
        <v>Delicious Breakfast</v>
      </c>
      <c r="D168" s="22" t="str">
        <f>IF(COUNTIFS('Feature Details by Source'!A:A, B168, 'Feature Details by Source'!B:B, "Check-In", 'Feature Details by Source'!D:D, C168) &gt; 0, "True", "False")</f>
        <v>True</v>
      </c>
      <c r="E168" s="22" t="str">
        <f>IF(COUNTIFS('Feature Details by Source'!A:A, B168, 'Feature Details by Source'!B:B, "Check-Out", 'Feature Details by Source'!D:D, C168) &gt; 0, "True", "False")</f>
        <v>False</v>
      </c>
      <c r="F168" s="22" t="str">
        <f t="shared" si="1"/>
        <v>Disappointed</v>
      </c>
      <c r="G168" s="23" t="str">
        <f t="shared" si="2"/>
        <v>Disappointed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4" t="str">
        <f t="array" ref="A169">UNIQUE('Feature Details by Source'!A168:A992 &amp; "||" &amp; 'Feature Details by Source'!D168:D992)</f>
        <v>Customer32||Family-Friendly Services</v>
      </c>
      <c r="B169" s="25" t="str">
        <f>IFERROR(__xludf.DUMMYFUNCTION("SPLIT(A169, ""||"")"),"Customer32")</f>
        <v>Customer32</v>
      </c>
      <c r="C169" s="25" t="str">
        <f>IFERROR(__xludf.DUMMYFUNCTION("""COMPUTED_VALUE"""),"Family-Friendly Services")</f>
        <v>Family-Friendly Services</v>
      </c>
      <c r="D169" s="25" t="str">
        <f>IF(COUNTIFS('Feature Details by Source'!A:A, B169, 'Feature Details by Source'!B:B, "Check-In", 'Feature Details by Source'!D:D, C169) &gt; 0, "True", "False")</f>
        <v>True</v>
      </c>
      <c r="E169" s="25" t="str">
        <f>IF(COUNTIFS('Feature Details by Source'!A:A, B169, 'Feature Details by Source'!B:B, "Check-Out", 'Feature Details by Source'!D:D, C169) &gt; 0, "True", "False")</f>
        <v>False</v>
      </c>
      <c r="F169" s="25" t="str">
        <f t="shared" si="1"/>
        <v>Disappointed</v>
      </c>
      <c r="G169" s="26" t="str">
        <f t="shared" si="2"/>
        <v>Disappointed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1" t="str">
        <f t="array" ref="A170">UNIQUE('Feature Details by Source'!A169:A992 &amp; "||" &amp; 'Feature Details by Source'!D169:D992)</f>
        <v>Customer33||Comfortable and Clean Rooms</v>
      </c>
      <c r="B170" s="22" t="str">
        <f>IFERROR(__xludf.DUMMYFUNCTION("SPLIT(A170, ""||"")"),"Customer33")</f>
        <v>Customer33</v>
      </c>
      <c r="C170" s="22" t="str">
        <f>IFERROR(__xludf.DUMMYFUNCTION("""COMPUTED_VALUE"""),"Comfortable and Clean Rooms")</f>
        <v>Comfortable and Clean Rooms</v>
      </c>
      <c r="D170" s="22" t="str">
        <f>IF(COUNTIFS('Feature Details by Source'!A:A, B170, 'Feature Details by Source'!B:B, "Check-In", 'Feature Details by Source'!D:D, C170) &gt; 0, "True", "False")</f>
        <v>True</v>
      </c>
      <c r="E170" s="22" t="str">
        <f>IF(COUNTIFS('Feature Details by Source'!A:A, B170, 'Feature Details by Source'!B:B, "Check-Out", 'Feature Details by Source'!D:D, C170) &gt; 0, "True", "False")</f>
        <v>False</v>
      </c>
      <c r="F170" s="22" t="str">
        <f t="shared" si="1"/>
        <v>Disappointed</v>
      </c>
      <c r="G170" s="23" t="str">
        <f t="shared" si="2"/>
        <v>Disappointed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4" t="str">
        <f t="array" ref="A171">UNIQUE('Feature Details by Source'!A170:A992 &amp; "||" &amp; 'Feature Details by Source'!D170:D992)</f>
        <v>Customer33||Delicious Breakfast</v>
      </c>
      <c r="B171" s="25" t="str">
        <f>IFERROR(__xludf.DUMMYFUNCTION("SPLIT(A171, ""||"")"),"Customer33")</f>
        <v>Customer33</v>
      </c>
      <c r="C171" s="25" t="str">
        <f>IFERROR(__xludf.DUMMYFUNCTION("""COMPUTED_VALUE"""),"Delicious Breakfast")</f>
        <v>Delicious Breakfast</v>
      </c>
      <c r="D171" s="25" t="str">
        <f>IF(COUNTIFS('Feature Details by Source'!A:A, B171, 'Feature Details by Source'!B:B, "Check-In", 'Feature Details by Source'!D:D, C171) &gt; 0, "True", "False")</f>
        <v>True</v>
      </c>
      <c r="E171" s="25" t="str">
        <f>IF(COUNTIFS('Feature Details by Source'!A:A, B171, 'Feature Details by Source'!B:B, "Check-Out", 'Feature Details by Source'!D:D, C171) &gt; 0, "True", "False")</f>
        <v>True</v>
      </c>
      <c r="F171" s="25" t="str">
        <f t="shared" si="1"/>
        <v>Met Expectation</v>
      </c>
      <c r="G171" s="26" t="str">
        <f t="shared" si="2"/>
        <v>Met Expectation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1" t="str">
        <f t="array" ref="A172">UNIQUE('Feature Details by Source'!A171:A992 &amp; "||" &amp; 'Feature Details by Source'!D171:D992)</f>
        <v>Customer33||Business Amenities</v>
      </c>
      <c r="B172" s="22" t="str">
        <f>IFERROR(__xludf.DUMMYFUNCTION("SPLIT(A172, ""||"")"),"Customer33")</f>
        <v>Customer33</v>
      </c>
      <c r="C172" s="22" t="str">
        <f>IFERROR(__xludf.DUMMYFUNCTION("""COMPUTED_VALUE"""),"Business Amenities")</f>
        <v>Business Amenities</v>
      </c>
      <c r="D172" s="22" t="str">
        <f>IF(COUNTIFS('Feature Details by Source'!A:A, B172, 'Feature Details by Source'!B:B, "Check-In", 'Feature Details by Source'!D:D, C172) &gt; 0, "True", "False")</f>
        <v>True</v>
      </c>
      <c r="E172" s="22" t="str">
        <f>IF(COUNTIFS('Feature Details by Source'!A:A, B172, 'Feature Details by Source'!B:B, "Check-Out", 'Feature Details by Source'!D:D, C172) &gt; 0, "True", "False")</f>
        <v>True</v>
      </c>
      <c r="F172" s="22" t="str">
        <f t="shared" si="1"/>
        <v>Met Expectation</v>
      </c>
      <c r="G172" s="23" t="str">
        <f t="shared" si="2"/>
        <v>Met Expectation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4" t="str">
        <f t="array" ref="A173">UNIQUE('Feature Details by Source'!A172:A992 &amp; "||" &amp; 'Feature Details by Source'!D172:D992)</f>
        <v>Customer33||Fast and Reliable Wi-Fi</v>
      </c>
      <c r="B173" s="25" t="str">
        <f>IFERROR(__xludf.DUMMYFUNCTION("SPLIT(A173, ""||"")"),"Customer33")</f>
        <v>Customer33</v>
      </c>
      <c r="C173" s="25" t="str">
        <f>IFERROR(__xludf.DUMMYFUNCTION("""COMPUTED_VALUE"""),"Fast and Reliable Wi-Fi")</f>
        <v>Fast and Reliable Wi-Fi</v>
      </c>
      <c r="D173" s="25" t="str">
        <f>IF(COUNTIFS('Feature Details by Source'!A:A, B173, 'Feature Details by Source'!B:B, "Check-In", 'Feature Details by Source'!D:D, C173) &gt; 0, "True", "False")</f>
        <v>True</v>
      </c>
      <c r="E173" s="25" t="str">
        <f>IF(COUNTIFS('Feature Details by Source'!A:A, B173, 'Feature Details by Source'!B:B, "Check-Out", 'Feature Details by Source'!D:D, C173) &gt; 0, "True", "False")</f>
        <v>True</v>
      </c>
      <c r="F173" s="25" t="str">
        <f t="shared" si="1"/>
        <v>Met Expectation</v>
      </c>
      <c r="G173" s="26" t="str">
        <f t="shared" si="2"/>
        <v>Met Expectation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1" t="str">
        <f t="array" ref="A174">UNIQUE('Feature Details by Source'!A173:A992 &amp; "||" &amp; 'Feature Details by Source'!D173:D992)</f>
        <v>Customer33||Quiet and Restful Environment</v>
      </c>
      <c r="B174" s="22" t="str">
        <f>IFERROR(__xludf.DUMMYFUNCTION("SPLIT(A174, ""||"")"),"Customer33")</f>
        <v>Customer33</v>
      </c>
      <c r="C174" s="22" t="str">
        <f>IFERROR(__xludf.DUMMYFUNCTION("""COMPUTED_VALUE"""),"Quiet and Restful Environment")</f>
        <v>Quiet and Restful Environment</v>
      </c>
      <c r="D174" s="22" t="str">
        <f>IF(COUNTIFS('Feature Details by Source'!A:A, B174, 'Feature Details by Source'!B:B, "Check-In", 'Feature Details by Source'!D:D, C174) &gt; 0, "True", "False")</f>
        <v>True</v>
      </c>
      <c r="E174" s="22" t="str">
        <f>IF(COUNTIFS('Feature Details by Source'!A:A, B174, 'Feature Details by Source'!B:B, "Check-Out", 'Feature Details by Source'!D:D, C174) &gt; 0, "True", "False")</f>
        <v>True</v>
      </c>
      <c r="F174" s="22" t="str">
        <f t="shared" si="1"/>
        <v>Met Expectation</v>
      </c>
      <c r="G174" s="23" t="str">
        <f t="shared" si="2"/>
        <v>Met Expectation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4" t="str">
        <f t="array" ref="A175">UNIQUE('Feature Details by Source'!A174:A992 &amp; "||" &amp; 'Feature Details by Source'!D174:D992)</f>
        <v>Customer33||Family-Friendly Services</v>
      </c>
      <c r="B175" s="25" t="str">
        <f>IFERROR(__xludf.DUMMYFUNCTION("SPLIT(A175, ""||"")"),"Customer33")</f>
        <v>Customer33</v>
      </c>
      <c r="C175" s="25" t="str">
        <f>IFERROR(__xludf.DUMMYFUNCTION("""COMPUTED_VALUE"""),"Family-Friendly Services")</f>
        <v>Family-Friendly Services</v>
      </c>
      <c r="D175" s="25" t="str">
        <f>IF(COUNTIFS('Feature Details by Source'!A:A, B175, 'Feature Details by Source'!B:B, "Check-In", 'Feature Details by Source'!D:D, C175) &gt; 0, "True", "False")</f>
        <v>True</v>
      </c>
      <c r="E175" s="25" t="str">
        <f>IF(COUNTIFS('Feature Details by Source'!A:A, B175, 'Feature Details by Source'!B:B, "Check-Out", 'Feature Details by Source'!D:D, C175) &gt; 0, "True", "False")</f>
        <v>False</v>
      </c>
      <c r="F175" s="25" t="str">
        <f t="shared" si="1"/>
        <v>Disappointed</v>
      </c>
      <c r="G175" s="26" t="str">
        <f t="shared" si="2"/>
        <v>Disappointed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1" t="str">
        <f t="array" ref="A176">UNIQUE('Feature Details by Source'!A175:A992 &amp; "||" &amp; 'Feature Details by Source'!D175:D992)</f>
        <v>Customer33||Stylish Interior Design</v>
      </c>
      <c r="B176" s="22" t="str">
        <f>IFERROR(__xludf.DUMMYFUNCTION("SPLIT(A176, ""||"")"),"Customer33")</f>
        <v>Customer33</v>
      </c>
      <c r="C176" s="22" t="str">
        <f>IFERROR(__xludf.DUMMYFUNCTION("""COMPUTED_VALUE"""),"Stylish Interior Design")</f>
        <v>Stylish Interior Design</v>
      </c>
      <c r="D176" s="22" t="str">
        <f>IF(COUNTIFS('Feature Details by Source'!A:A, B176, 'Feature Details by Source'!B:B, "Check-In", 'Feature Details by Source'!D:D, C176) &gt; 0, "True", "False")</f>
        <v>True</v>
      </c>
      <c r="E176" s="22" t="str">
        <f>IF(COUNTIFS('Feature Details by Source'!A:A, B176, 'Feature Details by Source'!B:B, "Check-Out", 'Feature Details by Source'!D:D, C176) &gt; 0, "True", "False")</f>
        <v>True</v>
      </c>
      <c r="F176" s="22" t="str">
        <f t="shared" si="1"/>
        <v>Met Expectation</v>
      </c>
      <c r="G176" s="23" t="str">
        <f t="shared" si="2"/>
        <v>Met Expectation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4" t="str">
        <f t="array" ref="A177">UNIQUE('Feature Details by Source'!A176:A992 &amp; "||" &amp; 'Feature Details by Source'!D176:D992)</f>
        <v>Customer33||Easy Parking &amp; Check-in</v>
      </c>
      <c r="B177" s="25" t="str">
        <f>IFERROR(__xludf.DUMMYFUNCTION("SPLIT(A177, ""||"")"),"Customer33")</f>
        <v>Customer33</v>
      </c>
      <c r="C177" s="25" t="str">
        <f>IFERROR(__xludf.DUMMYFUNCTION("""COMPUTED_VALUE"""),"Easy Parking &amp; Check-in")</f>
        <v>Easy Parking &amp; Check-in</v>
      </c>
      <c r="D177" s="25" t="str">
        <f>IF(COUNTIFS('Feature Details by Source'!A:A, B177, 'Feature Details by Source'!B:B, "Check-In", 'Feature Details by Source'!D:D, C177) &gt; 0, "True", "False")</f>
        <v>True</v>
      </c>
      <c r="E177" s="25" t="str">
        <f>IF(COUNTIFS('Feature Details by Source'!A:A, B177, 'Feature Details by Source'!B:B, "Check-Out", 'Feature Details by Source'!D:D, C177) &gt; 0, "True", "False")</f>
        <v>False</v>
      </c>
      <c r="F177" s="25" t="str">
        <f t="shared" si="1"/>
        <v>Disappointed</v>
      </c>
      <c r="G177" s="26" t="str">
        <f t="shared" si="2"/>
        <v>Disappointed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1" t="str">
        <f t="array" ref="A178">UNIQUE('Feature Details by Source'!A177:A992 &amp; "||" &amp; 'Feature Details by Source'!D177:D992)</f>
        <v>Customer34||Business Amenities</v>
      </c>
      <c r="B178" s="22" t="str">
        <f>IFERROR(__xludf.DUMMYFUNCTION("SPLIT(A178, ""||"")"),"Customer34")</f>
        <v>Customer34</v>
      </c>
      <c r="C178" s="22" t="str">
        <f>IFERROR(__xludf.DUMMYFUNCTION("""COMPUTED_VALUE"""),"Business Amenities")</f>
        <v>Business Amenities</v>
      </c>
      <c r="D178" s="22" t="str">
        <f>IF(COUNTIFS('Feature Details by Source'!A:A, B178, 'Feature Details by Source'!B:B, "Check-In", 'Feature Details by Source'!D:D, C178) &gt; 0, "True", "False")</f>
        <v>True</v>
      </c>
      <c r="E178" s="22" t="str">
        <f>IF(COUNTIFS('Feature Details by Source'!A:A, B178, 'Feature Details by Source'!B:B, "Check-Out", 'Feature Details by Source'!D:D, C178) &gt; 0, "True", "False")</f>
        <v>True</v>
      </c>
      <c r="F178" s="22" t="str">
        <f t="shared" si="1"/>
        <v>Met Expectation</v>
      </c>
      <c r="G178" s="23" t="str">
        <f t="shared" si="2"/>
        <v>Met Expectation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4" t="str">
        <f t="array" ref="A179">UNIQUE('Feature Details by Source'!A178:A992 &amp; "||" &amp; 'Feature Details by Source'!D178:D992)</f>
        <v>Customer34||Quiet and Restful Environment</v>
      </c>
      <c r="B179" s="25" t="str">
        <f>IFERROR(__xludf.DUMMYFUNCTION("SPLIT(A179, ""||"")"),"Customer34")</f>
        <v>Customer34</v>
      </c>
      <c r="C179" s="25" t="str">
        <f>IFERROR(__xludf.DUMMYFUNCTION("""COMPUTED_VALUE"""),"Quiet and Restful Environment")</f>
        <v>Quiet and Restful Environment</v>
      </c>
      <c r="D179" s="25" t="str">
        <f>IF(COUNTIFS('Feature Details by Source'!A:A, B179, 'Feature Details by Source'!B:B, "Check-In", 'Feature Details by Source'!D:D, C179) &gt; 0, "True", "False")</f>
        <v>True</v>
      </c>
      <c r="E179" s="25" t="str">
        <f>IF(COUNTIFS('Feature Details by Source'!A:A, B179, 'Feature Details by Source'!B:B, "Check-Out", 'Feature Details by Source'!D:D, C179) &gt; 0, "True", "False")</f>
        <v>True</v>
      </c>
      <c r="F179" s="25" t="str">
        <f t="shared" si="1"/>
        <v>Met Expectation</v>
      </c>
      <c r="G179" s="26" t="str">
        <f t="shared" si="2"/>
        <v>Met Expectation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1" t="str">
        <f t="array" ref="A180">UNIQUE('Feature Details by Source'!A179:A992 &amp; "||" &amp; 'Feature Details by Source'!D179:D992)</f>
        <v>Customer35||</v>
      </c>
      <c r="B180" s="22" t="str">
        <f>IFERROR(__xludf.DUMMYFUNCTION("SPLIT(A180, ""||"")"),"Customer35")</f>
        <v>Customer35</v>
      </c>
      <c r="C180" s="22"/>
      <c r="D180" s="22" t="str">
        <f>IF(COUNTIFS('Feature Details by Source'!A:A, B180, 'Feature Details by Source'!B:B, "Check-In", 'Feature Details by Source'!D:D, C180) &gt; 0, "True", "False")</f>
        <v>False</v>
      </c>
      <c r="E180" s="22" t="str">
        <f>IF(COUNTIFS('Feature Details by Source'!A:A, B180, 'Feature Details by Source'!B:B, "Check-Out", 'Feature Details by Source'!D:D, C180) &gt; 0, "True", "False")</f>
        <v>False</v>
      </c>
      <c r="F180" s="22" t="str">
        <f t="shared" si="1"/>
        <v>Not Mentioned</v>
      </c>
      <c r="G180" s="23" t="str">
        <f t="shared" si="2"/>
        <v>Not Mentioned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4" t="str">
        <f t="array" ref="A181">UNIQUE('Feature Details by Source'!A179:A992 &amp; "||" &amp; 'Feature Details by Source'!D179:D992)</f>
        <v>Customer35||</v>
      </c>
      <c r="B181" s="25" t="str">
        <f>IFERROR(__xludf.DUMMYFUNCTION("SPLIT(A181, ""||"")"),"Customer35")</f>
        <v>Customer35</v>
      </c>
      <c r="C181" s="25"/>
      <c r="D181" s="25" t="str">
        <f>IF(COUNTIFS('Feature Details by Source'!A:A, B181, 'Feature Details by Source'!B:B, "Check-In", 'Feature Details by Source'!D:D, C181) &gt; 0, "True", "False")</f>
        <v>False</v>
      </c>
      <c r="E181" s="25" t="str">
        <f>IF(COUNTIFS('Feature Details by Source'!A:A, B181, 'Feature Details by Source'!B:B, "Check-Out", 'Feature Details by Source'!D:D, C181) &gt; 0, "True", "False")</f>
        <v>False</v>
      </c>
      <c r="F181" s="25" t="str">
        <f t="shared" si="1"/>
        <v>Not Mentioned</v>
      </c>
      <c r="G181" s="26" t="str">
        <f t="shared" si="2"/>
        <v/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1" t="str">
        <f t="array" ref="A182">UNIQUE('Feature Details by Source'!A179:A992 &amp; "||" &amp; 'Feature Details by Source'!D179:D992)</f>
        <v>Customer35||Easy Parking &amp; Check-in</v>
      </c>
      <c r="B182" s="22" t="str">
        <f>IFERROR(__xludf.DUMMYFUNCTION("SPLIT(A182, ""||"")"),"Customer35")</f>
        <v>Customer35</v>
      </c>
      <c r="C182" s="22" t="str">
        <f>IFERROR(__xludf.DUMMYFUNCTION("""COMPUTED_VALUE"""),"Easy Parking &amp; Check-in")</f>
        <v>Easy Parking &amp; Check-in</v>
      </c>
      <c r="D182" s="22" t="str">
        <f>IF(COUNTIFS('Feature Details by Source'!A:A, B182, 'Feature Details by Source'!B:B, "Check-In", 'Feature Details by Source'!D:D, C182) &gt; 0, "True", "False")</f>
        <v>True</v>
      </c>
      <c r="E182" s="22" t="str">
        <f>IF(COUNTIFS('Feature Details by Source'!A:A, B182, 'Feature Details by Source'!B:B, "Check-Out", 'Feature Details by Source'!D:D, C182) &gt; 0, "True", "False")</f>
        <v>False</v>
      </c>
      <c r="F182" s="22" t="str">
        <f t="shared" si="1"/>
        <v>Disappointed</v>
      </c>
      <c r="G182" s="23" t="str">
        <f t="shared" si="2"/>
        <v>Disappointed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4" t="str">
        <f t="array" ref="A183">UNIQUE('Feature Details by Source'!A180:A992 &amp; "||" &amp; 'Feature Details by Source'!D180:D992)</f>
        <v>Customer35||Comfortable and Clean Rooms</v>
      </c>
      <c r="B183" s="25" t="str">
        <f>IFERROR(__xludf.DUMMYFUNCTION("SPLIT(A183, ""||"")"),"Customer35")</f>
        <v>Customer35</v>
      </c>
      <c r="C183" s="25" t="str">
        <f>IFERROR(__xludf.DUMMYFUNCTION("""COMPUTED_VALUE"""),"Comfortable and Clean Rooms")</f>
        <v>Comfortable and Clean Rooms</v>
      </c>
      <c r="D183" s="25" t="str">
        <f>IF(COUNTIFS('Feature Details by Source'!A:A, B183, 'Feature Details by Source'!B:B, "Check-In", 'Feature Details by Source'!D:D, C183) &gt; 0, "True", "False")</f>
        <v>True</v>
      </c>
      <c r="E183" s="25" t="str">
        <f>IF(COUNTIFS('Feature Details by Source'!A:A, B183, 'Feature Details by Source'!B:B, "Check-Out", 'Feature Details by Source'!D:D, C183) &gt; 0, "True", "False")</f>
        <v>False</v>
      </c>
      <c r="F183" s="25" t="str">
        <f t="shared" si="1"/>
        <v>Disappointed</v>
      </c>
      <c r="G183" s="26" t="str">
        <f t="shared" si="2"/>
        <v>Disappointed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1" t="str">
        <f t="array" ref="A184">UNIQUE('Feature Details by Source'!A181:A992 &amp; "||" &amp; 'Feature Details by Source'!D181:D992)</f>
        <v>Customer35||Quiet and Restful Environment</v>
      </c>
      <c r="B184" s="22" t="str">
        <f>IFERROR(__xludf.DUMMYFUNCTION("SPLIT(A184, ""||"")"),"Customer35")</f>
        <v>Customer35</v>
      </c>
      <c r="C184" s="22" t="str">
        <f>IFERROR(__xludf.DUMMYFUNCTION("""COMPUTED_VALUE"""),"Quiet and Restful Environment")</f>
        <v>Quiet and Restful Environment</v>
      </c>
      <c r="D184" s="22" t="str">
        <f>IF(COUNTIFS('Feature Details by Source'!A:A, B184, 'Feature Details by Source'!B:B, "Check-In", 'Feature Details by Source'!D:D, C184) &gt; 0, "True", "False")</f>
        <v>True</v>
      </c>
      <c r="E184" s="22" t="str">
        <f>IF(COUNTIFS('Feature Details by Source'!A:A, B184, 'Feature Details by Source'!B:B, "Check-Out", 'Feature Details by Source'!D:D, C184) &gt; 0, "True", "False")</f>
        <v>False</v>
      </c>
      <c r="F184" s="22" t="str">
        <f t="shared" si="1"/>
        <v>Disappointed</v>
      </c>
      <c r="G184" s="23" t="str">
        <f t="shared" si="2"/>
        <v>Disappointed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4" t="str">
        <f t="array" ref="A185">UNIQUE('Feature Details by Source'!A182:A992 &amp; "||" &amp; 'Feature Details by Source'!D182:D992)</f>
        <v>Customer35||Fast and Reliable Wi-Fi</v>
      </c>
      <c r="B185" s="25" t="str">
        <f>IFERROR(__xludf.DUMMYFUNCTION("SPLIT(A185, ""||"")"),"Customer35")</f>
        <v>Customer35</v>
      </c>
      <c r="C185" s="25" t="str">
        <f>IFERROR(__xludf.DUMMYFUNCTION("""COMPUTED_VALUE"""),"Fast and Reliable Wi-Fi")</f>
        <v>Fast and Reliable Wi-Fi</v>
      </c>
      <c r="D185" s="25" t="str">
        <f>IF(COUNTIFS('Feature Details by Source'!A:A, B185, 'Feature Details by Source'!B:B, "Check-In", 'Feature Details by Source'!D:D, C185) &gt; 0, "True", "False")</f>
        <v>True</v>
      </c>
      <c r="E185" s="25" t="str">
        <f>IF(COUNTIFS('Feature Details by Source'!A:A, B185, 'Feature Details by Source'!B:B, "Check-Out", 'Feature Details by Source'!D:D, C185) &gt; 0, "True", "False")</f>
        <v>False</v>
      </c>
      <c r="F185" s="25" t="str">
        <f t="shared" si="1"/>
        <v>Disappointed</v>
      </c>
      <c r="G185" s="26" t="str">
        <f t="shared" si="2"/>
        <v>Disappointed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1" t="str">
        <f t="array" ref="A186">UNIQUE('Feature Details by Source'!A183:A992 &amp; "||" &amp; 'Feature Details by Source'!D183:D992)</f>
        <v>Customer35||Family-Friendly Services</v>
      </c>
      <c r="B186" s="22" t="str">
        <f>IFERROR(__xludf.DUMMYFUNCTION("SPLIT(A186, ""||"")"),"Customer35")</f>
        <v>Customer35</v>
      </c>
      <c r="C186" s="22" t="str">
        <f>IFERROR(__xludf.DUMMYFUNCTION("""COMPUTED_VALUE"""),"Family-Friendly Services")</f>
        <v>Family-Friendly Services</v>
      </c>
      <c r="D186" s="22" t="str">
        <f>IF(COUNTIFS('Feature Details by Source'!A:A, B186, 'Feature Details by Source'!B:B, "Check-In", 'Feature Details by Source'!D:D, C186) &gt; 0, "True", "False")</f>
        <v>True</v>
      </c>
      <c r="E186" s="22" t="str">
        <f>IF(COUNTIFS('Feature Details by Source'!A:A, B186, 'Feature Details by Source'!B:B, "Check-Out", 'Feature Details by Source'!D:D, C186) &gt; 0, "True", "False")</f>
        <v>False</v>
      </c>
      <c r="F186" s="22" t="str">
        <f t="shared" si="1"/>
        <v>Disappointed</v>
      </c>
      <c r="G186" s="23" t="str">
        <f t="shared" si="2"/>
        <v>Disappointed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4" t="str">
        <f t="array" ref="A187">UNIQUE('Feature Details by Source'!A184:A992 &amp; "||" &amp; 'Feature Details by Source'!D184:D992)</f>
        <v>Customer35||Delicious Breakfast</v>
      </c>
      <c r="B187" s="25" t="str">
        <f>IFERROR(__xludf.DUMMYFUNCTION("SPLIT(A187, ""||"")"),"Customer35")</f>
        <v>Customer35</v>
      </c>
      <c r="C187" s="25" t="str">
        <f>IFERROR(__xludf.DUMMYFUNCTION("""COMPUTED_VALUE"""),"Delicious Breakfast")</f>
        <v>Delicious Breakfast</v>
      </c>
      <c r="D187" s="25" t="str">
        <f>IF(COUNTIFS('Feature Details by Source'!A:A, B187, 'Feature Details by Source'!B:B, "Check-In", 'Feature Details by Source'!D:D, C187) &gt; 0, "True", "False")</f>
        <v>True</v>
      </c>
      <c r="E187" s="25" t="str">
        <f>IF(COUNTIFS('Feature Details by Source'!A:A, B187, 'Feature Details by Source'!B:B, "Check-Out", 'Feature Details by Source'!D:D, C187) &gt; 0, "True", "False")</f>
        <v>False</v>
      </c>
      <c r="F187" s="25" t="str">
        <f t="shared" si="1"/>
        <v>Disappointed</v>
      </c>
      <c r="G187" s="26" t="str">
        <f t="shared" si="2"/>
        <v>Disappointed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1" t="str">
        <f t="array" ref="A188">UNIQUE('Feature Details by Source'!A185:A992 &amp; "||" &amp; 'Feature Details by Source'!D185:D992)</f>
        <v>Customer35||Business Amenities</v>
      </c>
      <c r="B188" s="22" t="str">
        <f>IFERROR(__xludf.DUMMYFUNCTION("SPLIT(A188, ""||"")"),"Customer35")</f>
        <v>Customer35</v>
      </c>
      <c r="C188" s="22" t="str">
        <f>IFERROR(__xludf.DUMMYFUNCTION("""COMPUTED_VALUE"""),"Business Amenities")</f>
        <v>Business Amenities</v>
      </c>
      <c r="D188" s="22" t="str">
        <f>IF(COUNTIFS('Feature Details by Source'!A:A, B188, 'Feature Details by Source'!B:B, "Check-In", 'Feature Details by Source'!D:D, C188) &gt; 0, "True", "False")</f>
        <v>True</v>
      </c>
      <c r="E188" s="22" t="str">
        <f>IF(COUNTIFS('Feature Details by Source'!A:A, B188, 'Feature Details by Source'!B:B, "Check-Out", 'Feature Details by Source'!D:D, C188) &gt; 0, "True", "False")</f>
        <v>False</v>
      </c>
      <c r="F188" s="22" t="str">
        <f t="shared" si="1"/>
        <v>Disappointed</v>
      </c>
      <c r="G188" s="23" t="str">
        <f t="shared" si="2"/>
        <v>Disappointed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4" t="str">
        <f t="array" ref="A189">UNIQUE('Feature Details by Source'!A186:A992 &amp; "||" &amp; 'Feature Details by Source'!D186:D992)</f>
        <v>Customer36||Comfortable and Clean Rooms</v>
      </c>
      <c r="B189" s="25" t="str">
        <f>IFERROR(__xludf.DUMMYFUNCTION("SPLIT(A189, ""||"")"),"Customer36")</f>
        <v>Customer36</v>
      </c>
      <c r="C189" s="25" t="str">
        <f>IFERROR(__xludf.DUMMYFUNCTION("""COMPUTED_VALUE"""),"Comfortable and Clean Rooms")</f>
        <v>Comfortable and Clean Rooms</v>
      </c>
      <c r="D189" s="25" t="str">
        <f>IF(COUNTIFS('Feature Details by Source'!A:A, B189, 'Feature Details by Source'!B:B, "Check-In", 'Feature Details by Source'!D:D, C189) &gt; 0, "True", "False")</f>
        <v>True</v>
      </c>
      <c r="E189" s="25" t="str">
        <f>IF(COUNTIFS('Feature Details by Source'!A:A, B189, 'Feature Details by Source'!B:B, "Check-Out", 'Feature Details by Source'!D:D, C189) &gt; 0, "True", "False")</f>
        <v>False</v>
      </c>
      <c r="F189" s="25" t="str">
        <f t="shared" si="1"/>
        <v>Disappointed</v>
      </c>
      <c r="G189" s="26" t="str">
        <f t="shared" si="2"/>
        <v>Disappointed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1" t="str">
        <f t="array" ref="A190">UNIQUE('Feature Details by Source'!A187:A992 &amp; "||" &amp; 'Feature Details by Source'!D187:D992)</f>
        <v>Customer36||Quiet and Restful Environment</v>
      </c>
      <c r="B190" s="22" t="str">
        <f>IFERROR(__xludf.DUMMYFUNCTION("SPLIT(A190, ""||"")"),"Customer36")</f>
        <v>Customer36</v>
      </c>
      <c r="C190" s="22" t="str">
        <f>IFERROR(__xludf.DUMMYFUNCTION("""COMPUTED_VALUE"""),"Quiet and Restful Environment")</f>
        <v>Quiet and Restful Environment</v>
      </c>
      <c r="D190" s="22" t="str">
        <f>IF(COUNTIFS('Feature Details by Source'!A:A, B190, 'Feature Details by Source'!B:B, "Check-In", 'Feature Details by Source'!D:D, C190) &gt; 0, "True", "False")</f>
        <v>True</v>
      </c>
      <c r="E190" s="22" t="str">
        <f>IF(COUNTIFS('Feature Details by Source'!A:A, B190, 'Feature Details by Source'!B:B, "Check-Out", 'Feature Details by Source'!D:D, C190) &gt; 0, "True", "False")</f>
        <v>True</v>
      </c>
      <c r="F190" s="22" t="str">
        <f t="shared" si="1"/>
        <v>Met Expectation</v>
      </c>
      <c r="G190" s="23" t="str">
        <f t="shared" si="2"/>
        <v>Met Expectation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4" t="str">
        <f t="array" ref="A191">UNIQUE('Feature Details by Source'!A188:A992 &amp; "||" &amp; 'Feature Details by Source'!D188:D992)</f>
        <v>Customer36||Friendly and Helpful Staff</v>
      </c>
      <c r="B191" s="25" t="str">
        <f>IFERROR(__xludf.DUMMYFUNCTION("SPLIT(A191, ""||"")"),"Customer36")</f>
        <v>Customer36</v>
      </c>
      <c r="C191" s="25" t="str">
        <f>IFERROR(__xludf.DUMMYFUNCTION("""COMPUTED_VALUE"""),"Friendly and Helpful Staff")</f>
        <v>Friendly and Helpful Staff</v>
      </c>
      <c r="D191" s="25" t="str">
        <f>IF(COUNTIFS('Feature Details by Source'!A:A, B191, 'Feature Details by Source'!B:B, "Check-In", 'Feature Details by Source'!D:D, C191) &gt; 0, "True", "False")</f>
        <v>True</v>
      </c>
      <c r="E191" s="25" t="str">
        <f>IF(COUNTIFS('Feature Details by Source'!A:A, B191, 'Feature Details by Source'!B:B, "Check-Out", 'Feature Details by Source'!D:D, C191) &gt; 0, "True", "False")</f>
        <v>True</v>
      </c>
      <c r="F191" s="25" t="str">
        <f t="shared" si="1"/>
        <v>Met Expectation</v>
      </c>
      <c r="G191" s="26" t="str">
        <f t="shared" si="2"/>
        <v>Met Expectation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1" t="str">
        <f t="array" ref="A192">UNIQUE('Feature Details by Source'!A189:A992 &amp; "||" &amp; 'Feature Details by Source'!D189:D992)</f>
        <v>Customer36||Fast and Reliable Wi-Fi</v>
      </c>
      <c r="B192" s="22" t="str">
        <f>IFERROR(__xludf.DUMMYFUNCTION("SPLIT(A192, ""||"")"),"Customer36")</f>
        <v>Customer36</v>
      </c>
      <c r="C192" s="22" t="str">
        <f>IFERROR(__xludf.DUMMYFUNCTION("""COMPUTED_VALUE"""),"Fast and Reliable Wi-Fi")</f>
        <v>Fast and Reliable Wi-Fi</v>
      </c>
      <c r="D192" s="22" t="str">
        <f>IF(COUNTIFS('Feature Details by Source'!A:A, B192, 'Feature Details by Source'!B:B, "Check-In", 'Feature Details by Source'!D:D, C192) &gt; 0, "True", "False")</f>
        <v>True</v>
      </c>
      <c r="E192" s="22" t="str">
        <f>IF(COUNTIFS('Feature Details by Source'!A:A, B192, 'Feature Details by Source'!B:B, "Check-Out", 'Feature Details by Source'!D:D, C192) &gt; 0, "True", "False")</f>
        <v>True</v>
      </c>
      <c r="F192" s="22" t="str">
        <f t="shared" si="1"/>
        <v>Met Expectation</v>
      </c>
      <c r="G192" s="23" t="str">
        <f t="shared" si="2"/>
        <v>Met Expectation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4" t="str">
        <f t="array" ref="A193">UNIQUE('Feature Details by Source'!A190:A992 &amp; "||" &amp; 'Feature Details by Source'!D190:D992)</f>
        <v>Customer36||Easy Parking &amp; Check-in</v>
      </c>
      <c r="B193" s="25" t="str">
        <f>IFERROR(__xludf.DUMMYFUNCTION("SPLIT(A193, ""||"")"),"Customer36")</f>
        <v>Customer36</v>
      </c>
      <c r="C193" s="25" t="str">
        <f>IFERROR(__xludf.DUMMYFUNCTION("""COMPUTED_VALUE"""),"Easy Parking &amp; Check-in")</f>
        <v>Easy Parking &amp; Check-in</v>
      </c>
      <c r="D193" s="25" t="str">
        <f>IF(COUNTIFS('Feature Details by Source'!A:A, B193, 'Feature Details by Source'!B:B, "Check-In", 'Feature Details by Source'!D:D, C193) &gt; 0, "True", "False")</f>
        <v>True</v>
      </c>
      <c r="E193" s="25" t="str">
        <f>IF(COUNTIFS('Feature Details by Source'!A:A, B193, 'Feature Details by Source'!B:B, "Check-Out", 'Feature Details by Source'!D:D, C193) &gt; 0, "True", "False")</f>
        <v>False</v>
      </c>
      <c r="F193" s="25" t="str">
        <f t="shared" si="1"/>
        <v>Disappointed</v>
      </c>
      <c r="G193" s="26" t="str">
        <f t="shared" si="2"/>
        <v>Disappointed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1" t="str">
        <f t="array" ref="A194">UNIQUE('Feature Details by Source'!A191:A992 &amp; "||" &amp; 'Feature Details by Source'!D191:D992)</f>
        <v>Customer37||Delicious Breakfast</v>
      </c>
      <c r="B194" s="22" t="str">
        <f>IFERROR(__xludf.DUMMYFUNCTION("SPLIT(A194, ""||"")"),"Customer37")</f>
        <v>Customer37</v>
      </c>
      <c r="C194" s="22" t="str">
        <f>IFERROR(__xludf.DUMMYFUNCTION("""COMPUTED_VALUE"""),"Delicious Breakfast")</f>
        <v>Delicious Breakfast</v>
      </c>
      <c r="D194" s="22" t="str">
        <f>IF(COUNTIFS('Feature Details by Source'!A:A, B194, 'Feature Details by Source'!B:B, "Check-In", 'Feature Details by Source'!D:D, C194) &gt; 0, "True", "False")</f>
        <v>True</v>
      </c>
      <c r="E194" s="22" t="str">
        <f>IF(COUNTIFS('Feature Details by Source'!A:A, B194, 'Feature Details by Source'!B:B, "Check-Out", 'Feature Details by Source'!D:D, C194) &gt; 0, "True", "False")</f>
        <v>True</v>
      </c>
      <c r="F194" s="22" t="str">
        <f t="shared" si="1"/>
        <v>Met Expectation</v>
      </c>
      <c r="G194" s="23" t="str">
        <f t="shared" si="2"/>
        <v>Met Expectation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4" t="str">
        <f t="array" ref="A195">UNIQUE('Feature Details by Source'!A192:A992 &amp; "||" &amp; 'Feature Details by Source'!D192:D992)</f>
        <v>Customer38||Quiet and Restful Environment</v>
      </c>
      <c r="B195" s="25" t="str">
        <f>IFERROR(__xludf.DUMMYFUNCTION("SPLIT(A195, ""||"")"),"Customer38")</f>
        <v>Customer38</v>
      </c>
      <c r="C195" s="25" t="str">
        <f>IFERROR(__xludf.DUMMYFUNCTION("""COMPUTED_VALUE"""),"Quiet and Restful Environment")</f>
        <v>Quiet and Restful Environment</v>
      </c>
      <c r="D195" s="25" t="str">
        <f>IF(COUNTIFS('Feature Details by Source'!A:A, B195, 'Feature Details by Source'!B:B, "Check-In", 'Feature Details by Source'!D:D, C195) &gt; 0, "True", "False")</f>
        <v>True</v>
      </c>
      <c r="E195" s="25" t="str">
        <f>IF(COUNTIFS('Feature Details by Source'!A:A, B195, 'Feature Details by Source'!B:B, "Check-Out", 'Feature Details by Source'!D:D, C195) &gt; 0, "True", "False")</f>
        <v>True</v>
      </c>
      <c r="F195" s="25" t="str">
        <f t="shared" si="1"/>
        <v>Met Expectation</v>
      </c>
      <c r="G195" s="26" t="str">
        <f t="shared" si="2"/>
        <v>Met Expectation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1" t="str">
        <f t="array" ref="A196">UNIQUE('Feature Details by Source'!A193:A992 &amp; "||" &amp; 'Feature Details by Source'!D193:D992)</f>
        <v>Customer38||Fast and Reliable Wi-Fi</v>
      </c>
      <c r="B196" s="22" t="str">
        <f>IFERROR(__xludf.DUMMYFUNCTION("SPLIT(A196, ""||"")"),"Customer38")</f>
        <v>Customer38</v>
      </c>
      <c r="C196" s="22" t="str">
        <f>IFERROR(__xludf.DUMMYFUNCTION("""COMPUTED_VALUE"""),"Fast and Reliable Wi-Fi")</f>
        <v>Fast and Reliable Wi-Fi</v>
      </c>
      <c r="D196" s="22" t="str">
        <f>IF(COUNTIFS('Feature Details by Source'!A:A, B196, 'Feature Details by Source'!B:B, "Check-In", 'Feature Details by Source'!D:D, C196) &gt; 0, "True", "False")</f>
        <v>True</v>
      </c>
      <c r="E196" s="22" t="str">
        <f>IF(COUNTIFS('Feature Details by Source'!A:A, B196, 'Feature Details by Source'!B:B, "Check-Out", 'Feature Details by Source'!D:D, C196) &gt; 0, "True", "False")</f>
        <v>True</v>
      </c>
      <c r="F196" s="22" t="str">
        <f t="shared" si="1"/>
        <v>Met Expectation</v>
      </c>
      <c r="G196" s="23" t="str">
        <f t="shared" si="2"/>
        <v>Met Expectation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4" t="str">
        <f t="array" ref="A197">UNIQUE('Feature Details by Source'!A194:A992 &amp; "||" &amp; 'Feature Details by Source'!D194:D992)</f>
        <v>Customer38||Delicious Breakfast</v>
      </c>
      <c r="B197" s="25" t="str">
        <f>IFERROR(__xludf.DUMMYFUNCTION("SPLIT(A197, ""||"")"),"Customer38")</f>
        <v>Customer38</v>
      </c>
      <c r="C197" s="25" t="str">
        <f>IFERROR(__xludf.DUMMYFUNCTION("""COMPUTED_VALUE"""),"Delicious Breakfast")</f>
        <v>Delicious Breakfast</v>
      </c>
      <c r="D197" s="25" t="str">
        <f>IF(COUNTIFS('Feature Details by Source'!A:A, B197, 'Feature Details by Source'!B:B, "Check-In", 'Feature Details by Source'!D:D, C197) &gt; 0, "True", "False")</f>
        <v>True</v>
      </c>
      <c r="E197" s="25" t="str">
        <f>IF(COUNTIFS('Feature Details by Source'!A:A, B197, 'Feature Details by Source'!B:B, "Check-Out", 'Feature Details by Source'!D:D, C197) &gt; 0, "True", "False")</f>
        <v>True</v>
      </c>
      <c r="F197" s="25" t="str">
        <f t="shared" si="1"/>
        <v>Met Expectation</v>
      </c>
      <c r="G197" s="26" t="str">
        <f t="shared" si="2"/>
        <v>Met Expectation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1" t="str">
        <f t="array" ref="A198">UNIQUE('Feature Details by Source'!A195:A992 &amp; "||" &amp; 'Feature Details by Source'!D195:D992)</f>
        <v>Customer39||Stylish Interior Design</v>
      </c>
      <c r="B198" s="22" t="str">
        <f>IFERROR(__xludf.DUMMYFUNCTION("SPLIT(A198, ""||"")"),"Customer39")</f>
        <v>Customer39</v>
      </c>
      <c r="C198" s="22" t="str">
        <f>IFERROR(__xludf.DUMMYFUNCTION("""COMPUTED_VALUE"""),"Stylish Interior Design")</f>
        <v>Stylish Interior Design</v>
      </c>
      <c r="D198" s="22" t="str">
        <f>IF(COUNTIFS('Feature Details by Source'!A:A, B198, 'Feature Details by Source'!B:B, "Check-In", 'Feature Details by Source'!D:D, C198) &gt; 0, "True", "False")</f>
        <v>True</v>
      </c>
      <c r="E198" s="22" t="str">
        <f>IF(COUNTIFS('Feature Details by Source'!A:A, B198, 'Feature Details by Source'!B:B, "Check-Out", 'Feature Details by Source'!D:D, C198) &gt; 0, "True", "False")</f>
        <v>False</v>
      </c>
      <c r="F198" s="22" t="str">
        <f t="shared" si="1"/>
        <v>Disappointed</v>
      </c>
      <c r="G198" s="23" t="str">
        <f t="shared" si="2"/>
        <v>Disappointed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4" t="str">
        <f t="array" ref="A199">UNIQUE('Feature Details by Source'!A196:A992 &amp; "||" &amp; 'Feature Details by Source'!D196:D992)</f>
        <v>Customer39||Friendly and Helpful Staff</v>
      </c>
      <c r="B199" s="25" t="str">
        <f>IFERROR(__xludf.DUMMYFUNCTION("SPLIT(A199, ""||"")"),"Customer39")</f>
        <v>Customer39</v>
      </c>
      <c r="C199" s="25" t="str">
        <f>IFERROR(__xludf.DUMMYFUNCTION("""COMPUTED_VALUE"""),"Friendly and Helpful Staff")</f>
        <v>Friendly and Helpful Staff</v>
      </c>
      <c r="D199" s="25" t="str">
        <f>IF(COUNTIFS('Feature Details by Source'!A:A, B199, 'Feature Details by Source'!B:B, "Check-In", 'Feature Details by Source'!D:D, C199) &gt; 0, "True", "False")</f>
        <v>True</v>
      </c>
      <c r="E199" s="25" t="str">
        <f>IF(COUNTIFS('Feature Details by Source'!A:A, B199, 'Feature Details by Source'!B:B, "Check-Out", 'Feature Details by Source'!D:D, C199) &gt; 0, "True", "False")</f>
        <v>False</v>
      </c>
      <c r="F199" s="25" t="str">
        <f t="shared" si="1"/>
        <v>Disappointed</v>
      </c>
      <c r="G199" s="26" t="str">
        <f t="shared" si="2"/>
        <v>Disappointed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1" t="str">
        <f t="array" ref="A200">UNIQUE('Feature Details by Source'!A197:A992 &amp; "||" &amp; 'Feature Details by Source'!D197:D992)</f>
        <v>Customer39||Quiet and Restful Environment</v>
      </c>
      <c r="B200" s="22" t="str">
        <f>IFERROR(__xludf.DUMMYFUNCTION("SPLIT(A200, ""||"")"),"Customer39")</f>
        <v>Customer39</v>
      </c>
      <c r="C200" s="22" t="str">
        <f>IFERROR(__xludf.DUMMYFUNCTION("""COMPUTED_VALUE"""),"Quiet and Restful Environment")</f>
        <v>Quiet and Restful Environment</v>
      </c>
      <c r="D200" s="22" t="str">
        <f>IF(COUNTIFS('Feature Details by Source'!A:A, B200, 'Feature Details by Source'!B:B, "Check-In", 'Feature Details by Source'!D:D, C200) &gt; 0, "True", "False")</f>
        <v>True</v>
      </c>
      <c r="E200" s="22" t="str">
        <f>IF(COUNTIFS('Feature Details by Source'!A:A, B200, 'Feature Details by Source'!B:B, "Check-Out", 'Feature Details by Source'!D:D, C200) &gt; 0, "True", "False")</f>
        <v>True</v>
      </c>
      <c r="F200" s="22" t="str">
        <f t="shared" si="1"/>
        <v>Met Expectation</v>
      </c>
      <c r="G200" s="23" t="str">
        <f t="shared" si="2"/>
        <v>Met Expectation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4" t="str">
        <f t="array" ref="A201">UNIQUE('Feature Details by Source'!A198:A992 &amp; "||" &amp; 'Feature Details by Source'!D198:D992)</f>
        <v>Customer39||Fast and Reliable Wi-Fi</v>
      </c>
      <c r="B201" s="25" t="str">
        <f>IFERROR(__xludf.DUMMYFUNCTION("SPLIT(A201, ""||"")"),"Customer39")</f>
        <v>Customer39</v>
      </c>
      <c r="C201" s="25" t="str">
        <f>IFERROR(__xludf.DUMMYFUNCTION("""COMPUTED_VALUE"""),"Fast and Reliable Wi-Fi")</f>
        <v>Fast and Reliable Wi-Fi</v>
      </c>
      <c r="D201" s="25" t="str">
        <f>IF(COUNTIFS('Feature Details by Source'!A:A, B201, 'Feature Details by Source'!B:B, "Check-In", 'Feature Details by Source'!D:D, C201) &gt; 0, "True", "False")</f>
        <v>True</v>
      </c>
      <c r="E201" s="25" t="str">
        <f>IF(COUNTIFS('Feature Details by Source'!A:A, B201, 'Feature Details by Source'!B:B, "Check-Out", 'Feature Details by Source'!D:D, C201) &gt; 0, "True", "False")</f>
        <v>True</v>
      </c>
      <c r="F201" s="25" t="str">
        <f t="shared" si="1"/>
        <v>Met Expectation</v>
      </c>
      <c r="G201" s="26" t="str">
        <f t="shared" si="2"/>
        <v>Met Expectation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1" t="str">
        <f t="array" ref="A202">UNIQUE('Feature Details by Source'!A199:A992 &amp; "||" &amp; 'Feature Details by Source'!D199:D992)</f>
        <v>Customer39||Family-Friendly Services</v>
      </c>
      <c r="B202" s="22" t="str">
        <f>IFERROR(__xludf.DUMMYFUNCTION("SPLIT(A202, ""||"")"),"Customer39")</f>
        <v>Customer39</v>
      </c>
      <c r="C202" s="22" t="str">
        <f>IFERROR(__xludf.DUMMYFUNCTION("""COMPUTED_VALUE"""),"Family-Friendly Services")</f>
        <v>Family-Friendly Services</v>
      </c>
      <c r="D202" s="22" t="str">
        <f>IF(COUNTIFS('Feature Details by Source'!A:A, B202, 'Feature Details by Source'!B:B, "Check-In", 'Feature Details by Source'!D:D, C202) &gt; 0, "True", "False")</f>
        <v>True</v>
      </c>
      <c r="E202" s="22" t="str">
        <f>IF(COUNTIFS('Feature Details by Source'!A:A, B202, 'Feature Details by Source'!B:B, "Check-Out", 'Feature Details by Source'!D:D, C202) &gt; 0, "True", "False")</f>
        <v>False</v>
      </c>
      <c r="F202" s="22" t="str">
        <f t="shared" si="1"/>
        <v>Disappointed</v>
      </c>
      <c r="G202" s="23" t="str">
        <f t="shared" si="2"/>
        <v>Disappointed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4" t="str">
        <f t="array" ref="A203">UNIQUE('Feature Details by Source'!A200:A992 &amp; "||" &amp; 'Feature Details by Source'!D200:D992)</f>
        <v>Customer39||Delicious Breakfast</v>
      </c>
      <c r="B203" s="25" t="str">
        <f>IFERROR(__xludf.DUMMYFUNCTION("SPLIT(A203, ""||"")"),"Customer39")</f>
        <v>Customer39</v>
      </c>
      <c r="C203" s="25" t="str">
        <f>IFERROR(__xludf.DUMMYFUNCTION("""COMPUTED_VALUE"""),"Delicious Breakfast")</f>
        <v>Delicious Breakfast</v>
      </c>
      <c r="D203" s="25" t="str">
        <f>IF(COUNTIFS('Feature Details by Source'!A:A, B203, 'Feature Details by Source'!B:B, "Check-In", 'Feature Details by Source'!D:D, C203) &gt; 0, "True", "False")</f>
        <v>True</v>
      </c>
      <c r="E203" s="25" t="str">
        <f>IF(COUNTIFS('Feature Details by Source'!A:A, B203, 'Feature Details by Source'!B:B, "Check-Out", 'Feature Details by Source'!D:D, C203) &gt; 0, "True", "False")</f>
        <v>True</v>
      </c>
      <c r="F203" s="25" t="str">
        <f t="shared" si="1"/>
        <v>Met Expectation</v>
      </c>
      <c r="G203" s="26" t="str">
        <f t="shared" si="2"/>
        <v>Met Expectation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1" t="str">
        <f t="array" ref="A204">UNIQUE('Feature Details by Source'!A201:A992 &amp; "||" &amp; 'Feature Details by Source'!D201:D992)</f>
        <v>Customer39||Business Amenities</v>
      </c>
      <c r="B204" s="22" t="str">
        <f>IFERROR(__xludf.DUMMYFUNCTION("SPLIT(A204, ""||"")"),"Customer39")</f>
        <v>Customer39</v>
      </c>
      <c r="C204" s="22" t="str">
        <f>IFERROR(__xludf.DUMMYFUNCTION("""COMPUTED_VALUE"""),"Business Amenities")</f>
        <v>Business Amenities</v>
      </c>
      <c r="D204" s="22" t="str">
        <f>IF(COUNTIFS('Feature Details by Source'!A:A, B204, 'Feature Details by Source'!B:B, "Check-In", 'Feature Details by Source'!D:D, C204) &gt; 0, "True", "False")</f>
        <v>True</v>
      </c>
      <c r="E204" s="22" t="str">
        <f>IF(COUNTIFS('Feature Details by Source'!A:A, B204, 'Feature Details by Source'!B:B, "Check-Out", 'Feature Details by Source'!D:D, C204) &gt; 0, "True", "False")</f>
        <v>False</v>
      </c>
      <c r="F204" s="22" t="str">
        <f t="shared" si="1"/>
        <v>Disappointed</v>
      </c>
      <c r="G204" s="23" t="str">
        <f t="shared" si="2"/>
        <v>Disappointed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4" t="str">
        <f t="array" ref="A205">UNIQUE('Feature Details by Source'!A202:A992 &amp; "||" &amp; 'Feature Details by Source'!D202:D992)</f>
        <v>Customer40||Easy Parking &amp; Check-in</v>
      </c>
      <c r="B205" s="25" t="str">
        <f>IFERROR(__xludf.DUMMYFUNCTION("SPLIT(A205, ""||"")"),"Customer40")</f>
        <v>Customer40</v>
      </c>
      <c r="C205" s="25" t="str">
        <f>IFERROR(__xludf.DUMMYFUNCTION("""COMPUTED_VALUE"""),"Easy Parking &amp; Check-in")</f>
        <v>Easy Parking &amp; Check-in</v>
      </c>
      <c r="D205" s="25" t="str">
        <f>IF(COUNTIFS('Feature Details by Source'!A:A, B205, 'Feature Details by Source'!B:B, "Check-In", 'Feature Details by Source'!D:D, C205) &gt; 0, "True", "False")</f>
        <v>True</v>
      </c>
      <c r="E205" s="25" t="str">
        <f>IF(COUNTIFS('Feature Details by Source'!A:A, B205, 'Feature Details by Source'!B:B, "Check-Out", 'Feature Details by Source'!D:D, C205) &gt; 0, "True", "False")</f>
        <v>False</v>
      </c>
      <c r="F205" s="25" t="str">
        <f t="shared" si="1"/>
        <v>Disappointed</v>
      </c>
      <c r="G205" s="26" t="str">
        <f t="shared" si="2"/>
        <v>Disappointed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1" t="str">
        <f t="array" ref="A206">UNIQUE('Feature Details by Source'!A203:A992 &amp; "||" &amp; 'Feature Details by Source'!D203:D992)</f>
        <v>Customer40||Quiet and Restful Environment</v>
      </c>
      <c r="B206" s="22" t="str">
        <f>IFERROR(__xludf.DUMMYFUNCTION("SPLIT(A206, ""||"")"),"Customer40")</f>
        <v>Customer40</v>
      </c>
      <c r="C206" s="22" t="str">
        <f>IFERROR(__xludf.DUMMYFUNCTION("""COMPUTED_VALUE"""),"Quiet and Restful Environment")</f>
        <v>Quiet and Restful Environment</v>
      </c>
      <c r="D206" s="22" t="str">
        <f>IF(COUNTIFS('Feature Details by Source'!A:A, B206, 'Feature Details by Source'!B:B, "Check-In", 'Feature Details by Source'!D:D, C206) &gt; 0, "True", "False")</f>
        <v>True</v>
      </c>
      <c r="E206" s="22" t="str">
        <f>IF(COUNTIFS('Feature Details by Source'!A:A, B206, 'Feature Details by Source'!B:B, "Check-Out", 'Feature Details by Source'!D:D, C206) &gt; 0, "True", "False")</f>
        <v>True</v>
      </c>
      <c r="F206" s="22" t="str">
        <f t="shared" si="1"/>
        <v>Met Expectation</v>
      </c>
      <c r="G206" s="23" t="str">
        <f t="shared" si="2"/>
        <v>Met Expectation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4" t="str">
        <f t="array" ref="A207">UNIQUE('Feature Details by Source'!A204:A992 &amp; "||" &amp; 'Feature Details by Source'!D204:D992)</f>
        <v>Customer40||Fast and Reliable Wi-Fi</v>
      </c>
      <c r="B207" s="25" t="str">
        <f>IFERROR(__xludf.DUMMYFUNCTION("SPLIT(A207, ""||"")"),"Customer40")</f>
        <v>Customer40</v>
      </c>
      <c r="C207" s="25" t="str">
        <f>IFERROR(__xludf.DUMMYFUNCTION("""COMPUTED_VALUE"""),"Fast and Reliable Wi-Fi")</f>
        <v>Fast and Reliable Wi-Fi</v>
      </c>
      <c r="D207" s="25" t="str">
        <f>IF(COUNTIFS('Feature Details by Source'!A:A, B207, 'Feature Details by Source'!B:B, "Check-In", 'Feature Details by Source'!D:D, C207) &gt; 0, "True", "False")</f>
        <v>True</v>
      </c>
      <c r="E207" s="25" t="str">
        <f>IF(COUNTIFS('Feature Details by Source'!A:A, B207, 'Feature Details by Source'!B:B, "Check-Out", 'Feature Details by Source'!D:D, C207) &gt; 0, "True", "False")</f>
        <v>True</v>
      </c>
      <c r="F207" s="25" t="str">
        <f t="shared" si="1"/>
        <v>Met Expectation</v>
      </c>
      <c r="G207" s="26" t="str">
        <f t="shared" si="2"/>
        <v>Met Expectation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1" t="str">
        <f t="array" ref="A208">UNIQUE('Feature Details by Source'!A205:A992 &amp; "||" &amp; 'Feature Details by Source'!D205:D992)</f>
        <v>Customer40||Modern Fitness Facilities</v>
      </c>
      <c r="B208" s="22" t="str">
        <f>IFERROR(__xludf.DUMMYFUNCTION("SPLIT(A208, ""||"")"),"Customer40")</f>
        <v>Customer40</v>
      </c>
      <c r="C208" s="22" t="str">
        <f>IFERROR(__xludf.DUMMYFUNCTION("""COMPUTED_VALUE"""),"Modern Fitness Facilities")</f>
        <v>Modern Fitness Facilities</v>
      </c>
      <c r="D208" s="22" t="str">
        <f>IF(COUNTIFS('Feature Details by Source'!A:A, B208, 'Feature Details by Source'!B:B, "Check-In", 'Feature Details by Source'!D:D, C208) &gt; 0, "True", "False")</f>
        <v>True</v>
      </c>
      <c r="E208" s="22" t="str">
        <f>IF(COUNTIFS('Feature Details by Source'!A:A, B208, 'Feature Details by Source'!B:B, "Check-Out", 'Feature Details by Source'!D:D, C208) &gt; 0, "True", "False")</f>
        <v>False</v>
      </c>
      <c r="F208" s="22" t="str">
        <f t="shared" si="1"/>
        <v>Disappointed</v>
      </c>
      <c r="G208" s="23" t="str">
        <f t="shared" si="2"/>
        <v>Disappointed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4" t="str">
        <f t="array" ref="A209">UNIQUE('Feature Details by Source'!A206:A992 &amp; "||" &amp; 'Feature Details by Source'!D206:D992)</f>
        <v>Customer40||Business Amenities</v>
      </c>
      <c r="B209" s="25" t="str">
        <f>IFERROR(__xludf.DUMMYFUNCTION("SPLIT(A209, ""||"")"),"Customer40")</f>
        <v>Customer40</v>
      </c>
      <c r="C209" s="25" t="str">
        <f>IFERROR(__xludf.DUMMYFUNCTION("""COMPUTED_VALUE"""),"Business Amenities")</f>
        <v>Business Amenities</v>
      </c>
      <c r="D209" s="25" t="str">
        <f>IF(COUNTIFS('Feature Details by Source'!A:A, B209, 'Feature Details by Source'!B:B, "Check-In", 'Feature Details by Source'!D:D, C209) &gt; 0, "True", "False")</f>
        <v>True</v>
      </c>
      <c r="E209" s="25" t="str">
        <f>IF(COUNTIFS('Feature Details by Source'!A:A, B209, 'Feature Details by Source'!B:B, "Check-Out", 'Feature Details by Source'!D:D, C209) &gt; 0, "True", "False")</f>
        <v>True</v>
      </c>
      <c r="F209" s="25" t="str">
        <f t="shared" si="1"/>
        <v>Met Expectation</v>
      </c>
      <c r="G209" s="26" t="str">
        <f t="shared" si="2"/>
        <v>Met Expectation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1" t="str">
        <f t="array" ref="A210">UNIQUE('Feature Details by Source'!A207:A992 &amp; "||" &amp; 'Feature Details by Source'!D207:D992)</f>
        <v>Customer40||Stylish Interior Design</v>
      </c>
      <c r="B210" s="22" t="str">
        <f>IFERROR(__xludf.DUMMYFUNCTION("SPLIT(A210, ""||"")"),"Customer40")</f>
        <v>Customer40</v>
      </c>
      <c r="C210" s="22" t="str">
        <f>IFERROR(__xludf.DUMMYFUNCTION("""COMPUTED_VALUE"""),"Stylish Interior Design")</f>
        <v>Stylish Interior Design</v>
      </c>
      <c r="D210" s="22" t="str">
        <f>IF(COUNTIFS('Feature Details by Source'!A:A, B210, 'Feature Details by Source'!B:B, "Check-In", 'Feature Details by Source'!D:D, C210) &gt; 0, "True", "False")</f>
        <v>True</v>
      </c>
      <c r="E210" s="22" t="str">
        <f>IF(COUNTIFS('Feature Details by Source'!A:A, B210, 'Feature Details by Source'!B:B, "Check-Out", 'Feature Details by Source'!D:D, C210) &gt; 0, "True", "False")</f>
        <v>False</v>
      </c>
      <c r="F210" s="22" t="str">
        <f t="shared" si="1"/>
        <v>Disappointed</v>
      </c>
      <c r="G210" s="23" t="str">
        <f t="shared" si="2"/>
        <v>Disappointed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4" t="str">
        <f t="array" ref="A211">UNIQUE('Feature Details by Source'!A208:A992 &amp; "||" &amp; 'Feature Details by Source'!D208:D992)</f>
        <v>Customer41||Quiet and Restful Environment</v>
      </c>
      <c r="B211" s="25" t="str">
        <f>IFERROR(__xludf.DUMMYFUNCTION("SPLIT(A211, ""||"")"),"Customer41")</f>
        <v>Customer41</v>
      </c>
      <c r="C211" s="25" t="str">
        <f>IFERROR(__xludf.DUMMYFUNCTION("""COMPUTED_VALUE"""),"Quiet and Restful Environment")</f>
        <v>Quiet and Restful Environment</v>
      </c>
      <c r="D211" s="25" t="str">
        <f>IF(COUNTIFS('Feature Details by Source'!A:A, B211, 'Feature Details by Source'!B:B, "Check-In", 'Feature Details by Source'!D:D, C211) &gt; 0, "True", "False")</f>
        <v>True</v>
      </c>
      <c r="E211" s="25" t="str">
        <f>IF(COUNTIFS('Feature Details by Source'!A:A, B211, 'Feature Details by Source'!B:B, "Check-Out", 'Feature Details by Source'!D:D, C211) &gt; 0, "True", "False")</f>
        <v>False</v>
      </c>
      <c r="F211" s="25" t="str">
        <f t="shared" si="1"/>
        <v>Disappointed</v>
      </c>
      <c r="G211" s="26" t="str">
        <f t="shared" si="2"/>
        <v>Disappointed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1" t="str">
        <f t="array" ref="A212">UNIQUE('Feature Details by Source'!A209:A992 &amp; "||" &amp; 'Feature Details by Source'!D209:D992)</f>
        <v>Customer41||Reservation &amp; Communication</v>
      </c>
      <c r="B212" s="22" t="str">
        <f>IFERROR(__xludf.DUMMYFUNCTION("SPLIT(A212, ""||"")"),"Customer41")</f>
        <v>Customer41</v>
      </c>
      <c r="C212" s="22" t="str">
        <f>IFERROR(__xludf.DUMMYFUNCTION("""COMPUTED_VALUE"""),"Reservation &amp; Communication")</f>
        <v>Reservation &amp; Communication</v>
      </c>
      <c r="D212" s="22" t="str">
        <f>IF(COUNTIFS('Feature Details by Source'!A:A, B212, 'Feature Details by Source'!B:B, "Check-In", 'Feature Details by Source'!D:D, C212) &gt; 0, "True", "False")</f>
        <v>True</v>
      </c>
      <c r="E212" s="22" t="str">
        <f>IF(COUNTIFS('Feature Details by Source'!A:A, B212, 'Feature Details by Source'!B:B, "Check-Out", 'Feature Details by Source'!D:D, C212) &gt; 0, "True", "False")</f>
        <v>False</v>
      </c>
      <c r="F212" s="22" t="str">
        <f t="shared" si="1"/>
        <v>Disappointed</v>
      </c>
      <c r="G212" s="23" t="str">
        <f t="shared" si="2"/>
        <v>Disappointed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4" t="str">
        <f t="array" ref="A213">UNIQUE('Feature Details by Source'!A210:A992 &amp; "||" &amp; 'Feature Details by Source'!D210:D992)</f>
        <v>Customer41||</v>
      </c>
      <c r="B213" s="25" t="str">
        <f>IFERROR(__xludf.DUMMYFUNCTION("SPLIT(A213, ""||"")"),"Customer41")</f>
        <v>Customer41</v>
      </c>
      <c r="C213" s="25"/>
      <c r="D213" s="25" t="str">
        <f>IF(COUNTIFS('Feature Details by Source'!A:A, B213, 'Feature Details by Source'!B:B, "Check-In", 'Feature Details by Source'!D:D, C213) &gt; 0, "True", "False")</f>
        <v>False</v>
      </c>
      <c r="E213" s="25" t="str">
        <f>IF(COUNTIFS('Feature Details by Source'!A:A, B213, 'Feature Details by Source'!B:B, "Check-Out", 'Feature Details by Source'!D:D, C213) &gt; 0, "True", "False")</f>
        <v>False</v>
      </c>
      <c r="F213" s="25" t="str">
        <f t="shared" si="1"/>
        <v>Not Mentioned</v>
      </c>
      <c r="G213" s="26" t="str">
        <f t="shared" si="2"/>
        <v>Not Mentioned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1" t="str">
        <f t="array" ref="A214">UNIQUE('Feature Details by Source'!A210:A992 &amp; "||" &amp; 'Feature Details by Source'!D210:D992)</f>
        <v>Customer41||Delicious Breakfast</v>
      </c>
      <c r="B214" s="22" t="str">
        <f>IFERROR(__xludf.DUMMYFUNCTION("SPLIT(A214, ""||"")"),"Customer41")</f>
        <v>Customer41</v>
      </c>
      <c r="C214" s="22" t="str">
        <f>IFERROR(__xludf.DUMMYFUNCTION("""COMPUTED_VALUE"""),"Delicious Breakfast")</f>
        <v>Delicious Breakfast</v>
      </c>
      <c r="D214" s="22" t="str">
        <f>IF(COUNTIFS('Feature Details by Source'!A:A, B214, 'Feature Details by Source'!B:B, "Check-In", 'Feature Details by Source'!D:D, C214) &gt; 0, "True", "False")</f>
        <v>True</v>
      </c>
      <c r="E214" s="22" t="str">
        <f>IF(COUNTIFS('Feature Details by Source'!A:A, B214, 'Feature Details by Source'!B:B, "Check-Out", 'Feature Details by Source'!D:D, C214) &gt; 0, "True", "False")</f>
        <v>False</v>
      </c>
      <c r="F214" s="22" t="str">
        <f t="shared" si="1"/>
        <v>Disappointed</v>
      </c>
      <c r="G214" s="23" t="str">
        <f t="shared" si="2"/>
        <v>Disappointed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4" t="str">
        <f t="array" ref="A215">UNIQUE('Feature Details by Source'!A211:A992 &amp; "||" &amp; 'Feature Details by Source'!D211:D992)</f>
        <v>Customer41||Comfortable and Clean Rooms</v>
      </c>
      <c r="B215" s="25" t="str">
        <f>IFERROR(__xludf.DUMMYFUNCTION("SPLIT(A215, ""||"")"),"Customer41")</f>
        <v>Customer41</v>
      </c>
      <c r="C215" s="25" t="str">
        <f>IFERROR(__xludf.DUMMYFUNCTION("""COMPUTED_VALUE"""),"Comfortable and Clean Rooms")</f>
        <v>Comfortable and Clean Rooms</v>
      </c>
      <c r="D215" s="25" t="str">
        <f>IF(COUNTIFS('Feature Details by Source'!A:A, B215, 'Feature Details by Source'!B:B, "Check-In", 'Feature Details by Source'!D:D, C215) &gt; 0, "True", "False")</f>
        <v>True</v>
      </c>
      <c r="E215" s="25" t="str">
        <f>IF(COUNTIFS('Feature Details by Source'!A:A, B215, 'Feature Details by Source'!B:B, "Check-Out", 'Feature Details by Source'!D:D, C215) &gt; 0, "True", "False")</f>
        <v>False</v>
      </c>
      <c r="F215" s="25" t="str">
        <f t="shared" si="1"/>
        <v>Disappointed</v>
      </c>
      <c r="G215" s="26" t="str">
        <f t="shared" si="2"/>
        <v>Disappointed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1" t="str">
        <f t="array" ref="A216">UNIQUE('Feature Details by Source'!A212:A992 &amp; "||" &amp; 'Feature Details by Source'!D212:D992)</f>
        <v>Customer41||Fast and Reliable Wi-Fi</v>
      </c>
      <c r="B216" s="22" t="str">
        <f>IFERROR(__xludf.DUMMYFUNCTION("SPLIT(A216, ""||"")"),"Customer41")</f>
        <v>Customer41</v>
      </c>
      <c r="C216" s="22" t="str">
        <f>IFERROR(__xludf.DUMMYFUNCTION("""COMPUTED_VALUE"""),"Fast and Reliable Wi-Fi")</f>
        <v>Fast and Reliable Wi-Fi</v>
      </c>
      <c r="D216" s="22" t="str">
        <f>IF(COUNTIFS('Feature Details by Source'!A:A, B216, 'Feature Details by Source'!B:B, "Check-In", 'Feature Details by Source'!D:D, C216) &gt; 0, "True", "False")</f>
        <v>True</v>
      </c>
      <c r="E216" s="22" t="str">
        <f>IF(COUNTIFS('Feature Details by Source'!A:A, B216, 'Feature Details by Source'!B:B, "Check-Out", 'Feature Details by Source'!D:D, C216) &gt; 0, "True", "False")</f>
        <v>False</v>
      </c>
      <c r="F216" s="22" t="str">
        <f t="shared" si="1"/>
        <v>Disappointed</v>
      </c>
      <c r="G216" s="23" t="str">
        <f t="shared" si="2"/>
        <v>Disappointed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4" t="str">
        <f t="array" ref="A217">UNIQUE('Feature Details by Source'!A213:A992 &amp; "||" &amp; 'Feature Details by Source'!D213:D992)</f>
        <v>Customer41||Family-Friendly Services</v>
      </c>
      <c r="B217" s="25" t="str">
        <f>IFERROR(__xludf.DUMMYFUNCTION("SPLIT(A217, ""||"")"),"Customer41")</f>
        <v>Customer41</v>
      </c>
      <c r="C217" s="25" t="str">
        <f>IFERROR(__xludf.DUMMYFUNCTION("""COMPUTED_VALUE"""),"Family-Friendly Services")</f>
        <v>Family-Friendly Services</v>
      </c>
      <c r="D217" s="25" t="str">
        <f>IF(COUNTIFS('Feature Details by Source'!A:A, B217, 'Feature Details by Source'!B:B, "Check-In", 'Feature Details by Source'!D:D, C217) &gt; 0, "True", "False")</f>
        <v>True</v>
      </c>
      <c r="E217" s="25" t="str">
        <f>IF(COUNTIFS('Feature Details by Source'!A:A, B217, 'Feature Details by Source'!B:B, "Check-Out", 'Feature Details by Source'!D:D, C217) &gt; 0, "True", "False")</f>
        <v>False</v>
      </c>
      <c r="F217" s="25" t="str">
        <f t="shared" si="1"/>
        <v>Disappointed</v>
      </c>
      <c r="G217" s="26" t="str">
        <f t="shared" si="2"/>
        <v>Disappointed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21" t="str">
        <f t="array" ref="A218">UNIQUE('Feature Details by Source'!A214:A992 &amp; "||" &amp; 'Feature Details by Source'!D214:D992)</f>
        <v>Customer42||Stylish Interior Design</v>
      </c>
      <c r="B218" s="22" t="str">
        <f>IFERROR(__xludf.DUMMYFUNCTION("SPLIT(A218, ""||"")"),"Customer42")</f>
        <v>Customer42</v>
      </c>
      <c r="C218" s="22" t="str">
        <f>IFERROR(__xludf.DUMMYFUNCTION("""COMPUTED_VALUE"""),"Stylish Interior Design")</f>
        <v>Stylish Interior Design</v>
      </c>
      <c r="D218" s="22" t="str">
        <f>IF(COUNTIFS('Feature Details by Source'!A:A, B218, 'Feature Details by Source'!B:B, "Check-In", 'Feature Details by Source'!D:D, C218) &gt; 0, "True", "False")</f>
        <v>True</v>
      </c>
      <c r="E218" s="22" t="str">
        <f>IF(COUNTIFS('Feature Details by Source'!A:A, B218, 'Feature Details by Source'!B:B, "Check-Out", 'Feature Details by Source'!D:D, C218) &gt; 0, "True", "False")</f>
        <v>False</v>
      </c>
      <c r="F218" s="22" t="str">
        <f t="shared" si="1"/>
        <v>Disappointed</v>
      </c>
      <c r="G218" s="23" t="str">
        <f t="shared" si="2"/>
        <v>Disappointed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4" t="str">
        <f t="array" ref="A219">UNIQUE('Feature Details by Source'!A215:A992 &amp; "||" &amp; 'Feature Details by Source'!D215:D992)</f>
        <v>Customer42||Friendly and Helpful Staff</v>
      </c>
      <c r="B219" s="25" t="str">
        <f>IFERROR(__xludf.DUMMYFUNCTION("SPLIT(A219, ""||"")"),"Customer42")</f>
        <v>Customer42</v>
      </c>
      <c r="C219" s="25" t="str">
        <f>IFERROR(__xludf.DUMMYFUNCTION("""COMPUTED_VALUE"""),"Friendly and Helpful Staff")</f>
        <v>Friendly and Helpful Staff</v>
      </c>
      <c r="D219" s="25" t="str">
        <f>IF(COUNTIFS('Feature Details by Source'!A:A, B219, 'Feature Details by Source'!B:B, "Check-In", 'Feature Details by Source'!D:D, C219) &gt; 0, "True", "False")</f>
        <v>True</v>
      </c>
      <c r="E219" s="25" t="str">
        <f>IF(COUNTIFS('Feature Details by Source'!A:A, B219, 'Feature Details by Source'!B:B, "Check-Out", 'Feature Details by Source'!D:D, C219) &gt; 0, "True", "False")</f>
        <v>False</v>
      </c>
      <c r="F219" s="25" t="str">
        <f t="shared" si="1"/>
        <v>Disappointed</v>
      </c>
      <c r="G219" s="26" t="str">
        <f t="shared" si="2"/>
        <v>Disappointed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21" t="str">
        <f t="array" ref="A220">UNIQUE('Feature Details by Source'!A216:A992 &amp; "||" &amp; 'Feature Details by Source'!D216:D992)</f>
        <v>Customer43||Quiet and Restful Environment</v>
      </c>
      <c r="B220" s="22" t="str">
        <f>IFERROR(__xludf.DUMMYFUNCTION("SPLIT(A220, ""||"")"),"Customer43")</f>
        <v>Customer43</v>
      </c>
      <c r="C220" s="22" t="str">
        <f>IFERROR(__xludf.DUMMYFUNCTION("""COMPUTED_VALUE"""),"Quiet and Restful Environment")</f>
        <v>Quiet and Restful Environment</v>
      </c>
      <c r="D220" s="22" t="str">
        <f>IF(COUNTIFS('Feature Details by Source'!A:A, B220, 'Feature Details by Source'!B:B, "Check-In", 'Feature Details by Source'!D:D, C220) &gt; 0, "True", "False")</f>
        <v>True</v>
      </c>
      <c r="E220" s="22" t="str">
        <f>IF(COUNTIFS('Feature Details by Source'!A:A, B220, 'Feature Details by Source'!B:B, "Check-Out", 'Feature Details by Source'!D:D, C220) &gt; 0, "True", "False")</f>
        <v>True</v>
      </c>
      <c r="F220" s="22" t="str">
        <f t="shared" si="1"/>
        <v>Met Expectation</v>
      </c>
      <c r="G220" s="23" t="str">
        <f t="shared" si="2"/>
        <v>Met Expectation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24" t="str">
        <f t="array" ref="A221">UNIQUE('Feature Details by Source'!A217:A992 &amp; "||" &amp; 'Feature Details by Source'!D217:D992)</f>
        <v>Customer43||Friendly and Helpful Staff</v>
      </c>
      <c r="B221" s="25" t="str">
        <f>IFERROR(__xludf.DUMMYFUNCTION("SPLIT(A221, ""||"")"),"Customer43")</f>
        <v>Customer43</v>
      </c>
      <c r="C221" s="25" t="str">
        <f>IFERROR(__xludf.DUMMYFUNCTION("""COMPUTED_VALUE"""),"Friendly and Helpful Staff")</f>
        <v>Friendly and Helpful Staff</v>
      </c>
      <c r="D221" s="25" t="str">
        <f>IF(COUNTIFS('Feature Details by Source'!A:A, B221, 'Feature Details by Source'!B:B, "Check-In", 'Feature Details by Source'!D:D, C221) &gt; 0, "True", "False")</f>
        <v>True</v>
      </c>
      <c r="E221" s="25" t="str">
        <f>IF(COUNTIFS('Feature Details by Source'!A:A, B221, 'Feature Details by Source'!B:B, "Check-Out", 'Feature Details by Source'!D:D, C221) &gt; 0, "True", "False")</f>
        <v>True</v>
      </c>
      <c r="F221" s="25" t="str">
        <f t="shared" si="1"/>
        <v>Met Expectation</v>
      </c>
      <c r="G221" s="26" t="str">
        <f t="shared" si="2"/>
        <v>Met Expectation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21" t="str">
        <f t="array" ref="A222">UNIQUE('Feature Details by Source'!A218:A992 &amp; "||" &amp; 'Feature Details by Source'!D218:D992)</f>
        <v>Customer43||Fast and Reliable Wi-Fi</v>
      </c>
      <c r="B222" s="22" t="str">
        <f>IFERROR(__xludf.DUMMYFUNCTION("SPLIT(A222, ""||"")"),"Customer43")</f>
        <v>Customer43</v>
      </c>
      <c r="C222" s="22" t="str">
        <f>IFERROR(__xludf.DUMMYFUNCTION("""COMPUTED_VALUE"""),"Fast and Reliable Wi-Fi")</f>
        <v>Fast and Reliable Wi-Fi</v>
      </c>
      <c r="D222" s="22" t="str">
        <f>IF(COUNTIFS('Feature Details by Source'!A:A, B222, 'Feature Details by Source'!B:B, "Check-In", 'Feature Details by Source'!D:D, C222) &gt; 0, "True", "False")</f>
        <v>True</v>
      </c>
      <c r="E222" s="22" t="str">
        <f>IF(COUNTIFS('Feature Details by Source'!A:A, B222, 'Feature Details by Source'!B:B, "Check-Out", 'Feature Details by Source'!D:D, C222) &gt; 0, "True", "False")</f>
        <v>True</v>
      </c>
      <c r="F222" s="22" t="str">
        <f t="shared" si="1"/>
        <v>Met Expectation</v>
      </c>
      <c r="G222" s="23" t="str">
        <f t="shared" si="2"/>
        <v>Met Expectation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24" t="str">
        <f t="array" ref="A223">UNIQUE('Feature Details by Source'!A219:A992 &amp; "||" &amp; 'Feature Details by Source'!D219:D992)</f>
        <v>Customer43||Delicious Breakfast</v>
      </c>
      <c r="B223" s="25" t="str">
        <f>IFERROR(__xludf.DUMMYFUNCTION("SPLIT(A223, ""||"")"),"Customer43")</f>
        <v>Customer43</v>
      </c>
      <c r="C223" s="25" t="str">
        <f>IFERROR(__xludf.DUMMYFUNCTION("""COMPUTED_VALUE"""),"Delicious Breakfast")</f>
        <v>Delicious Breakfast</v>
      </c>
      <c r="D223" s="25" t="str">
        <f>IF(COUNTIFS('Feature Details by Source'!A:A, B223, 'Feature Details by Source'!B:B, "Check-In", 'Feature Details by Source'!D:D, C223) &gt; 0, "True", "False")</f>
        <v>True</v>
      </c>
      <c r="E223" s="25" t="str">
        <f>IF(COUNTIFS('Feature Details by Source'!A:A, B223, 'Feature Details by Source'!B:B, "Check-Out", 'Feature Details by Source'!D:D, C223) &gt; 0, "True", "False")</f>
        <v>False</v>
      </c>
      <c r="F223" s="25" t="str">
        <f t="shared" si="1"/>
        <v>Disappointed</v>
      </c>
      <c r="G223" s="26" t="str">
        <f t="shared" si="2"/>
        <v>Disappointed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21" t="str">
        <f t="array" ref="A224">UNIQUE('Feature Details by Source'!A220:A992 &amp; "||" &amp; 'Feature Details by Source'!D220:D992)</f>
        <v>Customer44||Comfortable and Clean Rooms</v>
      </c>
      <c r="B224" s="22" t="str">
        <f>IFERROR(__xludf.DUMMYFUNCTION("SPLIT(A224, ""||"")"),"Customer44")</f>
        <v>Customer44</v>
      </c>
      <c r="C224" s="22" t="str">
        <f>IFERROR(__xludf.DUMMYFUNCTION("""COMPUTED_VALUE"""),"Comfortable and Clean Rooms")</f>
        <v>Comfortable and Clean Rooms</v>
      </c>
      <c r="D224" s="22" t="str">
        <f>IF(COUNTIFS('Feature Details by Source'!A:A, B224, 'Feature Details by Source'!B:B, "Check-In", 'Feature Details by Source'!D:D, C224) &gt; 0, "True", "False")</f>
        <v>True</v>
      </c>
      <c r="E224" s="22" t="str">
        <f>IF(COUNTIFS('Feature Details by Source'!A:A, B224, 'Feature Details by Source'!B:B, "Check-Out", 'Feature Details by Source'!D:D, C224) &gt; 0, "True", "False")</f>
        <v>False</v>
      </c>
      <c r="F224" s="22" t="str">
        <f t="shared" si="1"/>
        <v>Disappointed</v>
      </c>
      <c r="G224" s="23" t="str">
        <f t="shared" si="2"/>
        <v>Disappointed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24" t="str">
        <f t="array" ref="A225">UNIQUE('Feature Details by Source'!A221:A992 &amp; "||" &amp; 'Feature Details by Source'!D221:D992)</f>
        <v>Customer44||Business Amenities</v>
      </c>
      <c r="B225" s="25" t="str">
        <f>IFERROR(__xludf.DUMMYFUNCTION("SPLIT(A225, ""||"")"),"Customer44")</f>
        <v>Customer44</v>
      </c>
      <c r="C225" s="25" t="str">
        <f>IFERROR(__xludf.DUMMYFUNCTION("""COMPUTED_VALUE"""),"Business Amenities")</f>
        <v>Business Amenities</v>
      </c>
      <c r="D225" s="25" t="str">
        <f>IF(COUNTIFS('Feature Details by Source'!A:A, B225, 'Feature Details by Source'!B:B, "Check-In", 'Feature Details by Source'!D:D, C225) &gt; 0, "True", "False")</f>
        <v>True</v>
      </c>
      <c r="E225" s="25" t="str">
        <f>IF(COUNTIFS('Feature Details by Source'!A:A, B225, 'Feature Details by Source'!B:B, "Check-Out", 'Feature Details by Source'!D:D, C225) &gt; 0, "True", "False")</f>
        <v>True</v>
      </c>
      <c r="F225" s="25" t="str">
        <f t="shared" si="1"/>
        <v>Met Expectation</v>
      </c>
      <c r="G225" s="26" t="str">
        <f t="shared" si="2"/>
        <v>Met Expectation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21" t="str">
        <f t="array" ref="A226">UNIQUE('Feature Details by Source'!A222:A992 &amp; "||" &amp; 'Feature Details by Source'!D222:D992)</f>
        <v>Customer45||Business Amenities</v>
      </c>
      <c r="B226" s="22" t="str">
        <f>IFERROR(__xludf.DUMMYFUNCTION("SPLIT(A226, ""||"")"),"Customer45")</f>
        <v>Customer45</v>
      </c>
      <c r="C226" s="22" t="str">
        <f>IFERROR(__xludf.DUMMYFUNCTION("""COMPUTED_VALUE"""),"Business Amenities")</f>
        <v>Business Amenities</v>
      </c>
      <c r="D226" s="22" t="str">
        <f>IF(COUNTIFS('Feature Details by Source'!A:A, B226, 'Feature Details by Source'!B:B, "Check-In", 'Feature Details by Source'!D:D, C226) &gt; 0, "True", "False")</f>
        <v>True</v>
      </c>
      <c r="E226" s="22" t="str">
        <f>IF(COUNTIFS('Feature Details by Source'!A:A, B226, 'Feature Details by Source'!B:B, "Check-Out", 'Feature Details by Source'!D:D, C226) &gt; 0, "True", "False")</f>
        <v>True</v>
      </c>
      <c r="F226" s="22" t="str">
        <f t="shared" si="1"/>
        <v>Met Expectation</v>
      </c>
      <c r="G226" s="23" t="str">
        <f t="shared" si="2"/>
        <v>Met Expectation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24" t="str">
        <f t="array" ref="A227">UNIQUE('Feature Details by Source'!A223:A992 &amp; "||" &amp; 'Feature Details by Source'!D223:D992)</f>
        <v>Customer46||Business Amenities</v>
      </c>
      <c r="B227" s="25" t="str">
        <f>IFERROR(__xludf.DUMMYFUNCTION("SPLIT(A227, ""||"")"),"Customer46")</f>
        <v>Customer46</v>
      </c>
      <c r="C227" s="25" t="str">
        <f>IFERROR(__xludf.DUMMYFUNCTION("""COMPUTED_VALUE"""),"Business Amenities")</f>
        <v>Business Amenities</v>
      </c>
      <c r="D227" s="25" t="str">
        <f>IF(COUNTIFS('Feature Details by Source'!A:A, B227, 'Feature Details by Source'!B:B, "Check-In", 'Feature Details by Source'!D:D, C227) &gt; 0, "True", "False")</f>
        <v>True</v>
      </c>
      <c r="E227" s="25" t="str">
        <f>IF(COUNTIFS('Feature Details by Source'!A:A, B227, 'Feature Details by Source'!B:B, "Check-Out", 'Feature Details by Source'!D:D, C227) &gt; 0, "True", "False")</f>
        <v>True</v>
      </c>
      <c r="F227" s="25" t="str">
        <f t="shared" si="1"/>
        <v>Met Expectation</v>
      </c>
      <c r="G227" s="26" t="str">
        <f t="shared" si="2"/>
        <v>Met Expectation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21" t="str">
        <f t="array" ref="A228">UNIQUE('Feature Details by Source'!A224:A992 &amp; "||" &amp; 'Feature Details by Source'!D224:D992)</f>
        <v>Customer47||Business Amenities</v>
      </c>
      <c r="B228" s="22" t="str">
        <f>IFERROR(__xludf.DUMMYFUNCTION("SPLIT(A228, ""||"")"),"Customer47")</f>
        <v>Customer47</v>
      </c>
      <c r="C228" s="22" t="str">
        <f>IFERROR(__xludf.DUMMYFUNCTION("""COMPUTED_VALUE"""),"Business Amenities")</f>
        <v>Business Amenities</v>
      </c>
      <c r="D228" s="22" t="str">
        <f>IF(COUNTIFS('Feature Details by Source'!A:A, B228, 'Feature Details by Source'!B:B, "Check-In", 'Feature Details by Source'!D:D, C228) &gt; 0, "True", "False")</f>
        <v>True</v>
      </c>
      <c r="E228" s="22" t="str">
        <f>IF(COUNTIFS('Feature Details by Source'!A:A, B228, 'Feature Details by Source'!B:B, "Check-Out", 'Feature Details by Source'!D:D, C228) &gt; 0, "True", "False")</f>
        <v>True</v>
      </c>
      <c r="F228" s="22" t="str">
        <f t="shared" si="1"/>
        <v>Met Expectation</v>
      </c>
      <c r="G228" s="23" t="str">
        <f t="shared" si="2"/>
        <v>Met Expectation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24" t="str">
        <f t="array" ref="A229">UNIQUE('Feature Details by Source'!A225:A992 &amp; "||" &amp; 'Feature Details by Source'!D225:D992)</f>
        <v>Customer1||Fast and Reliable Wi-Fi</v>
      </c>
      <c r="B229" s="25" t="str">
        <f>IFERROR(__xludf.DUMMYFUNCTION("SPLIT(A229, ""||"")"),"Customer1")</f>
        <v>Customer1</v>
      </c>
      <c r="C229" s="25" t="str">
        <f>IFERROR(__xludf.DUMMYFUNCTION("""COMPUTED_VALUE"""),"Fast and Reliable Wi-Fi")</f>
        <v>Fast and Reliable Wi-Fi</v>
      </c>
      <c r="D229" s="25" t="str">
        <f>IF(COUNTIFS('Feature Details by Source'!A:A, B229, 'Feature Details by Source'!B:B, "Check-In", 'Feature Details by Source'!D:D, C229) &gt; 0, "True", "False")</f>
        <v>True</v>
      </c>
      <c r="E229" s="25" t="str">
        <f>IF(COUNTIFS('Feature Details by Source'!A:A, B229, 'Feature Details by Source'!B:B, "Check-Out", 'Feature Details by Source'!D:D, C229) &gt; 0, "True", "False")</f>
        <v>True</v>
      </c>
      <c r="F229" s="25" t="str">
        <f t="shared" si="1"/>
        <v>Met Expectation</v>
      </c>
      <c r="G229" s="26" t="str">
        <f t="shared" si="2"/>
        <v/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21" t="str">
        <f t="array" ref="A230">UNIQUE('Feature Details by Source'!A226:A992 &amp; "||" &amp; 'Feature Details by Source'!D226:D992)</f>
        <v>Customer1||Delicious Breakfast</v>
      </c>
      <c r="B230" s="22" t="str">
        <f>IFERROR(__xludf.DUMMYFUNCTION("SPLIT(A230, ""||"")"),"Customer1")</f>
        <v>Customer1</v>
      </c>
      <c r="C230" s="22" t="str">
        <f>IFERROR(__xludf.DUMMYFUNCTION("""COMPUTED_VALUE"""),"Delicious Breakfast")</f>
        <v>Delicious Breakfast</v>
      </c>
      <c r="D230" s="22" t="str">
        <f>IF(COUNTIFS('Feature Details by Source'!A:A, B230, 'Feature Details by Source'!B:B, "Check-In", 'Feature Details by Source'!D:D, C230) &gt; 0, "True", "False")</f>
        <v>True</v>
      </c>
      <c r="E230" s="22" t="str">
        <f>IF(COUNTIFS('Feature Details by Source'!A:A, B230, 'Feature Details by Source'!B:B, "Check-Out", 'Feature Details by Source'!D:D, C230) &gt; 0, "True", "False")</f>
        <v>True</v>
      </c>
      <c r="F230" s="22" t="str">
        <f t="shared" si="1"/>
        <v>Met Expectation</v>
      </c>
      <c r="G230" s="23" t="str">
        <f t="shared" si="2"/>
        <v/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24" t="str">
        <f t="array" ref="A231">UNIQUE('Feature Details by Source'!A227:A992 &amp; "||" &amp; 'Feature Details by Source'!D227:D992)</f>
        <v>Customer2||Quiet and Restful Environment</v>
      </c>
      <c r="B231" s="25" t="str">
        <f>IFERROR(__xludf.DUMMYFUNCTION("SPLIT(A231, ""||"")"),"Customer2")</f>
        <v>Customer2</v>
      </c>
      <c r="C231" s="25" t="str">
        <f>IFERROR(__xludf.DUMMYFUNCTION("""COMPUTED_VALUE"""),"Quiet and Restful Environment")</f>
        <v>Quiet and Restful Environment</v>
      </c>
      <c r="D231" s="25" t="str">
        <f>IF(COUNTIFS('Feature Details by Source'!A:A, B231, 'Feature Details by Source'!B:B, "Check-In", 'Feature Details by Source'!D:D, C231) &gt; 0, "True", "False")</f>
        <v>True</v>
      </c>
      <c r="E231" s="25" t="str">
        <f>IF(COUNTIFS('Feature Details by Source'!A:A, B231, 'Feature Details by Source'!B:B, "Check-Out", 'Feature Details by Source'!D:D, C231) &gt; 0, "True", "False")</f>
        <v>True</v>
      </c>
      <c r="F231" s="25" t="str">
        <f t="shared" si="1"/>
        <v>Met Expectation</v>
      </c>
      <c r="G231" s="26" t="str">
        <f t="shared" si="2"/>
        <v/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21" t="str">
        <f t="array" ref="A232">UNIQUE('Feature Details by Source'!A228:A992 &amp; "||" &amp; 'Feature Details by Source'!D228:D992)</f>
        <v>Customer2||Fast and Reliable Wi-Fi</v>
      </c>
      <c r="B232" s="22" t="str">
        <f>IFERROR(__xludf.DUMMYFUNCTION("SPLIT(A232, ""||"")"),"Customer2")</f>
        <v>Customer2</v>
      </c>
      <c r="C232" s="22" t="str">
        <f>IFERROR(__xludf.DUMMYFUNCTION("""COMPUTED_VALUE"""),"Fast and Reliable Wi-Fi")</f>
        <v>Fast and Reliable Wi-Fi</v>
      </c>
      <c r="D232" s="22" t="str">
        <f>IF(COUNTIFS('Feature Details by Source'!A:A, B232, 'Feature Details by Source'!B:B, "Check-In", 'Feature Details by Source'!D:D, C232) &gt; 0, "True", "False")</f>
        <v>True</v>
      </c>
      <c r="E232" s="22" t="str">
        <f>IF(COUNTIFS('Feature Details by Source'!A:A, B232, 'Feature Details by Source'!B:B, "Check-Out", 'Feature Details by Source'!D:D, C232) &gt; 0, "True", "False")</f>
        <v>True</v>
      </c>
      <c r="F232" s="22" t="str">
        <f t="shared" si="1"/>
        <v>Met Expectation</v>
      </c>
      <c r="G232" s="23" t="str">
        <f t="shared" si="2"/>
        <v/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24" t="str">
        <f t="array" ref="A233">UNIQUE('Feature Details by Source'!A229:A992 &amp; "||" &amp; 'Feature Details by Source'!D229:D992)</f>
        <v>Customer2||Easy Parking &amp; Check-in</v>
      </c>
      <c r="B233" s="25" t="str">
        <f>IFERROR(__xludf.DUMMYFUNCTION("SPLIT(A233, ""||"")"),"Customer2")</f>
        <v>Customer2</v>
      </c>
      <c r="C233" s="25" t="str">
        <f>IFERROR(__xludf.DUMMYFUNCTION("""COMPUTED_VALUE"""),"Easy Parking &amp; Check-in")</f>
        <v>Easy Parking &amp; Check-in</v>
      </c>
      <c r="D233" s="25" t="str">
        <f>IF(COUNTIFS('Feature Details by Source'!A:A, B233, 'Feature Details by Source'!B:B, "Check-In", 'Feature Details by Source'!D:D, C233) &gt; 0, "True", "False")</f>
        <v>True</v>
      </c>
      <c r="E233" s="25" t="str">
        <f>IF(COUNTIFS('Feature Details by Source'!A:A, B233, 'Feature Details by Source'!B:B, "Check-Out", 'Feature Details by Source'!D:D, C233) &gt; 0, "True", "False")</f>
        <v>True</v>
      </c>
      <c r="F233" s="25" t="str">
        <f t="shared" si="1"/>
        <v>Met Expectation</v>
      </c>
      <c r="G233" s="26" t="str">
        <f t="shared" si="2"/>
        <v/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21" t="str">
        <f t="array" ref="A234">UNIQUE('Feature Details by Source'!A230:A992 &amp; "||" &amp; 'Feature Details by Source'!D230:D992)</f>
        <v>Customer2||Friendly and Helpful Staff</v>
      </c>
      <c r="B234" s="22" t="str">
        <f>IFERROR(__xludf.DUMMYFUNCTION("SPLIT(A234, ""||"")"),"Customer2")</f>
        <v>Customer2</v>
      </c>
      <c r="C234" s="22" t="str">
        <f>IFERROR(__xludf.DUMMYFUNCTION("""COMPUTED_VALUE"""),"Friendly and Helpful Staff")</f>
        <v>Friendly and Helpful Staff</v>
      </c>
      <c r="D234" s="22" t="str">
        <f>IF(COUNTIFS('Feature Details by Source'!A:A, B234, 'Feature Details by Source'!B:B, "Check-In", 'Feature Details by Source'!D:D, C234) &gt; 0, "True", "False")</f>
        <v>True</v>
      </c>
      <c r="E234" s="22" t="str">
        <f>IF(COUNTIFS('Feature Details by Source'!A:A, B234, 'Feature Details by Source'!B:B, "Check-Out", 'Feature Details by Source'!D:D, C234) &gt; 0, "True", "False")</f>
        <v>True</v>
      </c>
      <c r="F234" s="22" t="str">
        <f t="shared" si="1"/>
        <v>Met Expectation</v>
      </c>
      <c r="G234" s="23" t="str">
        <f t="shared" si="2"/>
        <v/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24" t="str">
        <f t="array" ref="A235">UNIQUE('Feature Details by Source'!A231:A992 &amp; "||" &amp; 'Feature Details by Source'!D231:D992)</f>
        <v>Customer3||Fast and Reliable Wi-Fi</v>
      </c>
      <c r="B235" s="25" t="str">
        <f>IFERROR(__xludf.DUMMYFUNCTION("SPLIT(A235, ""||"")"),"Customer3")</f>
        <v>Customer3</v>
      </c>
      <c r="C235" s="25" t="str">
        <f>IFERROR(__xludf.DUMMYFUNCTION("""COMPUTED_VALUE"""),"Fast and Reliable Wi-Fi")</f>
        <v>Fast and Reliable Wi-Fi</v>
      </c>
      <c r="D235" s="25" t="str">
        <f>IF(COUNTIFS('Feature Details by Source'!A:A, B235, 'Feature Details by Source'!B:B, "Check-In", 'Feature Details by Source'!D:D, C235) &gt; 0, "True", "False")</f>
        <v>True</v>
      </c>
      <c r="E235" s="25" t="str">
        <f>IF(COUNTIFS('Feature Details by Source'!A:A, B235, 'Feature Details by Source'!B:B, "Check-Out", 'Feature Details by Source'!D:D, C235) &gt; 0, "True", "False")</f>
        <v>True</v>
      </c>
      <c r="F235" s="25" t="str">
        <f t="shared" si="1"/>
        <v>Met Expectation</v>
      </c>
      <c r="G235" s="26" t="str">
        <f t="shared" si="2"/>
        <v/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21" t="str">
        <f t="array" ref="A236">UNIQUE('Feature Details by Source'!A232:A992 &amp; "||" &amp; 'Feature Details by Source'!D232:D992)</f>
        <v>Customer3||Reservation &amp; Communication</v>
      </c>
      <c r="B236" s="22" t="str">
        <f>IFERROR(__xludf.DUMMYFUNCTION("SPLIT(A236, ""||"")"),"Customer3")</f>
        <v>Customer3</v>
      </c>
      <c r="C236" s="22" t="str">
        <f>IFERROR(__xludf.DUMMYFUNCTION("""COMPUTED_VALUE"""),"Reservation &amp; Communication")</f>
        <v>Reservation &amp; Communication</v>
      </c>
      <c r="D236" s="22" t="str">
        <f>IF(COUNTIFS('Feature Details by Source'!A:A, B236, 'Feature Details by Source'!B:B, "Check-In", 'Feature Details by Source'!D:D, C236) &gt; 0, "True", "False")</f>
        <v>True</v>
      </c>
      <c r="E236" s="22" t="str">
        <f>IF(COUNTIFS('Feature Details by Source'!A:A, B236, 'Feature Details by Source'!B:B, "Check-Out", 'Feature Details by Source'!D:D, C236) &gt; 0, "True", "False")</f>
        <v>True</v>
      </c>
      <c r="F236" s="22" t="str">
        <f t="shared" si="1"/>
        <v>Met Expectation</v>
      </c>
      <c r="G236" s="23" t="str">
        <f t="shared" si="2"/>
        <v/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24" t="str">
        <f t="array" ref="A237">UNIQUE('Feature Details by Source'!A233:A992 &amp; "||" &amp; 'Feature Details by Source'!D233:D992)</f>
        <v>Customer3||Delicious Breakfast</v>
      </c>
      <c r="B237" s="25" t="str">
        <f>IFERROR(__xludf.DUMMYFUNCTION("SPLIT(A237, ""||"")"),"Customer3")</f>
        <v>Customer3</v>
      </c>
      <c r="C237" s="25" t="str">
        <f>IFERROR(__xludf.DUMMYFUNCTION("""COMPUTED_VALUE"""),"Delicious Breakfast")</f>
        <v>Delicious Breakfast</v>
      </c>
      <c r="D237" s="25" t="str">
        <f>IF(COUNTIFS('Feature Details by Source'!A:A, B237, 'Feature Details by Source'!B:B, "Check-In", 'Feature Details by Source'!D:D, C237) &gt; 0, "True", "False")</f>
        <v>True</v>
      </c>
      <c r="E237" s="25" t="str">
        <f>IF(COUNTIFS('Feature Details by Source'!A:A, B237, 'Feature Details by Source'!B:B, "Check-Out", 'Feature Details by Source'!D:D, C237) &gt; 0, "True", "False")</f>
        <v>True</v>
      </c>
      <c r="F237" s="25" t="str">
        <f t="shared" si="1"/>
        <v>Met Expectation</v>
      </c>
      <c r="G237" s="26" t="str">
        <f t="shared" si="2"/>
        <v/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21" t="str">
        <f t="array" ref="A238">UNIQUE('Feature Details by Source'!A234:A992 &amp; "||" &amp; 'Feature Details by Source'!D234:D992)</f>
        <v>Customer3||Family-Friendly Services</v>
      </c>
      <c r="B238" s="22" t="str">
        <f>IFERROR(__xludf.DUMMYFUNCTION("SPLIT(A238, ""||"")"),"Customer3")</f>
        <v>Customer3</v>
      </c>
      <c r="C238" s="22" t="str">
        <f>IFERROR(__xludf.DUMMYFUNCTION("""COMPUTED_VALUE"""),"Family-Friendly Services")</f>
        <v>Family-Friendly Services</v>
      </c>
      <c r="D238" s="22" t="str">
        <f>IF(COUNTIFS('Feature Details by Source'!A:A, B238, 'Feature Details by Source'!B:B, "Check-In", 'Feature Details by Source'!D:D, C238) &gt; 0, "True", "False")</f>
        <v>True</v>
      </c>
      <c r="E238" s="22" t="str">
        <f>IF(COUNTIFS('Feature Details by Source'!A:A, B238, 'Feature Details by Source'!B:B, "Check-Out", 'Feature Details by Source'!D:D, C238) &gt; 0, "True", "False")</f>
        <v>True</v>
      </c>
      <c r="F238" s="22" t="str">
        <f t="shared" si="1"/>
        <v>Met Expectation</v>
      </c>
      <c r="G238" s="23" t="str">
        <f t="shared" si="2"/>
        <v/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24" t="str">
        <f t="array" ref="A239">UNIQUE('Feature Details by Source'!A235:A992 &amp; "||" &amp; 'Feature Details by Source'!D235:D992)</f>
        <v>Customer4||Quiet and Restful Environment</v>
      </c>
      <c r="B239" s="25" t="str">
        <f>IFERROR(__xludf.DUMMYFUNCTION("SPLIT(A239, ""||"")"),"Customer4")</f>
        <v>Customer4</v>
      </c>
      <c r="C239" s="25" t="str">
        <f>IFERROR(__xludf.DUMMYFUNCTION("""COMPUTED_VALUE"""),"Quiet and Restful Environment")</f>
        <v>Quiet and Restful Environment</v>
      </c>
      <c r="D239" s="25" t="str">
        <f>IF(COUNTIFS('Feature Details by Source'!A:A, B239, 'Feature Details by Source'!B:B, "Check-In", 'Feature Details by Source'!D:D, C239) &gt; 0, "True", "False")</f>
        <v>True</v>
      </c>
      <c r="E239" s="25" t="str">
        <f>IF(COUNTIFS('Feature Details by Source'!A:A, B239, 'Feature Details by Source'!B:B, "Check-Out", 'Feature Details by Source'!D:D, C239) &gt; 0, "True", "False")</f>
        <v>True</v>
      </c>
      <c r="F239" s="25" t="str">
        <f t="shared" si="1"/>
        <v>Met Expectation</v>
      </c>
      <c r="G239" s="26" t="str">
        <f t="shared" si="2"/>
        <v/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21" t="str">
        <f t="array" ref="A240">UNIQUE('Feature Details by Source'!A236:A992 &amp; "||" &amp; 'Feature Details by Source'!D236:D992)</f>
        <v>Customer4||Friendly and Helpful Staff</v>
      </c>
      <c r="B240" s="22" t="str">
        <f>IFERROR(__xludf.DUMMYFUNCTION("SPLIT(A240, ""||"")"),"Customer4")</f>
        <v>Customer4</v>
      </c>
      <c r="C240" s="22" t="str">
        <f>IFERROR(__xludf.DUMMYFUNCTION("""COMPUTED_VALUE"""),"Friendly and Helpful Staff")</f>
        <v>Friendly and Helpful Staff</v>
      </c>
      <c r="D240" s="22" t="str">
        <f>IF(COUNTIFS('Feature Details by Source'!A:A, B240, 'Feature Details by Source'!B:B, "Check-In", 'Feature Details by Source'!D:D, C240) &gt; 0, "True", "False")</f>
        <v>True</v>
      </c>
      <c r="E240" s="22" t="str">
        <f>IF(COUNTIFS('Feature Details by Source'!A:A, B240, 'Feature Details by Source'!B:B, "Check-Out", 'Feature Details by Source'!D:D, C240) &gt; 0, "True", "False")</f>
        <v>True</v>
      </c>
      <c r="F240" s="22" t="str">
        <f t="shared" si="1"/>
        <v>Met Expectation</v>
      </c>
      <c r="G240" s="23" t="str">
        <f t="shared" si="2"/>
        <v/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24" t="str">
        <f t="array" ref="A241">UNIQUE('Feature Details by Source'!A237:A992 &amp; "||" &amp; 'Feature Details by Source'!D237:D992)</f>
        <v>Customer4||Fast and Reliable Wi-Fi</v>
      </c>
      <c r="B241" s="25" t="str">
        <f>IFERROR(__xludf.DUMMYFUNCTION("SPLIT(A241, ""||"")"),"Customer4")</f>
        <v>Customer4</v>
      </c>
      <c r="C241" s="25" t="str">
        <f>IFERROR(__xludf.DUMMYFUNCTION("""COMPUTED_VALUE"""),"Fast and Reliable Wi-Fi")</f>
        <v>Fast and Reliable Wi-Fi</v>
      </c>
      <c r="D241" s="25" t="str">
        <f>IF(COUNTIFS('Feature Details by Source'!A:A, B241, 'Feature Details by Source'!B:B, "Check-In", 'Feature Details by Source'!D:D, C241) &gt; 0, "True", "False")</f>
        <v>True</v>
      </c>
      <c r="E241" s="25" t="str">
        <f>IF(COUNTIFS('Feature Details by Source'!A:A, B241, 'Feature Details by Source'!B:B, "Check-Out", 'Feature Details by Source'!D:D, C241) &gt; 0, "True", "False")</f>
        <v>True</v>
      </c>
      <c r="F241" s="25" t="str">
        <f t="shared" si="1"/>
        <v>Met Expectation</v>
      </c>
      <c r="G241" s="26" t="str">
        <f t="shared" si="2"/>
        <v/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21" t="str">
        <f t="array" ref="A242">UNIQUE('Feature Details by Source'!A238:A992 &amp; "||" &amp; 'Feature Details by Source'!D238:D992)</f>
        <v>Customer5||Reservation &amp; Communication</v>
      </c>
      <c r="B242" s="22" t="str">
        <f>IFERROR(__xludf.DUMMYFUNCTION("SPLIT(A242, ""||"")"),"Customer5")</f>
        <v>Customer5</v>
      </c>
      <c r="C242" s="22" t="str">
        <f>IFERROR(__xludf.DUMMYFUNCTION("""COMPUTED_VALUE"""),"Reservation &amp; Communication")</f>
        <v>Reservation &amp; Communication</v>
      </c>
      <c r="D242" s="22" t="str">
        <f>IF(COUNTIFS('Feature Details by Source'!A:A, B242, 'Feature Details by Source'!B:B, "Check-In", 'Feature Details by Source'!D:D, C242) &gt; 0, "True", "False")</f>
        <v>True</v>
      </c>
      <c r="E242" s="22" t="str">
        <f>IF(COUNTIFS('Feature Details by Source'!A:A, B242, 'Feature Details by Source'!B:B, "Check-Out", 'Feature Details by Source'!D:D, C242) &gt; 0, "True", "False")</f>
        <v>True</v>
      </c>
      <c r="F242" s="22" t="str">
        <f t="shared" si="1"/>
        <v>Met Expectation</v>
      </c>
      <c r="G242" s="23" t="str">
        <f t="shared" si="2"/>
        <v/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24" t="str">
        <f t="array" ref="A243">UNIQUE('Feature Details by Source'!A239:A992 &amp; "||" &amp; 'Feature Details by Source'!D239:D992)</f>
        <v>Customer6||Comfortable and Clean Rooms</v>
      </c>
      <c r="B243" s="25" t="str">
        <f>IFERROR(__xludf.DUMMYFUNCTION("SPLIT(A243, ""||"")"),"Customer6")</f>
        <v>Customer6</v>
      </c>
      <c r="C243" s="25" t="str">
        <f>IFERROR(__xludf.DUMMYFUNCTION("""COMPUTED_VALUE"""),"Comfortable and Clean Rooms")</f>
        <v>Comfortable and Clean Rooms</v>
      </c>
      <c r="D243" s="25" t="str">
        <f>IF(COUNTIFS('Feature Details by Source'!A:A, B243, 'Feature Details by Source'!B:B, "Check-In", 'Feature Details by Source'!D:D, C243) &gt; 0, "True", "False")</f>
        <v>True</v>
      </c>
      <c r="E243" s="25" t="str">
        <f>IF(COUNTIFS('Feature Details by Source'!A:A, B243, 'Feature Details by Source'!B:B, "Check-Out", 'Feature Details by Source'!D:D, C243) &gt; 0, "True", "False")</f>
        <v>True</v>
      </c>
      <c r="F243" s="25" t="str">
        <f t="shared" si="1"/>
        <v>Met Expectation</v>
      </c>
      <c r="G243" s="26" t="str">
        <f t="shared" si="2"/>
        <v/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21" t="str">
        <f t="array" ref="A244">UNIQUE('Feature Details by Source'!A240:A992 &amp; "||" &amp; 'Feature Details by Source'!D240:D992)</f>
        <v>Customer6||Quiet and Restful Environment</v>
      </c>
      <c r="B244" s="22" t="str">
        <f>IFERROR(__xludf.DUMMYFUNCTION("SPLIT(A244, ""||"")"),"Customer6")</f>
        <v>Customer6</v>
      </c>
      <c r="C244" s="22" t="str">
        <f>IFERROR(__xludf.DUMMYFUNCTION("""COMPUTED_VALUE"""),"Quiet and Restful Environment")</f>
        <v>Quiet and Restful Environment</v>
      </c>
      <c r="D244" s="22" t="str">
        <f>IF(COUNTIFS('Feature Details by Source'!A:A, B244, 'Feature Details by Source'!B:B, "Check-In", 'Feature Details by Source'!D:D, C244) &gt; 0, "True", "False")</f>
        <v>True</v>
      </c>
      <c r="E244" s="22" t="str">
        <f>IF(COUNTIFS('Feature Details by Source'!A:A, B244, 'Feature Details by Source'!B:B, "Check-Out", 'Feature Details by Source'!D:D, C244) &gt; 0, "True", "False")</f>
        <v>True</v>
      </c>
      <c r="F244" s="22" t="str">
        <f t="shared" si="1"/>
        <v>Met Expectation</v>
      </c>
      <c r="G244" s="23" t="str">
        <f t="shared" si="2"/>
        <v/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24" t="str">
        <f t="array" ref="A245">UNIQUE('Feature Details by Source'!A241:A992 &amp; "||" &amp; 'Feature Details by Source'!D241:D992)</f>
        <v>Customer6||Fast and Reliable Wi-Fi</v>
      </c>
      <c r="B245" s="25" t="str">
        <f>IFERROR(__xludf.DUMMYFUNCTION("SPLIT(A245, ""||"")"),"Customer6")</f>
        <v>Customer6</v>
      </c>
      <c r="C245" s="25" t="str">
        <f>IFERROR(__xludf.DUMMYFUNCTION("""COMPUTED_VALUE"""),"Fast and Reliable Wi-Fi")</f>
        <v>Fast and Reliable Wi-Fi</v>
      </c>
      <c r="D245" s="25" t="str">
        <f>IF(COUNTIFS('Feature Details by Source'!A:A, B245, 'Feature Details by Source'!B:B, "Check-In", 'Feature Details by Source'!D:D, C245) &gt; 0, "True", "False")</f>
        <v>True</v>
      </c>
      <c r="E245" s="25" t="str">
        <f>IF(COUNTIFS('Feature Details by Source'!A:A, B245, 'Feature Details by Source'!B:B, "Check-Out", 'Feature Details by Source'!D:D, C245) &gt; 0, "True", "False")</f>
        <v>True</v>
      </c>
      <c r="F245" s="25" t="str">
        <f t="shared" si="1"/>
        <v>Met Expectation</v>
      </c>
      <c r="G245" s="26" t="str">
        <f t="shared" si="2"/>
        <v/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21" t="str">
        <f t="array" ref="A246">UNIQUE('Feature Details by Source'!A242:A992 &amp; "||" &amp; 'Feature Details by Source'!D242:D992)</f>
        <v>Customer7||Quiet and Restful Environment</v>
      </c>
      <c r="B246" s="22" t="str">
        <f>IFERROR(__xludf.DUMMYFUNCTION("SPLIT(A246, ""||"")"),"Customer7")</f>
        <v>Customer7</v>
      </c>
      <c r="C246" s="22" t="str">
        <f>IFERROR(__xludf.DUMMYFUNCTION("""COMPUTED_VALUE"""),"Quiet and Restful Environment")</f>
        <v>Quiet and Restful Environment</v>
      </c>
      <c r="D246" s="22" t="str">
        <f>IF(COUNTIFS('Feature Details by Source'!A:A, B246, 'Feature Details by Source'!B:B, "Check-In", 'Feature Details by Source'!D:D, C246) &gt; 0, "True", "False")</f>
        <v>True</v>
      </c>
      <c r="E246" s="22" t="str">
        <f>IF(COUNTIFS('Feature Details by Source'!A:A, B246, 'Feature Details by Source'!B:B, "Check-Out", 'Feature Details by Source'!D:D, C246) &gt; 0, "True", "False")</f>
        <v>True</v>
      </c>
      <c r="F246" s="22" t="str">
        <f t="shared" si="1"/>
        <v>Met Expectation</v>
      </c>
      <c r="G246" s="23" t="str">
        <f t="shared" si="2"/>
        <v/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24" t="str">
        <f t="array" ref="A247">UNIQUE('Feature Details by Source'!A243:A992 &amp; "||" &amp; 'Feature Details by Source'!D243:D992)</f>
        <v>Customer7||Modern Fitness Facilities</v>
      </c>
      <c r="B247" s="25" t="str">
        <f>IFERROR(__xludf.DUMMYFUNCTION("SPLIT(A247, ""||"")"),"Customer7")</f>
        <v>Customer7</v>
      </c>
      <c r="C247" s="25" t="str">
        <f>IFERROR(__xludf.DUMMYFUNCTION("""COMPUTED_VALUE"""),"Modern Fitness Facilities")</f>
        <v>Modern Fitness Facilities</v>
      </c>
      <c r="D247" s="25" t="str">
        <f>IF(COUNTIFS('Feature Details by Source'!A:A, B247, 'Feature Details by Source'!B:B, "Check-In", 'Feature Details by Source'!D:D, C247) &gt; 0, "True", "False")</f>
        <v>True</v>
      </c>
      <c r="E247" s="25" t="str">
        <f>IF(COUNTIFS('Feature Details by Source'!A:A, B247, 'Feature Details by Source'!B:B, "Check-Out", 'Feature Details by Source'!D:D, C247) &gt; 0, "True", "False")</f>
        <v>True</v>
      </c>
      <c r="F247" s="25" t="str">
        <f t="shared" si="1"/>
        <v>Met Expectation</v>
      </c>
      <c r="G247" s="26" t="str">
        <f t="shared" si="2"/>
        <v/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21" t="str">
        <f t="array" ref="A248">UNIQUE('Feature Details by Source'!A244:A992 &amp; "||" &amp; 'Feature Details by Source'!D244:D992)</f>
        <v>Customer7||Fast and Reliable Wi-Fi</v>
      </c>
      <c r="B248" s="22" t="str">
        <f>IFERROR(__xludf.DUMMYFUNCTION("SPLIT(A248, ""||"")"),"Customer7")</f>
        <v>Customer7</v>
      </c>
      <c r="C248" s="22" t="str">
        <f>IFERROR(__xludf.DUMMYFUNCTION("""COMPUTED_VALUE"""),"Fast and Reliable Wi-Fi")</f>
        <v>Fast and Reliable Wi-Fi</v>
      </c>
      <c r="D248" s="22" t="str">
        <f>IF(COUNTIFS('Feature Details by Source'!A:A, B248, 'Feature Details by Source'!B:B, "Check-In", 'Feature Details by Source'!D:D, C248) &gt; 0, "True", "False")</f>
        <v>True</v>
      </c>
      <c r="E248" s="22" t="str">
        <f>IF(COUNTIFS('Feature Details by Source'!A:A, B248, 'Feature Details by Source'!B:B, "Check-Out", 'Feature Details by Source'!D:D, C248) &gt; 0, "True", "False")</f>
        <v>True</v>
      </c>
      <c r="F248" s="22" t="str">
        <f t="shared" si="1"/>
        <v>Met Expectation</v>
      </c>
      <c r="G248" s="23" t="str">
        <f t="shared" si="2"/>
        <v/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24" t="str">
        <f t="array" ref="A249">UNIQUE('Feature Details by Source'!A245:A992 &amp; "||" &amp; 'Feature Details by Source'!D245:D992)</f>
        <v>Customer8||Comfortable and Clean Rooms</v>
      </c>
      <c r="B249" s="25" t="str">
        <f>IFERROR(__xludf.DUMMYFUNCTION("SPLIT(A249, ""||"")"),"Customer8")</f>
        <v>Customer8</v>
      </c>
      <c r="C249" s="25" t="str">
        <f>IFERROR(__xludf.DUMMYFUNCTION("""COMPUTED_VALUE"""),"Comfortable and Clean Rooms")</f>
        <v>Comfortable and Clean Rooms</v>
      </c>
      <c r="D249" s="25" t="str">
        <f>IF(COUNTIFS('Feature Details by Source'!A:A, B249, 'Feature Details by Source'!B:B, "Check-In", 'Feature Details by Source'!D:D, C249) &gt; 0, "True", "False")</f>
        <v>True</v>
      </c>
      <c r="E249" s="25" t="str">
        <f>IF(COUNTIFS('Feature Details by Source'!A:A, B249, 'Feature Details by Source'!B:B, "Check-Out", 'Feature Details by Source'!D:D, C249) &gt; 0, "True", "False")</f>
        <v>True</v>
      </c>
      <c r="F249" s="25" t="str">
        <f t="shared" si="1"/>
        <v>Met Expectation</v>
      </c>
      <c r="G249" s="26" t="str">
        <f t="shared" si="2"/>
        <v/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21" t="str">
        <f t="array" ref="A250">UNIQUE('Feature Details by Source'!A246:A992 &amp; "||" &amp; 'Feature Details by Source'!D246:D992)</f>
        <v>Customer8||Quiet and Restful Environment</v>
      </c>
      <c r="B250" s="22" t="str">
        <f>IFERROR(__xludf.DUMMYFUNCTION("SPLIT(A250, ""||"")"),"Customer8")</f>
        <v>Customer8</v>
      </c>
      <c r="C250" s="22" t="str">
        <f>IFERROR(__xludf.DUMMYFUNCTION("""COMPUTED_VALUE"""),"Quiet and Restful Environment")</f>
        <v>Quiet and Restful Environment</v>
      </c>
      <c r="D250" s="22" t="str">
        <f>IF(COUNTIFS('Feature Details by Source'!A:A, B250, 'Feature Details by Source'!B:B, "Check-In", 'Feature Details by Source'!D:D, C250) &gt; 0, "True", "False")</f>
        <v>True</v>
      </c>
      <c r="E250" s="22" t="str">
        <f>IF(COUNTIFS('Feature Details by Source'!A:A, B250, 'Feature Details by Source'!B:B, "Check-Out", 'Feature Details by Source'!D:D, C250) &gt; 0, "True", "False")</f>
        <v>True</v>
      </c>
      <c r="F250" s="22" t="str">
        <f t="shared" si="1"/>
        <v>Met Expectation</v>
      </c>
      <c r="G250" s="23" t="str">
        <f t="shared" si="2"/>
        <v/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24" t="str">
        <f t="array" ref="A251">UNIQUE('Feature Details by Source'!A247:A992 &amp; "||" &amp; 'Feature Details by Source'!D247:D992)</f>
        <v>Customer8||Business Amenities</v>
      </c>
      <c r="B251" s="25" t="str">
        <f>IFERROR(__xludf.DUMMYFUNCTION("SPLIT(A251, ""||"")"),"Customer8")</f>
        <v>Customer8</v>
      </c>
      <c r="C251" s="25" t="str">
        <f>IFERROR(__xludf.DUMMYFUNCTION("""COMPUTED_VALUE"""),"Business Amenities")</f>
        <v>Business Amenities</v>
      </c>
      <c r="D251" s="25" t="str">
        <f>IF(COUNTIFS('Feature Details by Source'!A:A, B251, 'Feature Details by Source'!B:B, "Check-In", 'Feature Details by Source'!D:D, C251) &gt; 0, "True", "False")</f>
        <v>True</v>
      </c>
      <c r="E251" s="25" t="str">
        <f>IF(COUNTIFS('Feature Details by Source'!A:A, B251, 'Feature Details by Source'!B:B, "Check-Out", 'Feature Details by Source'!D:D, C251) &gt; 0, "True", "False")</f>
        <v>True</v>
      </c>
      <c r="F251" s="25" t="str">
        <f t="shared" si="1"/>
        <v>Met Expectation</v>
      </c>
      <c r="G251" s="26" t="str">
        <f t="shared" si="2"/>
        <v/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21" t="str">
        <f t="array" ref="A252">UNIQUE('Feature Details by Source'!A248:A992 &amp; "||" &amp; 'Feature Details by Source'!D248:D992)</f>
        <v>Customer8||Modern Fitness Facilities</v>
      </c>
      <c r="B252" s="22" t="str">
        <f>IFERROR(__xludf.DUMMYFUNCTION("SPLIT(A252, ""||"")"),"Customer8")</f>
        <v>Customer8</v>
      </c>
      <c r="C252" s="22" t="str">
        <f>IFERROR(__xludf.DUMMYFUNCTION("""COMPUTED_VALUE"""),"Modern Fitness Facilities")</f>
        <v>Modern Fitness Facilities</v>
      </c>
      <c r="D252" s="22" t="str">
        <f>IF(COUNTIFS('Feature Details by Source'!A:A, B252, 'Feature Details by Source'!B:B, "Check-In", 'Feature Details by Source'!D:D, C252) &gt; 0, "True", "False")</f>
        <v>True</v>
      </c>
      <c r="E252" s="22" t="str">
        <f>IF(COUNTIFS('Feature Details by Source'!A:A, B252, 'Feature Details by Source'!B:B, "Check-Out", 'Feature Details by Source'!D:D, C252) &gt; 0, "True", "False")</f>
        <v>True</v>
      </c>
      <c r="F252" s="22" t="str">
        <f t="shared" si="1"/>
        <v>Met Expectation</v>
      </c>
      <c r="G252" s="23" t="str">
        <f t="shared" si="2"/>
        <v/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24" t="str">
        <f t="array" ref="A253">UNIQUE('Feature Details by Source'!A249:A992 &amp; "||" &amp; 'Feature Details by Source'!D249:D992)</f>
        <v>Customer9||Modern Fitness Facilities</v>
      </c>
      <c r="B253" s="25" t="str">
        <f>IFERROR(__xludf.DUMMYFUNCTION("SPLIT(A253, ""||"")"),"Customer9")</f>
        <v>Customer9</v>
      </c>
      <c r="C253" s="25" t="str">
        <f>IFERROR(__xludf.DUMMYFUNCTION("""COMPUTED_VALUE"""),"Modern Fitness Facilities")</f>
        <v>Modern Fitness Facilities</v>
      </c>
      <c r="D253" s="25" t="str">
        <f>IF(COUNTIFS('Feature Details by Source'!A:A, B253, 'Feature Details by Source'!B:B, "Check-In", 'Feature Details by Source'!D:D, C253) &gt; 0, "True", "False")</f>
        <v>True</v>
      </c>
      <c r="E253" s="25" t="str">
        <f>IF(COUNTIFS('Feature Details by Source'!A:A, B253, 'Feature Details by Source'!B:B, "Check-Out", 'Feature Details by Source'!D:D, C253) &gt; 0, "True", "False")</f>
        <v>True</v>
      </c>
      <c r="F253" s="25" t="str">
        <f t="shared" si="1"/>
        <v>Met Expectation</v>
      </c>
      <c r="G253" s="26" t="str">
        <f t="shared" si="2"/>
        <v/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21" t="str">
        <f t="array" ref="A254">UNIQUE('Feature Details by Source'!A250:A992 &amp; "||" &amp; 'Feature Details by Source'!D250:D992)</f>
        <v>Customer9||Comfortable and Clean Rooms</v>
      </c>
      <c r="B254" s="22" t="str">
        <f>IFERROR(__xludf.DUMMYFUNCTION("SPLIT(A254, ""||"")"),"Customer9")</f>
        <v>Customer9</v>
      </c>
      <c r="C254" s="22" t="str">
        <f>IFERROR(__xludf.DUMMYFUNCTION("""COMPUTED_VALUE"""),"Comfortable and Clean Rooms")</f>
        <v>Comfortable and Clean Rooms</v>
      </c>
      <c r="D254" s="22" t="str">
        <f>IF(COUNTIFS('Feature Details by Source'!A:A, B254, 'Feature Details by Source'!B:B, "Check-In", 'Feature Details by Source'!D:D, C254) &gt; 0, "True", "False")</f>
        <v>True</v>
      </c>
      <c r="E254" s="22" t="str">
        <f>IF(COUNTIFS('Feature Details by Source'!A:A, B254, 'Feature Details by Source'!B:B, "Check-Out", 'Feature Details by Source'!D:D, C254) &gt; 0, "True", "False")</f>
        <v>True</v>
      </c>
      <c r="F254" s="22" t="str">
        <f t="shared" si="1"/>
        <v>Met Expectation</v>
      </c>
      <c r="G254" s="23" t="str">
        <f t="shared" si="2"/>
        <v/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24" t="str">
        <f t="array" ref="A255">UNIQUE('Feature Details by Source'!A251:A992 &amp; "||" &amp; 'Feature Details by Source'!D251:D992)</f>
        <v>Customer9||Quiet and Restful Environment</v>
      </c>
      <c r="B255" s="25" t="str">
        <f>IFERROR(__xludf.DUMMYFUNCTION("SPLIT(A255, ""||"")"),"Customer9")</f>
        <v>Customer9</v>
      </c>
      <c r="C255" s="25" t="str">
        <f>IFERROR(__xludf.DUMMYFUNCTION("""COMPUTED_VALUE"""),"Quiet and Restful Environment")</f>
        <v>Quiet and Restful Environment</v>
      </c>
      <c r="D255" s="25" t="str">
        <f>IF(COUNTIFS('Feature Details by Source'!A:A, B255, 'Feature Details by Source'!B:B, "Check-In", 'Feature Details by Source'!D:D, C255) &gt; 0, "True", "False")</f>
        <v>True</v>
      </c>
      <c r="E255" s="25" t="str">
        <f>IF(COUNTIFS('Feature Details by Source'!A:A, B255, 'Feature Details by Source'!B:B, "Check-Out", 'Feature Details by Source'!D:D, C255) &gt; 0, "True", "False")</f>
        <v>True</v>
      </c>
      <c r="F255" s="25" t="str">
        <f t="shared" si="1"/>
        <v>Met Expectation</v>
      </c>
      <c r="G255" s="26" t="str">
        <f t="shared" si="2"/>
        <v/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21" t="str">
        <f t="array" ref="A256">UNIQUE('Feature Details by Source'!A252:A992 &amp; "||" &amp; 'Feature Details by Source'!D252:D992)</f>
        <v>Customer10||Fast and Reliable Wi-Fi</v>
      </c>
      <c r="B256" s="22" t="str">
        <f>IFERROR(__xludf.DUMMYFUNCTION("SPLIT(A256, ""||"")"),"Customer10")</f>
        <v>Customer10</v>
      </c>
      <c r="C256" s="22" t="str">
        <f>IFERROR(__xludf.DUMMYFUNCTION("""COMPUTED_VALUE"""),"Fast and Reliable Wi-Fi")</f>
        <v>Fast and Reliable Wi-Fi</v>
      </c>
      <c r="D256" s="22" t="str">
        <f>IF(COUNTIFS('Feature Details by Source'!A:A, B256, 'Feature Details by Source'!B:B, "Check-In", 'Feature Details by Source'!D:D, C256) &gt; 0, "True", "False")</f>
        <v>True</v>
      </c>
      <c r="E256" s="22" t="str">
        <f>IF(COUNTIFS('Feature Details by Source'!A:A, B256, 'Feature Details by Source'!B:B, "Check-Out", 'Feature Details by Source'!D:D, C256) &gt; 0, "True", "False")</f>
        <v>True</v>
      </c>
      <c r="F256" s="22" t="str">
        <f t="shared" si="1"/>
        <v>Met Expectation</v>
      </c>
      <c r="G256" s="23" t="str">
        <f t="shared" si="2"/>
        <v/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24" t="str">
        <f t="array" ref="A257">UNIQUE('Feature Details by Source'!A253:A992 &amp; "||" &amp; 'Feature Details by Source'!D253:D992)</f>
        <v>Customer10||Reservation &amp; Communication</v>
      </c>
      <c r="B257" s="25" t="str">
        <f>IFERROR(__xludf.DUMMYFUNCTION("SPLIT(A257, ""||"")"),"Customer10")</f>
        <v>Customer10</v>
      </c>
      <c r="C257" s="25" t="str">
        <f>IFERROR(__xludf.DUMMYFUNCTION("""COMPUTED_VALUE"""),"Reservation &amp; Communication")</f>
        <v>Reservation &amp; Communication</v>
      </c>
      <c r="D257" s="25" t="str">
        <f>IF(COUNTIFS('Feature Details by Source'!A:A, B257, 'Feature Details by Source'!B:B, "Check-In", 'Feature Details by Source'!D:D, C257) &gt; 0, "True", "False")</f>
        <v>True</v>
      </c>
      <c r="E257" s="25" t="str">
        <f>IF(COUNTIFS('Feature Details by Source'!A:A, B257, 'Feature Details by Source'!B:B, "Check-Out", 'Feature Details by Source'!D:D, C257) &gt; 0, "True", "False")</f>
        <v>True</v>
      </c>
      <c r="F257" s="25" t="str">
        <f t="shared" si="1"/>
        <v>Met Expectation</v>
      </c>
      <c r="G257" s="26" t="str">
        <f t="shared" si="2"/>
        <v/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21" t="str">
        <f t="array" ref="A258">UNIQUE('Feature Details by Source'!A254:A992 &amp; "||" &amp; 'Feature Details by Source'!D254:D992)</f>
        <v>Customer10||Quiet and Restful Environment</v>
      </c>
      <c r="B258" s="22" t="str">
        <f>IFERROR(__xludf.DUMMYFUNCTION("SPLIT(A258, ""||"")"),"Customer10")</f>
        <v>Customer10</v>
      </c>
      <c r="C258" s="22" t="str">
        <f>IFERROR(__xludf.DUMMYFUNCTION("""COMPUTED_VALUE"""),"Quiet and Restful Environment")</f>
        <v>Quiet and Restful Environment</v>
      </c>
      <c r="D258" s="22" t="str">
        <f>IF(COUNTIFS('Feature Details by Source'!A:A, B258, 'Feature Details by Source'!B:B, "Check-In", 'Feature Details by Source'!D:D, C258) &gt; 0, "True", "False")</f>
        <v>True</v>
      </c>
      <c r="E258" s="22" t="str">
        <f>IF(COUNTIFS('Feature Details by Source'!A:A, B258, 'Feature Details by Source'!B:B, "Check-Out", 'Feature Details by Source'!D:D, C258) &gt; 0, "True", "False")</f>
        <v>True</v>
      </c>
      <c r="F258" s="22" t="str">
        <f t="shared" si="1"/>
        <v>Met Expectation</v>
      </c>
      <c r="G258" s="23" t="str">
        <f t="shared" si="2"/>
        <v/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24" t="str">
        <f t="array" ref="A259">UNIQUE('Feature Details by Source'!A255:A992 &amp; "||" &amp; 'Feature Details by Source'!D255:D992)</f>
        <v>Customer10||Delicious Breakfast</v>
      </c>
      <c r="B259" s="25" t="str">
        <f>IFERROR(__xludf.DUMMYFUNCTION("SPLIT(A259, ""||"")"),"Customer10")</f>
        <v>Customer10</v>
      </c>
      <c r="C259" s="25" t="str">
        <f>IFERROR(__xludf.DUMMYFUNCTION("""COMPUTED_VALUE"""),"Delicious Breakfast")</f>
        <v>Delicious Breakfast</v>
      </c>
      <c r="D259" s="25" t="str">
        <f>IF(COUNTIFS('Feature Details by Source'!A:A, B259, 'Feature Details by Source'!B:B, "Check-In", 'Feature Details by Source'!D:D, C259) &gt; 0, "True", "False")</f>
        <v>True</v>
      </c>
      <c r="E259" s="25" t="str">
        <f>IF(COUNTIFS('Feature Details by Source'!A:A, B259, 'Feature Details by Source'!B:B, "Check-Out", 'Feature Details by Source'!D:D, C259) &gt; 0, "True", "False")</f>
        <v>True</v>
      </c>
      <c r="F259" s="25" t="str">
        <f t="shared" si="1"/>
        <v>Met Expectation</v>
      </c>
      <c r="G259" s="26" t="str">
        <f t="shared" si="2"/>
        <v/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21" t="str">
        <f t="array" ref="A260">UNIQUE('Feature Details by Source'!A256:A992 &amp; "||" &amp; 'Feature Details by Source'!D256:D992)</f>
        <v>Customer11||Reservation &amp; Communication</v>
      </c>
      <c r="B260" s="22" t="str">
        <f>IFERROR(__xludf.DUMMYFUNCTION("SPLIT(A260, ""||"")"),"Customer11")</f>
        <v>Customer11</v>
      </c>
      <c r="C260" s="22" t="str">
        <f>IFERROR(__xludf.DUMMYFUNCTION("""COMPUTED_VALUE"""),"Reservation &amp; Communication")</f>
        <v>Reservation &amp; Communication</v>
      </c>
      <c r="D260" s="22" t="str">
        <f>IF(COUNTIFS('Feature Details by Source'!A:A, B260, 'Feature Details by Source'!B:B, "Check-In", 'Feature Details by Source'!D:D, C260) &gt; 0, "True", "False")</f>
        <v>True</v>
      </c>
      <c r="E260" s="22" t="str">
        <f>IF(COUNTIFS('Feature Details by Source'!A:A, B260, 'Feature Details by Source'!B:B, "Check-Out", 'Feature Details by Source'!D:D, C260) &gt; 0, "True", "False")</f>
        <v>True</v>
      </c>
      <c r="F260" s="22" t="str">
        <f t="shared" si="1"/>
        <v>Met Expectation</v>
      </c>
      <c r="G260" s="23" t="str">
        <f t="shared" si="2"/>
        <v/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24" t="str">
        <f t="array" ref="A261">UNIQUE('Feature Details by Source'!A257:A992 &amp; "||" &amp; 'Feature Details by Source'!D257:D992)</f>
        <v>Customer12||Quiet and Restful Environment</v>
      </c>
      <c r="B261" s="25" t="str">
        <f>IFERROR(__xludf.DUMMYFUNCTION("SPLIT(A261, ""||"")"),"Customer12")</f>
        <v>Customer12</v>
      </c>
      <c r="C261" s="25" t="str">
        <f>IFERROR(__xludf.DUMMYFUNCTION("""COMPUTED_VALUE"""),"Quiet and Restful Environment")</f>
        <v>Quiet and Restful Environment</v>
      </c>
      <c r="D261" s="25" t="str">
        <f>IF(COUNTIFS('Feature Details by Source'!A:A, B261, 'Feature Details by Source'!B:B, "Check-In", 'Feature Details by Source'!D:D, C261) &gt; 0, "True", "False")</f>
        <v>True</v>
      </c>
      <c r="E261" s="25" t="str">
        <f>IF(COUNTIFS('Feature Details by Source'!A:A, B261, 'Feature Details by Source'!B:B, "Check-Out", 'Feature Details by Source'!D:D, C261) &gt; 0, "True", "False")</f>
        <v>True</v>
      </c>
      <c r="F261" s="25" t="str">
        <f t="shared" si="1"/>
        <v>Met Expectation</v>
      </c>
      <c r="G261" s="26" t="str">
        <f t="shared" si="2"/>
        <v/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21" t="str">
        <f t="array" ref="A262">UNIQUE('Feature Details by Source'!A258:A992 &amp; "||" &amp; 'Feature Details by Source'!D258:D992)</f>
        <v>Customer12||Delicious Breakfast</v>
      </c>
      <c r="B262" s="22" t="str">
        <f>IFERROR(__xludf.DUMMYFUNCTION("SPLIT(A262, ""||"")"),"Customer12")</f>
        <v>Customer12</v>
      </c>
      <c r="C262" s="22" t="str">
        <f>IFERROR(__xludf.DUMMYFUNCTION("""COMPUTED_VALUE"""),"Delicious Breakfast")</f>
        <v>Delicious Breakfast</v>
      </c>
      <c r="D262" s="22" t="str">
        <f>IF(COUNTIFS('Feature Details by Source'!A:A, B262, 'Feature Details by Source'!B:B, "Check-In", 'Feature Details by Source'!D:D, C262) &gt; 0, "True", "False")</f>
        <v>True</v>
      </c>
      <c r="E262" s="22" t="str">
        <f>IF(COUNTIFS('Feature Details by Source'!A:A, B262, 'Feature Details by Source'!B:B, "Check-Out", 'Feature Details by Source'!D:D, C262) &gt; 0, "True", "False")</f>
        <v>True</v>
      </c>
      <c r="F262" s="22" t="str">
        <f t="shared" si="1"/>
        <v>Met Expectation</v>
      </c>
      <c r="G262" s="23" t="str">
        <f t="shared" si="2"/>
        <v/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24" t="str">
        <f t="array" ref="A263">UNIQUE('Feature Details by Source'!A259:A992 &amp; "||" &amp; 'Feature Details by Source'!D259:D992)</f>
        <v>Customer13||Quiet and Restful Environment</v>
      </c>
      <c r="B263" s="25" t="str">
        <f>IFERROR(__xludf.DUMMYFUNCTION("SPLIT(A263, ""||"")"),"Customer13")</f>
        <v>Customer13</v>
      </c>
      <c r="C263" s="25" t="str">
        <f>IFERROR(__xludf.DUMMYFUNCTION("""COMPUTED_VALUE"""),"Quiet and Restful Environment")</f>
        <v>Quiet and Restful Environment</v>
      </c>
      <c r="D263" s="25" t="str">
        <f>IF(COUNTIFS('Feature Details by Source'!A:A, B263, 'Feature Details by Source'!B:B, "Check-In", 'Feature Details by Source'!D:D, C263) &gt; 0, "True", "False")</f>
        <v>True</v>
      </c>
      <c r="E263" s="25" t="str">
        <f>IF(COUNTIFS('Feature Details by Source'!A:A, B263, 'Feature Details by Source'!B:B, "Check-Out", 'Feature Details by Source'!D:D, C263) &gt; 0, "True", "False")</f>
        <v>True</v>
      </c>
      <c r="F263" s="25" t="str">
        <f t="shared" si="1"/>
        <v>Met Expectation</v>
      </c>
      <c r="G263" s="26" t="str">
        <f t="shared" si="2"/>
        <v/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21" t="str">
        <f t="array" ref="A264">UNIQUE('Feature Details by Source'!A260:A992 &amp; "||" &amp; 'Feature Details by Source'!D260:D992)</f>
        <v>Customer13||Fast and Reliable Wi-Fi</v>
      </c>
      <c r="B264" s="22" t="str">
        <f>IFERROR(__xludf.DUMMYFUNCTION("SPLIT(A264, ""||"")"),"Customer13")</f>
        <v>Customer13</v>
      </c>
      <c r="C264" s="22" t="str">
        <f>IFERROR(__xludf.DUMMYFUNCTION("""COMPUTED_VALUE"""),"Fast and Reliable Wi-Fi")</f>
        <v>Fast and Reliable Wi-Fi</v>
      </c>
      <c r="D264" s="22" t="str">
        <f>IF(COUNTIFS('Feature Details by Source'!A:A, B264, 'Feature Details by Source'!B:B, "Check-In", 'Feature Details by Source'!D:D, C264) &gt; 0, "True", "False")</f>
        <v>True</v>
      </c>
      <c r="E264" s="22" t="str">
        <f>IF(COUNTIFS('Feature Details by Source'!A:A, B264, 'Feature Details by Source'!B:B, "Check-Out", 'Feature Details by Source'!D:D, C264) &gt; 0, "True", "False")</f>
        <v>True</v>
      </c>
      <c r="F264" s="22" t="str">
        <f t="shared" si="1"/>
        <v>Met Expectation</v>
      </c>
      <c r="G264" s="23" t="str">
        <f t="shared" si="2"/>
        <v/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24" t="str">
        <f t="array" ref="A265">UNIQUE('Feature Details by Source'!A261:A992 &amp; "||" &amp; 'Feature Details by Source'!D261:D992)</f>
        <v>Customer13||Reservation &amp; Communication</v>
      </c>
      <c r="B265" s="25" t="str">
        <f>IFERROR(__xludf.DUMMYFUNCTION("SPLIT(A265, ""||"")"),"Customer13")</f>
        <v>Customer13</v>
      </c>
      <c r="C265" s="25" t="str">
        <f>IFERROR(__xludf.DUMMYFUNCTION("""COMPUTED_VALUE"""),"Reservation &amp; Communication")</f>
        <v>Reservation &amp; Communication</v>
      </c>
      <c r="D265" s="25" t="str">
        <f>IF(COUNTIFS('Feature Details by Source'!A:A, B265, 'Feature Details by Source'!B:B, "Check-In", 'Feature Details by Source'!D:D, C265) &gt; 0, "True", "False")</f>
        <v>True</v>
      </c>
      <c r="E265" s="25" t="str">
        <f>IF(COUNTIFS('Feature Details by Source'!A:A, B265, 'Feature Details by Source'!B:B, "Check-Out", 'Feature Details by Source'!D:D, C265) &gt; 0, "True", "False")</f>
        <v>True</v>
      </c>
      <c r="F265" s="25" t="str">
        <f t="shared" si="1"/>
        <v>Met Expectation</v>
      </c>
      <c r="G265" s="26" t="str">
        <f t="shared" si="2"/>
        <v/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21" t="str">
        <f t="array" ref="A266">UNIQUE('Feature Details by Source'!A262:A992 &amp; "||" &amp; 'Feature Details by Source'!D262:D992)</f>
        <v>Customer14||Reservation &amp; Communication</v>
      </c>
      <c r="B266" s="22" t="str">
        <f>IFERROR(__xludf.DUMMYFUNCTION("SPLIT(A266, ""||"")"),"Customer14")</f>
        <v>Customer14</v>
      </c>
      <c r="C266" s="22" t="str">
        <f>IFERROR(__xludf.DUMMYFUNCTION("""COMPUTED_VALUE"""),"Reservation &amp; Communication")</f>
        <v>Reservation &amp; Communication</v>
      </c>
      <c r="D266" s="22" t="str">
        <f>IF(COUNTIFS('Feature Details by Source'!A:A, B266, 'Feature Details by Source'!B:B, "Check-In", 'Feature Details by Source'!D:D, C266) &gt; 0, "True", "False")</f>
        <v>True</v>
      </c>
      <c r="E266" s="22" t="str">
        <f>IF(COUNTIFS('Feature Details by Source'!A:A, B266, 'Feature Details by Source'!B:B, "Check-Out", 'Feature Details by Source'!D:D, C266) &gt; 0, "True", "False")</f>
        <v>True</v>
      </c>
      <c r="F266" s="22" t="str">
        <f t="shared" si="1"/>
        <v>Met Expectation</v>
      </c>
      <c r="G266" s="23" t="str">
        <f t="shared" si="2"/>
        <v/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24" t="str">
        <f t="array" ref="A267">UNIQUE('Feature Details by Source'!A263:A992 &amp; "||" &amp; 'Feature Details by Source'!D263:D992)</f>
        <v>Customer14||Quiet and Restful Environment</v>
      </c>
      <c r="B267" s="25" t="str">
        <f>IFERROR(__xludf.DUMMYFUNCTION("SPLIT(A267, ""||"")"),"Customer14")</f>
        <v>Customer14</v>
      </c>
      <c r="C267" s="25" t="str">
        <f>IFERROR(__xludf.DUMMYFUNCTION("""COMPUTED_VALUE"""),"Quiet and Restful Environment")</f>
        <v>Quiet and Restful Environment</v>
      </c>
      <c r="D267" s="25" t="str">
        <f>IF(COUNTIFS('Feature Details by Source'!A:A, B267, 'Feature Details by Source'!B:B, "Check-In", 'Feature Details by Source'!D:D, C267) &gt; 0, "True", "False")</f>
        <v>True</v>
      </c>
      <c r="E267" s="25" t="str">
        <f>IF(COUNTIFS('Feature Details by Source'!A:A, B267, 'Feature Details by Source'!B:B, "Check-Out", 'Feature Details by Source'!D:D, C267) &gt; 0, "True", "False")</f>
        <v>True</v>
      </c>
      <c r="F267" s="25" t="str">
        <f t="shared" si="1"/>
        <v>Met Expectation</v>
      </c>
      <c r="G267" s="26" t="str">
        <f t="shared" si="2"/>
        <v/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21" t="str">
        <f t="array" ref="A268">UNIQUE('Feature Details by Source'!A264:A992 &amp; "||" &amp; 'Feature Details by Source'!D264:D992)</f>
        <v>Customer14||Comfortable and Clean Rooms</v>
      </c>
      <c r="B268" s="22" t="str">
        <f>IFERROR(__xludf.DUMMYFUNCTION("SPLIT(A268, ""||"")"),"Customer14")</f>
        <v>Customer14</v>
      </c>
      <c r="C268" s="22" t="str">
        <f>IFERROR(__xludf.DUMMYFUNCTION("""COMPUTED_VALUE"""),"Comfortable and Clean Rooms")</f>
        <v>Comfortable and Clean Rooms</v>
      </c>
      <c r="D268" s="22" t="str">
        <f>IF(COUNTIFS('Feature Details by Source'!A:A, B268, 'Feature Details by Source'!B:B, "Check-In", 'Feature Details by Source'!D:D, C268) &gt; 0, "True", "False")</f>
        <v>True</v>
      </c>
      <c r="E268" s="22" t="str">
        <f>IF(COUNTIFS('Feature Details by Source'!A:A, B268, 'Feature Details by Source'!B:B, "Check-Out", 'Feature Details by Source'!D:D, C268) &gt; 0, "True", "False")</f>
        <v>True</v>
      </c>
      <c r="F268" s="22" t="str">
        <f t="shared" si="1"/>
        <v>Met Expectation</v>
      </c>
      <c r="G268" s="23" t="str">
        <f t="shared" si="2"/>
        <v/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24" t="str">
        <f t="array" ref="A269">UNIQUE('Feature Details by Source'!A265:A992 &amp; "||" &amp; 'Feature Details by Source'!D265:D992)</f>
        <v>Customer14||Delicious Breakfast</v>
      </c>
      <c r="B269" s="25" t="str">
        <f>IFERROR(__xludf.DUMMYFUNCTION("SPLIT(A269, ""||"")"),"Customer14")</f>
        <v>Customer14</v>
      </c>
      <c r="C269" s="25" t="str">
        <f>IFERROR(__xludf.DUMMYFUNCTION("""COMPUTED_VALUE"""),"Delicious Breakfast")</f>
        <v>Delicious Breakfast</v>
      </c>
      <c r="D269" s="25" t="str">
        <f>IF(COUNTIFS('Feature Details by Source'!A:A, B269, 'Feature Details by Source'!B:B, "Check-In", 'Feature Details by Source'!D:D, C269) &gt; 0, "True", "False")</f>
        <v>True</v>
      </c>
      <c r="E269" s="25" t="str">
        <f>IF(COUNTIFS('Feature Details by Source'!A:A, B269, 'Feature Details by Source'!B:B, "Check-Out", 'Feature Details by Source'!D:D, C269) &gt; 0, "True", "False")</f>
        <v>True</v>
      </c>
      <c r="F269" s="25" t="str">
        <f t="shared" si="1"/>
        <v>Met Expectation</v>
      </c>
      <c r="G269" s="26" t="str">
        <f t="shared" si="2"/>
        <v/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21" t="str">
        <f t="array" ref="A270">UNIQUE('Feature Details by Source'!A266:A992 &amp; "||" &amp; 'Feature Details by Source'!D266:D992)</f>
        <v>Customer14||Fast and Reliable Wi-Fi</v>
      </c>
      <c r="B270" s="22" t="str">
        <f>IFERROR(__xludf.DUMMYFUNCTION("SPLIT(A270, ""||"")"),"Customer14")</f>
        <v>Customer14</v>
      </c>
      <c r="C270" s="22" t="str">
        <f>IFERROR(__xludf.DUMMYFUNCTION("""COMPUTED_VALUE"""),"Fast and Reliable Wi-Fi")</f>
        <v>Fast and Reliable Wi-Fi</v>
      </c>
      <c r="D270" s="22" t="str">
        <f>IF(COUNTIFS('Feature Details by Source'!A:A, B270, 'Feature Details by Source'!B:B, "Check-In", 'Feature Details by Source'!D:D, C270) &gt; 0, "True", "False")</f>
        <v>True</v>
      </c>
      <c r="E270" s="22" t="str">
        <f>IF(COUNTIFS('Feature Details by Source'!A:A, B270, 'Feature Details by Source'!B:B, "Check-Out", 'Feature Details by Source'!D:D, C270) &gt; 0, "True", "False")</f>
        <v>True</v>
      </c>
      <c r="F270" s="22" t="str">
        <f t="shared" si="1"/>
        <v>Met Expectation</v>
      </c>
      <c r="G270" s="23" t="str">
        <f t="shared" si="2"/>
        <v/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24" t="str">
        <f t="array" ref="A271">UNIQUE('Feature Details by Source'!A267:A992 &amp; "||" &amp; 'Feature Details by Source'!D267:D992)</f>
        <v>Customer15||Comfortable and Clean Rooms</v>
      </c>
      <c r="B271" s="25" t="str">
        <f>IFERROR(__xludf.DUMMYFUNCTION("SPLIT(A271, ""||"")"),"Customer15")</f>
        <v>Customer15</v>
      </c>
      <c r="C271" s="25" t="str">
        <f>IFERROR(__xludf.DUMMYFUNCTION("""COMPUTED_VALUE"""),"Comfortable and Clean Rooms")</f>
        <v>Comfortable and Clean Rooms</v>
      </c>
      <c r="D271" s="25" t="str">
        <f>IF(COUNTIFS('Feature Details by Source'!A:A, B271, 'Feature Details by Source'!B:B, "Check-In", 'Feature Details by Source'!D:D, C271) &gt; 0, "True", "False")</f>
        <v>True</v>
      </c>
      <c r="E271" s="25" t="str">
        <f>IF(COUNTIFS('Feature Details by Source'!A:A, B271, 'Feature Details by Source'!B:B, "Check-Out", 'Feature Details by Source'!D:D, C271) &gt; 0, "True", "False")</f>
        <v>True</v>
      </c>
      <c r="F271" s="25" t="str">
        <f t="shared" si="1"/>
        <v>Met Expectation</v>
      </c>
      <c r="G271" s="26" t="str">
        <f t="shared" si="2"/>
        <v/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21" t="str">
        <f t="array" ref="A272">UNIQUE('Feature Details by Source'!A268:A992 &amp; "||" &amp; 'Feature Details by Source'!D268:D992)</f>
        <v>Customer15||Modern Fitness Facilities</v>
      </c>
      <c r="B272" s="22" t="str">
        <f>IFERROR(__xludf.DUMMYFUNCTION("SPLIT(A272, ""||"")"),"Customer15")</f>
        <v>Customer15</v>
      </c>
      <c r="C272" s="22" t="str">
        <f>IFERROR(__xludf.DUMMYFUNCTION("""COMPUTED_VALUE"""),"Modern Fitness Facilities")</f>
        <v>Modern Fitness Facilities</v>
      </c>
      <c r="D272" s="22" t="str">
        <f>IF(COUNTIFS('Feature Details by Source'!A:A, B272, 'Feature Details by Source'!B:B, "Check-In", 'Feature Details by Source'!D:D, C272) &gt; 0, "True", "False")</f>
        <v>True</v>
      </c>
      <c r="E272" s="22" t="str">
        <f>IF(COUNTIFS('Feature Details by Source'!A:A, B272, 'Feature Details by Source'!B:B, "Check-Out", 'Feature Details by Source'!D:D, C272) &gt; 0, "True", "False")</f>
        <v>True</v>
      </c>
      <c r="F272" s="22" t="str">
        <f t="shared" si="1"/>
        <v>Met Expectation</v>
      </c>
      <c r="G272" s="23" t="str">
        <f t="shared" si="2"/>
        <v/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24" t="str">
        <f t="array" ref="A273">UNIQUE('Feature Details by Source'!A269:A992 &amp; "||" &amp; 'Feature Details by Source'!D269:D992)</f>
        <v>Customer16||Quiet and Restful Environment</v>
      </c>
      <c r="B273" s="25" t="str">
        <f>IFERROR(__xludf.DUMMYFUNCTION("SPLIT(A273, ""||"")"),"Customer16")</f>
        <v>Customer16</v>
      </c>
      <c r="C273" s="25" t="str">
        <f>IFERROR(__xludf.DUMMYFUNCTION("""COMPUTED_VALUE"""),"Quiet and Restful Environment")</f>
        <v>Quiet and Restful Environment</v>
      </c>
      <c r="D273" s="25" t="str">
        <f>IF(COUNTIFS('Feature Details by Source'!A:A, B273, 'Feature Details by Source'!B:B, "Check-In", 'Feature Details by Source'!D:D, C273) &gt; 0, "True", "False")</f>
        <v>True</v>
      </c>
      <c r="E273" s="25" t="str">
        <f>IF(COUNTIFS('Feature Details by Source'!A:A, B273, 'Feature Details by Source'!B:B, "Check-Out", 'Feature Details by Source'!D:D, C273) &gt; 0, "True", "False")</f>
        <v>True</v>
      </c>
      <c r="F273" s="25" t="str">
        <f t="shared" si="1"/>
        <v>Met Expectation</v>
      </c>
      <c r="G273" s="26" t="str">
        <f t="shared" si="2"/>
        <v/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21" t="str">
        <f t="array" ref="A274">UNIQUE('Feature Details by Source'!A270:A992 &amp; "||" &amp; 'Feature Details by Source'!D270:D992)</f>
        <v>Customer17||Quiet and Restful Environment</v>
      </c>
      <c r="B274" s="22" t="str">
        <f>IFERROR(__xludf.DUMMYFUNCTION("SPLIT(A274, ""||"")"),"Customer17")</f>
        <v>Customer17</v>
      </c>
      <c r="C274" s="22" t="str">
        <f>IFERROR(__xludf.DUMMYFUNCTION("""COMPUTED_VALUE"""),"Quiet and Restful Environment")</f>
        <v>Quiet and Restful Environment</v>
      </c>
      <c r="D274" s="22" t="str">
        <f>IF(COUNTIFS('Feature Details by Source'!A:A, B274, 'Feature Details by Source'!B:B, "Check-In", 'Feature Details by Source'!D:D, C274) &gt; 0, "True", "False")</f>
        <v>True</v>
      </c>
      <c r="E274" s="22" t="str">
        <f>IF(COUNTIFS('Feature Details by Source'!A:A, B274, 'Feature Details by Source'!B:B, "Check-Out", 'Feature Details by Source'!D:D, C274) &gt; 0, "True", "False")</f>
        <v>True</v>
      </c>
      <c r="F274" s="22" t="str">
        <f t="shared" si="1"/>
        <v>Met Expectation</v>
      </c>
      <c r="G274" s="23" t="str">
        <f t="shared" si="2"/>
        <v/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24" t="str">
        <f t="array" ref="A275">UNIQUE('Feature Details by Source'!A271:A992 &amp; "||" &amp; 'Feature Details by Source'!D271:D992)</f>
        <v>Customer17||Friendly and Helpful Staff</v>
      </c>
      <c r="B275" s="25" t="str">
        <f>IFERROR(__xludf.DUMMYFUNCTION("SPLIT(A275, ""||"")"),"Customer17")</f>
        <v>Customer17</v>
      </c>
      <c r="C275" s="25" t="str">
        <f>IFERROR(__xludf.DUMMYFUNCTION("""COMPUTED_VALUE"""),"Friendly and Helpful Staff")</f>
        <v>Friendly and Helpful Staff</v>
      </c>
      <c r="D275" s="25" t="str">
        <f>IF(COUNTIFS('Feature Details by Source'!A:A, B275, 'Feature Details by Source'!B:B, "Check-In", 'Feature Details by Source'!D:D, C275) &gt; 0, "True", "False")</f>
        <v>True</v>
      </c>
      <c r="E275" s="25" t="str">
        <f>IF(COUNTIFS('Feature Details by Source'!A:A, B275, 'Feature Details by Source'!B:B, "Check-Out", 'Feature Details by Source'!D:D, C275) &gt; 0, "True", "False")</f>
        <v>True</v>
      </c>
      <c r="F275" s="25" t="str">
        <f t="shared" si="1"/>
        <v>Met Expectation</v>
      </c>
      <c r="G275" s="26" t="str">
        <f t="shared" si="2"/>
        <v/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21" t="str">
        <f t="array" ref="A276">UNIQUE('Feature Details by Source'!A272:A992 &amp; "||" &amp; 'Feature Details by Source'!D272:D992)</f>
        <v>Customer18||Quiet and Restful Environment</v>
      </c>
      <c r="B276" s="22" t="str">
        <f>IFERROR(__xludf.DUMMYFUNCTION("SPLIT(A276, ""||"")"),"Customer18")</f>
        <v>Customer18</v>
      </c>
      <c r="C276" s="22" t="str">
        <f>IFERROR(__xludf.DUMMYFUNCTION("""COMPUTED_VALUE"""),"Quiet and Restful Environment")</f>
        <v>Quiet and Restful Environment</v>
      </c>
      <c r="D276" s="22" t="str">
        <f>IF(COUNTIFS('Feature Details by Source'!A:A, B276, 'Feature Details by Source'!B:B, "Check-In", 'Feature Details by Source'!D:D, C276) &gt; 0, "True", "False")</f>
        <v>True</v>
      </c>
      <c r="E276" s="22" t="str">
        <f>IF(COUNTIFS('Feature Details by Source'!A:A, B276, 'Feature Details by Source'!B:B, "Check-Out", 'Feature Details by Source'!D:D, C276) &gt; 0, "True", "False")</f>
        <v>True</v>
      </c>
      <c r="F276" s="22" t="str">
        <f t="shared" si="1"/>
        <v>Met Expectation</v>
      </c>
      <c r="G276" s="23" t="str">
        <f t="shared" si="2"/>
        <v/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24" t="str">
        <f t="array" ref="A277">UNIQUE('Feature Details by Source'!A273:A992 &amp; "||" &amp; 'Feature Details by Source'!D273:D992)</f>
        <v>Customer18||Fast and Reliable Wi-Fi</v>
      </c>
      <c r="B277" s="25" t="str">
        <f>IFERROR(__xludf.DUMMYFUNCTION("SPLIT(A277, ""||"")"),"Customer18")</f>
        <v>Customer18</v>
      </c>
      <c r="C277" s="25" t="str">
        <f>IFERROR(__xludf.DUMMYFUNCTION("""COMPUTED_VALUE"""),"Fast and Reliable Wi-Fi")</f>
        <v>Fast and Reliable Wi-Fi</v>
      </c>
      <c r="D277" s="25" t="str">
        <f>IF(COUNTIFS('Feature Details by Source'!A:A, B277, 'Feature Details by Source'!B:B, "Check-In", 'Feature Details by Source'!D:D, C277) &gt; 0, "True", "False")</f>
        <v>True</v>
      </c>
      <c r="E277" s="25" t="str">
        <f>IF(COUNTIFS('Feature Details by Source'!A:A, B277, 'Feature Details by Source'!B:B, "Check-Out", 'Feature Details by Source'!D:D, C277) &gt; 0, "True", "False")</f>
        <v>True</v>
      </c>
      <c r="F277" s="25" t="str">
        <f t="shared" si="1"/>
        <v>Met Expectation</v>
      </c>
      <c r="G277" s="26" t="str">
        <f t="shared" si="2"/>
        <v/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21" t="str">
        <f t="array" ref="A278">UNIQUE('Feature Details by Source'!A274:A992 &amp; "||" &amp; 'Feature Details by Source'!D274:D992)</f>
        <v>Customer18||Family-Friendly Services</v>
      </c>
      <c r="B278" s="22" t="str">
        <f>IFERROR(__xludf.DUMMYFUNCTION("SPLIT(A278, ""||"")"),"Customer18")</f>
        <v>Customer18</v>
      </c>
      <c r="C278" s="22" t="str">
        <f>IFERROR(__xludf.DUMMYFUNCTION("""COMPUTED_VALUE"""),"Family-Friendly Services")</f>
        <v>Family-Friendly Services</v>
      </c>
      <c r="D278" s="22" t="str">
        <f>IF(COUNTIFS('Feature Details by Source'!A:A, B278, 'Feature Details by Source'!B:B, "Check-In", 'Feature Details by Source'!D:D, C278) &gt; 0, "True", "False")</f>
        <v>True</v>
      </c>
      <c r="E278" s="22" t="str">
        <f>IF(COUNTIFS('Feature Details by Source'!A:A, B278, 'Feature Details by Source'!B:B, "Check-Out", 'Feature Details by Source'!D:D, C278) &gt; 0, "True", "False")</f>
        <v>True</v>
      </c>
      <c r="F278" s="22" t="str">
        <f t="shared" si="1"/>
        <v>Met Expectation</v>
      </c>
      <c r="G278" s="23" t="str">
        <f t="shared" si="2"/>
        <v/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24" t="str">
        <f t="array" ref="A279">UNIQUE('Feature Details by Source'!A275:A992 &amp; "||" &amp; 'Feature Details by Source'!D275:D992)</f>
        <v>Customer18||Friendly and Helpful Staff</v>
      </c>
      <c r="B279" s="25" t="str">
        <f>IFERROR(__xludf.DUMMYFUNCTION("SPLIT(A279, ""||"")"),"Customer18")</f>
        <v>Customer18</v>
      </c>
      <c r="C279" s="25" t="str">
        <f>IFERROR(__xludf.DUMMYFUNCTION("""COMPUTED_VALUE"""),"Friendly and Helpful Staff")</f>
        <v>Friendly and Helpful Staff</v>
      </c>
      <c r="D279" s="25" t="str">
        <f>IF(COUNTIFS('Feature Details by Source'!A:A, B279, 'Feature Details by Source'!B:B, "Check-In", 'Feature Details by Source'!D:D, C279) &gt; 0, "True", "False")</f>
        <v>True</v>
      </c>
      <c r="E279" s="25" t="str">
        <f>IF(COUNTIFS('Feature Details by Source'!A:A, B279, 'Feature Details by Source'!B:B, "Check-Out", 'Feature Details by Source'!D:D, C279) &gt; 0, "True", "False")</f>
        <v>True</v>
      </c>
      <c r="F279" s="25" t="str">
        <f t="shared" si="1"/>
        <v>Met Expectation</v>
      </c>
      <c r="G279" s="26" t="str">
        <f t="shared" si="2"/>
        <v/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21" t="str">
        <f t="array" ref="A280">UNIQUE('Feature Details by Source'!A276:A992 &amp; "||" &amp; 'Feature Details by Source'!D276:D992)</f>
        <v>Customer19||Quiet and Restful Environment</v>
      </c>
      <c r="B280" s="22" t="str">
        <f>IFERROR(__xludf.DUMMYFUNCTION("SPLIT(A280, ""||"")"),"Customer19")</f>
        <v>Customer19</v>
      </c>
      <c r="C280" s="22" t="str">
        <f>IFERROR(__xludf.DUMMYFUNCTION("""COMPUTED_VALUE"""),"Quiet and Restful Environment")</f>
        <v>Quiet and Restful Environment</v>
      </c>
      <c r="D280" s="22" t="str">
        <f>IF(COUNTIFS('Feature Details by Source'!A:A, B280, 'Feature Details by Source'!B:B, "Check-In", 'Feature Details by Source'!D:D, C280) &gt; 0, "True", "False")</f>
        <v>True</v>
      </c>
      <c r="E280" s="22" t="str">
        <f>IF(COUNTIFS('Feature Details by Source'!A:A, B280, 'Feature Details by Source'!B:B, "Check-Out", 'Feature Details by Source'!D:D, C280) &gt; 0, "True", "False")</f>
        <v>True</v>
      </c>
      <c r="F280" s="22" t="str">
        <f t="shared" si="1"/>
        <v>Met Expectation</v>
      </c>
      <c r="G280" s="23" t="str">
        <f t="shared" si="2"/>
        <v/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24" t="str">
        <f t="array" ref="A281">UNIQUE('Feature Details by Source'!A277:A992 &amp; "||" &amp; 'Feature Details by Source'!D277:D992)</f>
        <v>Customer21||Quiet and Restful Environment</v>
      </c>
      <c r="B281" s="25" t="str">
        <f>IFERROR(__xludf.DUMMYFUNCTION("SPLIT(A281, ""||"")"),"Customer21")</f>
        <v>Customer21</v>
      </c>
      <c r="C281" s="25" t="str">
        <f>IFERROR(__xludf.DUMMYFUNCTION("""COMPUTED_VALUE"""),"Quiet and Restful Environment")</f>
        <v>Quiet and Restful Environment</v>
      </c>
      <c r="D281" s="25" t="str">
        <f>IF(COUNTIFS('Feature Details by Source'!A:A, B281, 'Feature Details by Source'!B:B, "Check-In", 'Feature Details by Source'!D:D, C281) &gt; 0, "True", "False")</f>
        <v>True</v>
      </c>
      <c r="E281" s="25" t="str">
        <f>IF(COUNTIFS('Feature Details by Source'!A:A, B281, 'Feature Details by Source'!B:B, "Check-Out", 'Feature Details by Source'!D:D, C281) &gt; 0, "True", "False")</f>
        <v>True</v>
      </c>
      <c r="F281" s="25" t="str">
        <f t="shared" si="1"/>
        <v>Met Expectation</v>
      </c>
      <c r="G281" s="26" t="str">
        <f t="shared" si="2"/>
        <v/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21" t="str">
        <f t="array" ref="A282">UNIQUE('Feature Details by Source'!A278:A992 &amp; "||" &amp; 'Feature Details by Source'!D278:D992)</f>
        <v>Customer21||Comfortable and Clean Rooms</v>
      </c>
      <c r="B282" s="22" t="str">
        <f>IFERROR(__xludf.DUMMYFUNCTION("SPLIT(A282, ""||"")"),"Customer21")</f>
        <v>Customer21</v>
      </c>
      <c r="C282" s="22" t="str">
        <f>IFERROR(__xludf.DUMMYFUNCTION("""COMPUTED_VALUE"""),"Comfortable and Clean Rooms")</f>
        <v>Comfortable and Clean Rooms</v>
      </c>
      <c r="D282" s="22" t="str">
        <f>IF(COUNTIFS('Feature Details by Source'!A:A, B282, 'Feature Details by Source'!B:B, "Check-In", 'Feature Details by Source'!D:D, C282) &gt; 0, "True", "False")</f>
        <v>True</v>
      </c>
      <c r="E282" s="22" t="str">
        <f>IF(COUNTIFS('Feature Details by Source'!A:A, B282, 'Feature Details by Source'!B:B, "Check-Out", 'Feature Details by Source'!D:D, C282) &gt; 0, "True", "False")</f>
        <v>True</v>
      </c>
      <c r="F282" s="22" t="str">
        <f t="shared" si="1"/>
        <v>Met Expectation</v>
      </c>
      <c r="G282" s="23" t="str">
        <f t="shared" si="2"/>
        <v/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24" t="str">
        <f t="array" ref="A283">UNIQUE('Feature Details by Source'!A279:A992 &amp; "||" &amp; 'Feature Details by Source'!D279:D992)</f>
        <v>Customer21||Fast and Reliable Wi-Fi</v>
      </c>
      <c r="B283" s="25" t="str">
        <f>IFERROR(__xludf.DUMMYFUNCTION("SPLIT(A283, ""||"")"),"Customer21")</f>
        <v>Customer21</v>
      </c>
      <c r="C283" s="25" t="str">
        <f>IFERROR(__xludf.DUMMYFUNCTION("""COMPUTED_VALUE"""),"Fast and Reliable Wi-Fi")</f>
        <v>Fast and Reliable Wi-Fi</v>
      </c>
      <c r="D283" s="25" t="str">
        <f>IF(COUNTIFS('Feature Details by Source'!A:A, B283, 'Feature Details by Source'!B:B, "Check-In", 'Feature Details by Source'!D:D, C283) &gt; 0, "True", "False")</f>
        <v>True</v>
      </c>
      <c r="E283" s="25" t="str">
        <f>IF(COUNTIFS('Feature Details by Source'!A:A, B283, 'Feature Details by Source'!B:B, "Check-Out", 'Feature Details by Source'!D:D, C283) &gt; 0, "True", "False")</f>
        <v>True</v>
      </c>
      <c r="F283" s="25" t="str">
        <f t="shared" si="1"/>
        <v>Met Expectation</v>
      </c>
      <c r="G283" s="26" t="str">
        <f t="shared" si="2"/>
        <v/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21" t="str">
        <f t="array" ref="A284">UNIQUE('Feature Details by Source'!A280:A992 &amp; "||" &amp; 'Feature Details by Source'!D280:D992)</f>
        <v>Customer21||Modern Fitness Facilities</v>
      </c>
      <c r="B284" s="22" t="str">
        <f>IFERROR(__xludf.DUMMYFUNCTION("SPLIT(A284, ""||"")"),"Customer21")</f>
        <v>Customer21</v>
      </c>
      <c r="C284" s="22" t="str">
        <f>IFERROR(__xludf.DUMMYFUNCTION("""COMPUTED_VALUE"""),"Modern Fitness Facilities")</f>
        <v>Modern Fitness Facilities</v>
      </c>
      <c r="D284" s="22" t="str">
        <f>IF(COUNTIFS('Feature Details by Source'!A:A, B284, 'Feature Details by Source'!B:B, "Check-In", 'Feature Details by Source'!D:D, C284) &gt; 0, "True", "False")</f>
        <v>True</v>
      </c>
      <c r="E284" s="22" t="str">
        <f>IF(COUNTIFS('Feature Details by Source'!A:A, B284, 'Feature Details by Source'!B:B, "Check-Out", 'Feature Details by Source'!D:D, C284) &gt; 0, "True", "False")</f>
        <v>True</v>
      </c>
      <c r="F284" s="22" t="str">
        <f t="shared" si="1"/>
        <v>Met Expectation</v>
      </c>
      <c r="G284" s="23" t="str">
        <f t="shared" si="2"/>
        <v/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24" t="str">
        <f t="array" ref="A285">UNIQUE('Feature Details by Source'!A281:A992 &amp; "||" &amp; 'Feature Details by Source'!D281:D992)</f>
        <v>Customer22||Quiet and Restful Environment</v>
      </c>
      <c r="B285" s="25" t="str">
        <f>IFERROR(__xludf.DUMMYFUNCTION("SPLIT(A285, ""||"")"),"Customer22")</f>
        <v>Customer22</v>
      </c>
      <c r="C285" s="25" t="str">
        <f>IFERROR(__xludf.DUMMYFUNCTION("""COMPUTED_VALUE"""),"Quiet and Restful Environment")</f>
        <v>Quiet and Restful Environment</v>
      </c>
      <c r="D285" s="25" t="str">
        <f>IF(COUNTIFS('Feature Details by Source'!A:A, B285, 'Feature Details by Source'!B:B, "Check-In", 'Feature Details by Source'!D:D, C285) &gt; 0, "True", "False")</f>
        <v>True</v>
      </c>
      <c r="E285" s="25" t="str">
        <f>IF(COUNTIFS('Feature Details by Source'!A:A, B285, 'Feature Details by Source'!B:B, "Check-Out", 'Feature Details by Source'!D:D, C285) &gt; 0, "True", "False")</f>
        <v>True</v>
      </c>
      <c r="F285" s="25" t="str">
        <f t="shared" si="1"/>
        <v>Met Expectation</v>
      </c>
      <c r="G285" s="26" t="str">
        <f t="shared" si="2"/>
        <v/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21" t="str">
        <f t="array" ref="A286">UNIQUE('Feature Details by Source'!A282:A992 &amp; "||" &amp; 'Feature Details by Source'!D282:D992)</f>
        <v>Customer22||Modern Fitness Facilities</v>
      </c>
      <c r="B286" s="22" t="str">
        <f>IFERROR(__xludf.DUMMYFUNCTION("SPLIT(A286, ""||"")"),"Customer22")</f>
        <v>Customer22</v>
      </c>
      <c r="C286" s="22" t="str">
        <f>IFERROR(__xludf.DUMMYFUNCTION("""COMPUTED_VALUE"""),"Modern Fitness Facilities")</f>
        <v>Modern Fitness Facilities</v>
      </c>
      <c r="D286" s="22" t="str">
        <f>IF(COUNTIFS('Feature Details by Source'!A:A, B286, 'Feature Details by Source'!B:B, "Check-In", 'Feature Details by Source'!D:D, C286) &gt; 0, "True", "False")</f>
        <v>True</v>
      </c>
      <c r="E286" s="22" t="str">
        <f>IF(COUNTIFS('Feature Details by Source'!A:A, B286, 'Feature Details by Source'!B:B, "Check-Out", 'Feature Details by Source'!D:D, C286) &gt; 0, "True", "False")</f>
        <v>True</v>
      </c>
      <c r="F286" s="22" t="str">
        <f t="shared" si="1"/>
        <v>Met Expectation</v>
      </c>
      <c r="G286" s="23" t="str">
        <f t="shared" si="2"/>
        <v/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24" t="str">
        <f t="array" ref="A287">UNIQUE('Feature Details by Source'!A283:A992 &amp; "||" &amp; 'Feature Details by Source'!D283:D992)</f>
        <v>Customer22||Comfortable and Clean Rooms</v>
      </c>
      <c r="B287" s="25" t="str">
        <f>IFERROR(__xludf.DUMMYFUNCTION("SPLIT(A287, ""||"")"),"Customer22")</f>
        <v>Customer22</v>
      </c>
      <c r="C287" s="25" t="str">
        <f>IFERROR(__xludf.DUMMYFUNCTION("""COMPUTED_VALUE"""),"Comfortable and Clean Rooms")</f>
        <v>Comfortable and Clean Rooms</v>
      </c>
      <c r="D287" s="25" t="str">
        <f>IF(COUNTIFS('Feature Details by Source'!A:A, B287, 'Feature Details by Source'!B:B, "Check-In", 'Feature Details by Source'!D:D, C287) &gt; 0, "True", "False")</f>
        <v>True</v>
      </c>
      <c r="E287" s="25" t="str">
        <f>IF(COUNTIFS('Feature Details by Source'!A:A, B287, 'Feature Details by Source'!B:B, "Check-Out", 'Feature Details by Source'!D:D, C287) &gt; 0, "True", "False")</f>
        <v>True</v>
      </c>
      <c r="F287" s="25" t="str">
        <f t="shared" si="1"/>
        <v>Met Expectation</v>
      </c>
      <c r="G287" s="26" t="str">
        <f t="shared" si="2"/>
        <v/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21" t="str">
        <f t="array" ref="A288">UNIQUE('Feature Details by Source'!A284:A992 &amp; "||" &amp; 'Feature Details by Source'!D284:D992)</f>
        <v>Customer22||Delicious Breakfast</v>
      </c>
      <c r="B288" s="22" t="str">
        <f>IFERROR(__xludf.DUMMYFUNCTION("SPLIT(A288, ""||"")"),"Customer22")</f>
        <v>Customer22</v>
      </c>
      <c r="C288" s="22" t="str">
        <f>IFERROR(__xludf.DUMMYFUNCTION("""COMPUTED_VALUE"""),"Delicious Breakfast")</f>
        <v>Delicious Breakfast</v>
      </c>
      <c r="D288" s="22" t="str">
        <f>IF(COUNTIFS('Feature Details by Source'!A:A, B288, 'Feature Details by Source'!B:B, "Check-In", 'Feature Details by Source'!D:D, C288) &gt; 0, "True", "False")</f>
        <v>True</v>
      </c>
      <c r="E288" s="22" t="str">
        <f>IF(COUNTIFS('Feature Details by Source'!A:A, B288, 'Feature Details by Source'!B:B, "Check-Out", 'Feature Details by Source'!D:D, C288) &gt; 0, "True", "False")</f>
        <v>True</v>
      </c>
      <c r="F288" s="22" t="str">
        <f t="shared" si="1"/>
        <v>Met Expectation</v>
      </c>
      <c r="G288" s="23" t="str">
        <f t="shared" si="2"/>
        <v/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24" t="str">
        <f t="array" ref="A289">UNIQUE('Feature Details by Source'!A285:A992 &amp; "||" &amp; 'Feature Details by Source'!D285:D992)</f>
        <v>Customer23||Quiet and Restful Environment</v>
      </c>
      <c r="B289" s="25" t="str">
        <f>IFERROR(__xludf.DUMMYFUNCTION("SPLIT(A289, ""||"")"),"Customer23")</f>
        <v>Customer23</v>
      </c>
      <c r="C289" s="25" t="str">
        <f>IFERROR(__xludf.DUMMYFUNCTION("""COMPUTED_VALUE"""),"Quiet and Restful Environment")</f>
        <v>Quiet and Restful Environment</v>
      </c>
      <c r="D289" s="25" t="str">
        <f>IF(COUNTIFS('Feature Details by Source'!A:A, B289, 'Feature Details by Source'!B:B, "Check-In", 'Feature Details by Source'!D:D, C289) &gt; 0, "True", "False")</f>
        <v>True</v>
      </c>
      <c r="E289" s="25" t="str">
        <f>IF(COUNTIFS('Feature Details by Source'!A:A, B289, 'Feature Details by Source'!B:B, "Check-Out", 'Feature Details by Source'!D:D, C289) &gt; 0, "True", "False")</f>
        <v>True</v>
      </c>
      <c r="F289" s="25" t="str">
        <f t="shared" si="1"/>
        <v>Met Expectation</v>
      </c>
      <c r="G289" s="26" t="str">
        <f t="shared" si="2"/>
        <v/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21" t="str">
        <f t="array" ref="A290">UNIQUE('Feature Details by Source'!A286:A992 &amp; "||" &amp; 'Feature Details by Source'!D286:D992)</f>
        <v>Customer23||Business Amenities</v>
      </c>
      <c r="B290" s="22" t="str">
        <f>IFERROR(__xludf.DUMMYFUNCTION("SPLIT(A290, ""||"")"),"Customer23")</f>
        <v>Customer23</v>
      </c>
      <c r="C290" s="22" t="str">
        <f>IFERROR(__xludf.DUMMYFUNCTION("""COMPUTED_VALUE"""),"Business Amenities")</f>
        <v>Business Amenities</v>
      </c>
      <c r="D290" s="22" t="str">
        <f>IF(COUNTIFS('Feature Details by Source'!A:A, B290, 'Feature Details by Source'!B:B, "Check-In", 'Feature Details by Source'!D:D, C290) &gt; 0, "True", "False")</f>
        <v>True</v>
      </c>
      <c r="E290" s="22" t="str">
        <f>IF(COUNTIFS('Feature Details by Source'!A:A, B290, 'Feature Details by Source'!B:B, "Check-Out", 'Feature Details by Source'!D:D, C290) &gt; 0, "True", "False")</f>
        <v>True</v>
      </c>
      <c r="F290" s="22" t="str">
        <f t="shared" si="1"/>
        <v>Met Expectation</v>
      </c>
      <c r="G290" s="23" t="str">
        <f t="shared" si="2"/>
        <v/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24" t="str">
        <f t="array" ref="A291">UNIQUE('Feature Details by Source'!A287:A992 &amp; "||" &amp; 'Feature Details by Source'!D287:D992)</f>
        <v>Customer23||Delicious Breakfast</v>
      </c>
      <c r="B291" s="25" t="str">
        <f>IFERROR(__xludf.DUMMYFUNCTION("SPLIT(A291, ""||"")"),"Customer23")</f>
        <v>Customer23</v>
      </c>
      <c r="C291" s="25" t="str">
        <f>IFERROR(__xludf.DUMMYFUNCTION("""COMPUTED_VALUE"""),"Delicious Breakfast")</f>
        <v>Delicious Breakfast</v>
      </c>
      <c r="D291" s="25" t="str">
        <f>IF(COUNTIFS('Feature Details by Source'!A:A, B291, 'Feature Details by Source'!B:B, "Check-In", 'Feature Details by Source'!D:D, C291) &gt; 0, "True", "False")</f>
        <v>True</v>
      </c>
      <c r="E291" s="25" t="str">
        <f>IF(COUNTIFS('Feature Details by Source'!A:A, B291, 'Feature Details by Source'!B:B, "Check-Out", 'Feature Details by Source'!D:D, C291) &gt; 0, "True", "False")</f>
        <v>True</v>
      </c>
      <c r="F291" s="25" t="str">
        <f t="shared" si="1"/>
        <v>Met Expectation</v>
      </c>
      <c r="G291" s="26" t="str">
        <f t="shared" si="2"/>
        <v/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21" t="str">
        <f t="array" ref="A292">UNIQUE('Feature Details by Source'!A288:A992 &amp; "||" &amp; 'Feature Details by Source'!D288:D992)</f>
        <v>Customer24||Quiet and Restful Environment</v>
      </c>
      <c r="B292" s="22" t="str">
        <f>IFERROR(__xludf.DUMMYFUNCTION("SPLIT(A292, ""||"")"),"Customer24")</f>
        <v>Customer24</v>
      </c>
      <c r="C292" s="22" t="str">
        <f>IFERROR(__xludf.DUMMYFUNCTION("""COMPUTED_VALUE"""),"Quiet and Restful Environment")</f>
        <v>Quiet and Restful Environment</v>
      </c>
      <c r="D292" s="22" t="str">
        <f>IF(COUNTIFS('Feature Details by Source'!A:A, B292, 'Feature Details by Source'!B:B, "Check-In", 'Feature Details by Source'!D:D, C292) &gt; 0, "True", "False")</f>
        <v>True</v>
      </c>
      <c r="E292" s="22" t="str">
        <f>IF(COUNTIFS('Feature Details by Source'!A:A, B292, 'Feature Details by Source'!B:B, "Check-Out", 'Feature Details by Source'!D:D, C292) &gt; 0, "True", "False")</f>
        <v>True</v>
      </c>
      <c r="F292" s="22" t="str">
        <f t="shared" si="1"/>
        <v>Met Expectation</v>
      </c>
      <c r="G292" s="23" t="str">
        <f t="shared" si="2"/>
        <v/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24" t="str">
        <f t="array" ref="A293">UNIQUE('Feature Details by Source'!A289:A992 &amp; "||" &amp; 'Feature Details by Source'!D289:D992)</f>
        <v>Customer24||Modern Fitness Facilities</v>
      </c>
      <c r="B293" s="25" t="str">
        <f>IFERROR(__xludf.DUMMYFUNCTION("SPLIT(A293, ""||"")"),"Customer24")</f>
        <v>Customer24</v>
      </c>
      <c r="C293" s="25" t="str">
        <f>IFERROR(__xludf.DUMMYFUNCTION("""COMPUTED_VALUE"""),"Modern Fitness Facilities")</f>
        <v>Modern Fitness Facilities</v>
      </c>
      <c r="D293" s="25" t="str">
        <f>IF(COUNTIFS('Feature Details by Source'!A:A, B293, 'Feature Details by Source'!B:B, "Check-In", 'Feature Details by Source'!D:D, C293) &gt; 0, "True", "False")</f>
        <v>True</v>
      </c>
      <c r="E293" s="25" t="str">
        <f>IF(COUNTIFS('Feature Details by Source'!A:A, B293, 'Feature Details by Source'!B:B, "Check-Out", 'Feature Details by Source'!D:D, C293) &gt; 0, "True", "False")</f>
        <v>True</v>
      </c>
      <c r="F293" s="25" t="str">
        <f t="shared" si="1"/>
        <v>Met Expectation</v>
      </c>
      <c r="G293" s="26" t="str">
        <f t="shared" si="2"/>
        <v/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21" t="str">
        <f t="array" ref="A294">UNIQUE('Feature Details by Source'!A290:A992 &amp; "||" &amp; 'Feature Details by Source'!D290:D992)</f>
        <v>Customer24||Friendly and Helpful Staff</v>
      </c>
      <c r="B294" s="22" t="str">
        <f>IFERROR(__xludf.DUMMYFUNCTION("SPLIT(A294, ""||"")"),"Customer24")</f>
        <v>Customer24</v>
      </c>
      <c r="C294" s="22" t="str">
        <f>IFERROR(__xludf.DUMMYFUNCTION("""COMPUTED_VALUE"""),"Friendly and Helpful Staff")</f>
        <v>Friendly and Helpful Staff</v>
      </c>
      <c r="D294" s="22" t="str">
        <f>IF(COUNTIFS('Feature Details by Source'!A:A, B294, 'Feature Details by Source'!B:B, "Check-In", 'Feature Details by Source'!D:D, C294) &gt; 0, "True", "False")</f>
        <v>True</v>
      </c>
      <c r="E294" s="22" t="str">
        <f>IF(COUNTIFS('Feature Details by Source'!A:A, B294, 'Feature Details by Source'!B:B, "Check-Out", 'Feature Details by Source'!D:D, C294) &gt; 0, "True", "False")</f>
        <v>True</v>
      </c>
      <c r="F294" s="22" t="str">
        <f t="shared" si="1"/>
        <v>Met Expectation</v>
      </c>
      <c r="G294" s="23" t="str">
        <f t="shared" si="2"/>
        <v/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24" t="str">
        <f t="array" ref="A295">UNIQUE('Feature Details by Source'!A291:A992 &amp; "||" &amp; 'Feature Details by Source'!D291:D992)</f>
        <v>Customer24||Easy Parking &amp; Check-in</v>
      </c>
      <c r="B295" s="25" t="str">
        <f>IFERROR(__xludf.DUMMYFUNCTION("SPLIT(A295, ""||"")"),"Customer24")</f>
        <v>Customer24</v>
      </c>
      <c r="C295" s="25" t="str">
        <f>IFERROR(__xludf.DUMMYFUNCTION("""COMPUTED_VALUE"""),"Easy Parking &amp; Check-in")</f>
        <v>Easy Parking &amp; Check-in</v>
      </c>
      <c r="D295" s="25" t="str">
        <f>IF(COUNTIFS('Feature Details by Source'!A:A, B295, 'Feature Details by Source'!B:B, "Check-In", 'Feature Details by Source'!D:D, C295) &gt; 0, "True", "False")</f>
        <v>True</v>
      </c>
      <c r="E295" s="25" t="str">
        <f>IF(COUNTIFS('Feature Details by Source'!A:A, B295, 'Feature Details by Source'!B:B, "Check-Out", 'Feature Details by Source'!D:D, C295) &gt; 0, "True", "False")</f>
        <v>True</v>
      </c>
      <c r="F295" s="25" t="str">
        <f t="shared" si="1"/>
        <v>Met Expectation</v>
      </c>
      <c r="G295" s="26" t="str">
        <f t="shared" si="2"/>
        <v/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21" t="str">
        <f t="array" ref="A296">UNIQUE('Feature Details by Source'!A292:A992 &amp; "||" &amp; 'Feature Details by Source'!D292:D992)</f>
        <v>Customer24||Comfortable and Clean Rooms</v>
      </c>
      <c r="B296" s="22" t="str">
        <f>IFERROR(__xludf.DUMMYFUNCTION("SPLIT(A296, ""||"")"),"Customer24")</f>
        <v>Customer24</v>
      </c>
      <c r="C296" s="22" t="str">
        <f>IFERROR(__xludf.DUMMYFUNCTION("""COMPUTED_VALUE"""),"Comfortable and Clean Rooms")</f>
        <v>Comfortable and Clean Rooms</v>
      </c>
      <c r="D296" s="22" t="str">
        <f>IF(COUNTIFS('Feature Details by Source'!A:A, B296, 'Feature Details by Source'!B:B, "Check-In", 'Feature Details by Source'!D:D, C296) &gt; 0, "True", "False")</f>
        <v>True</v>
      </c>
      <c r="E296" s="22" t="str">
        <f>IF(COUNTIFS('Feature Details by Source'!A:A, B296, 'Feature Details by Source'!B:B, "Check-Out", 'Feature Details by Source'!D:D, C296) &gt; 0, "True", "False")</f>
        <v>True</v>
      </c>
      <c r="F296" s="22" t="str">
        <f t="shared" si="1"/>
        <v>Met Expectation</v>
      </c>
      <c r="G296" s="23" t="str">
        <f t="shared" si="2"/>
        <v/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24" t="str">
        <f t="array" ref="A297">UNIQUE('Feature Details by Source'!A293:A992 &amp; "||" &amp; 'Feature Details by Source'!D293:D992)</f>
        <v>Customer25||Fast and Reliable Wi-Fi</v>
      </c>
      <c r="B297" s="25" t="str">
        <f>IFERROR(__xludf.DUMMYFUNCTION("SPLIT(A297, ""||"")"),"Customer25")</f>
        <v>Customer25</v>
      </c>
      <c r="C297" s="25" t="str">
        <f>IFERROR(__xludf.DUMMYFUNCTION("""COMPUTED_VALUE"""),"Fast and Reliable Wi-Fi")</f>
        <v>Fast and Reliable Wi-Fi</v>
      </c>
      <c r="D297" s="25" t="str">
        <f>IF(COUNTIFS('Feature Details by Source'!A:A, B297, 'Feature Details by Source'!B:B, "Check-In", 'Feature Details by Source'!D:D, C297) &gt; 0, "True", "False")</f>
        <v>True</v>
      </c>
      <c r="E297" s="25" t="str">
        <f>IF(COUNTIFS('Feature Details by Source'!A:A, B297, 'Feature Details by Source'!B:B, "Check-Out", 'Feature Details by Source'!D:D, C297) &gt; 0, "True", "False")</f>
        <v>True</v>
      </c>
      <c r="F297" s="25" t="str">
        <f t="shared" si="1"/>
        <v>Met Expectation</v>
      </c>
      <c r="G297" s="26" t="str">
        <f t="shared" si="2"/>
        <v/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21" t="str">
        <f t="array" ref="A298">UNIQUE('Feature Details by Source'!A294:A992 &amp; "||" &amp; 'Feature Details by Source'!D294:D992)</f>
        <v>Customer25||Quiet and Restful Environment</v>
      </c>
      <c r="B298" s="22" t="str">
        <f>IFERROR(__xludf.DUMMYFUNCTION("SPLIT(A298, ""||"")"),"Customer25")</f>
        <v>Customer25</v>
      </c>
      <c r="C298" s="22" t="str">
        <f>IFERROR(__xludf.DUMMYFUNCTION("""COMPUTED_VALUE"""),"Quiet and Restful Environment")</f>
        <v>Quiet and Restful Environment</v>
      </c>
      <c r="D298" s="22" t="str">
        <f>IF(COUNTIFS('Feature Details by Source'!A:A, B298, 'Feature Details by Source'!B:B, "Check-In", 'Feature Details by Source'!D:D, C298) &gt; 0, "True", "False")</f>
        <v>True</v>
      </c>
      <c r="E298" s="22" t="str">
        <f>IF(COUNTIFS('Feature Details by Source'!A:A, B298, 'Feature Details by Source'!B:B, "Check-Out", 'Feature Details by Source'!D:D, C298) &gt; 0, "True", "False")</f>
        <v>True</v>
      </c>
      <c r="F298" s="22" t="str">
        <f t="shared" si="1"/>
        <v>Met Expectation</v>
      </c>
      <c r="G298" s="23" t="str">
        <f t="shared" si="2"/>
        <v/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24" t="str">
        <f t="array" ref="A299">UNIQUE('Feature Details by Source'!A295:A992 &amp; "||" &amp; 'Feature Details by Source'!D295:D992)</f>
        <v>Customer25||Delicious Breakfast</v>
      </c>
      <c r="B299" s="25" t="str">
        <f>IFERROR(__xludf.DUMMYFUNCTION("SPLIT(A299, ""||"")"),"Customer25")</f>
        <v>Customer25</v>
      </c>
      <c r="C299" s="25" t="str">
        <f>IFERROR(__xludf.DUMMYFUNCTION("""COMPUTED_VALUE"""),"Delicious Breakfast")</f>
        <v>Delicious Breakfast</v>
      </c>
      <c r="D299" s="25" t="str">
        <f>IF(COUNTIFS('Feature Details by Source'!A:A, B299, 'Feature Details by Source'!B:B, "Check-In", 'Feature Details by Source'!D:D, C299) &gt; 0, "True", "False")</f>
        <v>True</v>
      </c>
      <c r="E299" s="25" t="str">
        <f>IF(COUNTIFS('Feature Details by Source'!A:A, B299, 'Feature Details by Source'!B:B, "Check-Out", 'Feature Details by Source'!D:D, C299) &gt; 0, "True", "False")</f>
        <v>True</v>
      </c>
      <c r="F299" s="25" t="str">
        <f t="shared" si="1"/>
        <v>Met Expectation</v>
      </c>
      <c r="G299" s="26" t="str">
        <f t="shared" si="2"/>
        <v/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21" t="str">
        <f t="array" ref="A300">UNIQUE('Feature Details by Source'!A296:A992 &amp; "||" &amp; 'Feature Details by Source'!D296:D992)</f>
        <v>Customer26||Quiet and Restful Environment</v>
      </c>
      <c r="B300" s="22" t="str">
        <f>IFERROR(__xludf.DUMMYFUNCTION("SPLIT(A300, ""||"")"),"Customer26")</f>
        <v>Customer26</v>
      </c>
      <c r="C300" s="22" t="str">
        <f>IFERROR(__xludf.DUMMYFUNCTION("""COMPUTED_VALUE"""),"Quiet and Restful Environment")</f>
        <v>Quiet and Restful Environment</v>
      </c>
      <c r="D300" s="22" t="str">
        <f>IF(COUNTIFS('Feature Details by Source'!A:A, B300, 'Feature Details by Source'!B:B, "Check-In", 'Feature Details by Source'!D:D, C300) &gt; 0, "True", "False")</f>
        <v>True</v>
      </c>
      <c r="E300" s="22" t="str">
        <f>IF(COUNTIFS('Feature Details by Source'!A:A, B300, 'Feature Details by Source'!B:B, "Check-Out", 'Feature Details by Source'!D:D, C300) &gt; 0, "True", "False")</f>
        <v>True</v>
      </c>
      <c r="F300" s="22" t="str">
        <f t="shared" si="1"/>
        <v>Met Expectation</v>
      </c>
      <c r="G300" s="23" t="str">
        <f t="shared" si="2"/>
        <v/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24" t="str">
        <f t="array" ref="A301">UNIQUE('Feature Details by Source'!A297:A992 &amp; "||" &amp; 'Feature Details by Source'!D297:D992)</f>
        <v>Customer26||Delicious Breakfast</v>
      </c>
      <c r="B301" s="25" t="str">
        <f>IFERROR(__xludf.DUMMYFUNCTION("SPLIT(A301, ""||"")"),"Customer26")</f>
        <v>Customer26</v>
      </c>
      <c r="C301" s="25" t="str">
        <f>IFERROR(__xludf.DUMMYFUNCTION("""COMPUTED_VALUE"""),"Delicious Breakfast")</f>
        <v>Delicious Breakfast</v>
      </c>
      <c r="D301" s="25" t="str">
        <f>IF(COUNTIFS('Feature Details by Source'!A:A, B301, 'Feature Details by Source'!B:B, "Check-In", 'Feature Details by Source'!D:D, C301) &gt; 0, "True", "False")</f>
        <v>True</v>
      </c>
      <c r="E301" s="25" t="str">
        <f>IF(COUNTIFS('Feature Details by Source'!A:A, B301, 'Feature Details by Source'!B:B, "Check-Out", 'Feature Details by Source'!D:D, C301) &gt; 0, "True", "False")</f>
        <v>True</v>
      </c>
      <c r="F301" s="25" t="str">
        <f t="shared" si="1"/>
        <v>Met Expectation</v>
      </c>
      <c r="G301" s="26" t="str">
        <f t="shared" si="2"/>
        <v/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21" t="str">
        <f t="array" ref="A302">UNIQUE('Feature Details by Source'!A298:A992 &amp; "||" &amp; 'Feature Details by Source'!D298:D992)</f>
        <v>Customer26||Business Amenities</v>
      </c>
      <c r="B302" s="22" t="str">
        <f>IFERROR(__xludf.DUMMYFUNCTION("SPLIT(A302, ""||"")"),"Customer26")</f>
        <v>Customer26</v>
      </c>
      <c r="C302" s="22" t="str">
        <f>IFERROR(__xludf.DUMMYFUNCTION("""COMPUTED_VALUE"""),"Business Amenities")</f>
        <v>Business Amenities</v>
      </c>
      <c r="D302" s="22" t="str">
        <f>IF(COUNTIFS('Feature Details by Source'!A:A, B302, 'Feature Details by Source'!B:B, "Check-In", 'Feature Details by Source'!D:D, C302) &gt; 0, "True", "False")</f>
        <v>True</v>
      </c>
      <c r="E302" s="22" t="str">
        <f>IF(COUNTIFS('Feature Details by Source'!A:A, B302, 'Feature Details by Source'!B:B, "Check-Out", 'Feature Details by Source'!D:D, C302) &gt; 0, "True", "False")</f>
        <v>True</v>
      </c>
      <c r="F302" s="22" t="str">
        <f t="shared" si="1"/>
        <v>Met Expectation</v>
      </c>
      <c r="G302" s="23" t="str">
        <f t="shared" si="2"/>
        <v/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24" t="str">
        <f t="array" ref="A303">UNIQUE('Feature Details by Source'!A299:A992 &amp; "||" &amp; 'Feature Details by Source'!D299:D992)</f>
        <v>Customer27||Quiet and Restful Environment</v>
      </c>
      <c r="B303" s="25" t="str">
        <f>IFERROR(__xludf.DUMMYFUNCTION("SPLIT(A303, ""||"")"),"Customer27")</f>
        <v>Customer27</v>
      </c>
      <c r="C303" s="25" t="str">
        <f>IFERROR(__xludf.DUMMYFUNCTION("""COMPUTED_VALUE"""),"Quiet and Restful Environment")</f>
        <v>Quiet and Restful Environment</v>
      </c>
      <c r="D303" s="25" t="str">
        <f>IF(COUNTIFS('Feature Details by Source'!A:A, B303, 'Feature Details by Source'!B:B, "Check-In", 'Feature Details by Source'!D:D, C303) &gt; 0, "True", "False")</f>
        <v>True</v>
      </c>
      <c r="E303" s="25" t="str">
        <f>IF(COUNTIFS('Feature Details by Source'!A:A, B303, 'Feature Details by Source'!B:B, "Check-Out", 'Feature Details by Source'!D:D, C303) &gt; 0, "True", "False")</f>
        <v>True</v>
      </c>
      <c r="F303" s="25" t="str">
        <f t="shared" si="1"/>
        <v>Met Expectation</v>
      </c>
      <c r="G303" s="26" t="str">
        <f t="shared" si="2"/>
        <v/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21" t="str">
        <f t="array" ref="A304">UNIQUE('Feature Details by Source'!A300:A992 &amp; "||" &amp; 'Feature Details by Source'!D300:D992)</f>
        <v>Customer27||Fast and Reliable Wi-Fi</v>
      </c>
      <c r="B304" s="22" t="str">
        <f>IFERROR(__xludf.DUMMYFUNCTION("SPLIT(A304, ""||"")"),"Customer27")</f>
        <v>Customer27</v>
      </c>
      <c r="C304" s="22" t="str">
        <f>IFERROR(__xludf.DUMMYFUNCTION("""COMPUTED_VALUE"""),"Fast and Reliable Wi-Fi")</f>
        <v>Fast and Reliable Wi-Fi</v>
      </c>
      <c r="D304" s="22" t="str">
        <f>IF(COUNTIFS('Feature Details by Source'!A:A, B304, 'Feature Details by Source'!B:B, "Check-In", 'Feature Details by Source'!D:D, C304) &gt; 0, "True", "False")</f>
        <v>True</v>
      </c>
      <c r="E304" s="22" t="str">
        <f>IF(COUNTIFS('Feature Details by Source'!A:A, B304, 'Feature Details by Source'!B:B, "Check-Out", 'Feature Details by Source'!D:D, C304) &gt; 0, "True", "False")</f>
        <v>True</v>
      </c>
      <c r="F304" s="22" t="str">
        <f t="shared" si="1"/>
        <v>Met Expectation</v>
      </c>
      <c r="G304" s="23" t="str">
        <f t="shared" si="2"/>
        <v/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24" t="str">
        <f t="array" ref="A305">UNIQUE('Feature Details by Source'!A301:A992 &amp; "||" &amp; 'Feature Details by Source'!D301:D992)</f>
        <v>Customer27||Comfortable and Clean Rooms</v>
      </c>
      <c r="B305" s="25" t="str">
        <f>IFERROR(__xludf.DUMMYFUNCTION("SPLIT(A305, ""||"")"),"Customer27")</f>
        <v>Customer27</v>
      </c>
      <c r="C305" s="25" t="str">
        <f>IFERROR(__xludf.DUMMYFUNCTION("""COMPUTED_VALUE"""),"Comfortable and Clean Rooms")</f>
        <v>Comfortable and Clean Rooms</v>
      </c>
      <c r="D305" s="25" t="str">
        <f>IF(COUNTIFS('Feature Details by Source'!A:A, B305, 'Feature Details by Source'!B:B, "Check-In", 'Feature Details by Source'!D:D, C305) &gt; 0, "True", "False")</f>
        <v>True</v>
      </c>
      <c r="E305" s="25" t="str">
        <f>IF(COUNTIFS('Feature Details by Source'!A:A, B305, 'Feature Details by Source'!B:B, "Check-Out", 'Feature Details by Source'!D:D, C305) &gt; 0, "True", "False")</f>
        <v>True</v>
      </c>
      <c r="F305" s="25" t="str">
        <f t="shared" si="1"/>
        <v>Met Expectation</v>
      </c>
      <c r="G305" s="26" t="str">
        <f t="shared" si="2"/>
        <v/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21" t="str">
        <f t="array" ref="A306">UNIQUE('Feature Details by Source'!A302:A992 &amp; "||" &amp; 'Feature Details by Source'!D302:D992)</f>
        <v>Customer27||Family-Friendly Services</v>
      </c>
      <c r="B306" s="22" t="str">
        <f>IFERROR(__xludf.DUMMYFUNCTION("SPLIT(A306, ""||"")"),"Customer27")</f>
        <v>Customer27</v>
      </c>
      <c r="C306" s="22" t="str">
        <f>IFERROR(__xludf.DUMMYFUNCTION("""COMPUTED_VALUE"""),"Family-Friendly Services")</f>
        <v>Family-Friendly Services</v>
      </c>
      <c r="D306" s="22" t="str">
        <f>IF(COUNTIFS('Feature Details by Source'!A:A, B306, 'Feature Details by Source'!B:B, "Check-In", 'Feature Details by Source'!D:D, C306) &gt; 0, "True", "False")</f>
        <v>True</v>
      </c>
      <c r="E306" s="22" t="str">
        <f>IF(COUNTIFS('Feature Details by Source'!A:A, B306, 'Feature Details by Source'!B:B, "Check-Out", 'Feature Details by Source'!D:D, C306) &gt; 0, "True", "False")</f>
        <v>True</v>
      </c>
      <c r="F306" s="22" t="str">
        <f t="shared" si="1"/>
        <v>Met Expectation</v>
      </c>
      <c r="G306" s="23" t="str">
        <f t="shared" si="2"/>
        <v/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24" t="str">
        <f t="array" ref="A307">UNIQUE('Feature Details by Source'!A303:A992 &amp; "||" &amp; 'Feature Details by Source'!D303:D992)</f>
        <v>Customer27||Modern Fitness Facilities</v>
      </c>
      <c r="B307" s="25" t="str">
        <f>IFERROR(__xludf.DUMMYFUNCTION("SPLIT(A307, ""||"")"),"Customer27")</f>
        <v>Customer27</v>
      </c>
      <c r="C307" s="25" t="str">
        <f>IFERROR(__xludf.DUMMYFUNCTION("""COMPUTED_VALUE"""),"Modern Fitness Facilities")</f>
        <v>Modern Fitness Facilities</v>
      </c>
      <c r="D307" s="25" t="str">
        <f>IF(COUNTIFS('Feature Details by Source'!A:A, B307, 'Feature Details by Source'!B:B, "Check-In", 'Feature Details by Source'!D:D, C307) &gt; 0, "True", "False")</f>
        <v>True</v>
      </c>
      <c r="E307" s="25" t="str">
        <f>IF(COUNTIFS('Feature Details by Source'!A:A, B307, 'Feature Details by Source'!B:B, "Check-Out", 'Feature Details by Source'!D:D, C307) &gt; 0, "True", "False")</f>
        <v>True</v>
      </c>
      <c r="F307" s="25" t="str">
        <f t="shared" si="1"/>
        <v>Met Expectation</v>
      </c>
      <c r="G307" s="26" t="str">
        <f t="shared" si="2"/>
        <v/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21" t="str">
        <f t="array" ref="A308">UNIQUE('Feature Details by Source'!A304:A992 &amp; "||" &amp; 'Feature Details by Source'!D304:D992)</f>
        <v>Customer28||Quiet and Restful Environment</v>
      </c>
      <c r="B308" s="22" t="str">
        <f>IFERROR(__xludf.DUMMYFUNCTION("SPLIT(A308, ""||"")"),"Customer28")</f>
        <v>Customer28</v>
      </c>
      <c r="C308" s="22" t="str">
        <f>IFERROR(__xludf.DUMMYFUNCTION("""COMPUTED_VALUE"""),"Quiet and Restful Environment")</f>
        <v>Quiet and Restful Environment</v>
      </c>
      <c r="D308" s="22" t="str">
        <f>IF(COUNTIFS('Feature Details by Source'!A:A, B308, 'Feature Details by Source'!B:B, "Check-In", 'Feature Details by Source'!D:D, C308) &gt; 0, "True", "False")</f>
        <v>True</v>
      </c>
      <c r="E308" s="22" t="str">
        <f>IF(COUNTIFS('Feature Details by Source'!A:A, B308, 'Feature Details by Source'!B:B, "Check-Out", 'Feature Details by Source'!D:D, C308) &gt; 0, "True", "False")</f>
        <v>True</v>
      </c>
      <c r="F308" s="22" t="str">
        <f t="shared" si="1"/>
        <v>Met Expectation</v>
      </c>
      <c r="G308" s="23" t="str">
        <f t="shared" si="2"/>
        <v/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24" t="str">
        <f t="array" ref="A309">UNIQUE('Feature Details by Source'!A305:A992 &amp; "||" &amp; 'Feature Details by Source'!D305:D992)</f>
        <v>Customer28||Fast and Reliable Wi-Fi</v>
      </c>
      <c r="B309" s="25" t="str">
        <f>IFERROR(__xludf.DUMMYFUNCTION("SPLIT(A309, ""||"")"),"Customer28")</f>
        <v>Customer28</v>
      </c>
      <c r="C309" s="25" t="str">
        <f>IFERROR(__xludf.DUMMYFUNCTION("""COMPUTED_VALUE"""),"Fast and Reliable Wi-Fi")</f>
        <v>Fast and Reliable Wi-Fi</v>
      </c>
      <c r="D309" s="25" t="str">
        <f>IF(COUNTIFS('Feature Details by Source'!A:A, B309, 'Feature Details by Source'!B:B, "Check-In", 'Feature Details by Source'!D:D, C309) &gt; 0, "True", "False")</f>
        <v>True</v>
      </c>
      <c r="E309" s="25" t="str">
        <f>IF(COUNTIFS('Feature Details by Source'!A:A, B309, 'Feature Details by Source'!B:B, "Check-Out", 'Feature Details by Source'!D:D, C309) &gt; 0, "True", "False")</f>
        <v>True</v>
      </c>
      <c r="F309" s="25" t="str">
        <f t="shared" si="1"/>
        <v>Met Expectation</v>
      </c>
      <c r="G309" s="26" t="str">
        <f t="shared" si="2"/>
        <v/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21" t="str">
        <f t="array" ref="A310">UNIQUE('Feature Details by Source'!A306:A992 &amp; "||" &amp; 'Feature Details by Source'!D306:D992)</f>
        <v>Customer28||Comfortable and Clean Rooms</v>
      </c>
      <c r="B310" s="22" t="str">
        <f>IFERROR(__xludf.DUMMYFUNCTION("SPLIT(A310, ""||"")"),"Customer28")</f>
        <v>Customer28</v>
      </c>
      <c r="C310" s="22" t="str">
        <f>IFERROR(__xludf.DUMMYFUNCTION("""COMPUTED_VALUE"""),"Comfortable and Clean Rooms")</f>
        <v>Comfortable and Clean Rooms</v>
      </c>
      <c r="D310" s="22" t="str">
        <f>IF(COUNTIFS('Feature Details by Source'!A:A, B310, 'Feature Details by Source'!B:B, "Check-In", 'Feature Details by Source'!D:D, C310) &gt; 0, "True", "False")</f>
        <v>True</v>
      </c>
      <c r="E310" s="22" t="str">
        <f>IF(COUNTIFS('Feature Details by Source'!A:A, B310, 'Feature Details by Source'!B:B, "Check-Out", 'Feature Details by Source'!D:D, C310) &gt; 0, "True", "False")</f>
        <v>True</v>
      </c>
      <c r="F310" s="22" t="str">
        <f t="shared" si="1"/>
        <v>Met Expectation</v>
      </c>
      <c r="G310" s="23" t="str">
        <f t="shared" si="2"/>
        <v/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24" t="str">
        <f t="array" ref="A311">UNIQUE('Feature Details by Source'!A307:A992 &amp; "||" &amp; 'Feature Details by Source'!D307:D992)</f>
        <v>Customer28||Modern Fitness Facilities</v>
      </c>
      <c r="B311" s="25" t="str">
        <f>IFERROR(__xludf.DUMMYFUNCTION("SPLIT(A311, ""||"")"),"Customer28")</f>
        <v>Customer28</v>
      </c>
      <c r="C311" s="25" t="str">
        <f>IFERROR(__xludf.DUMMYFUNCTION("""COMPUTED_VALUE"""),"Modern Fitness Facilities")</f>
        <v>Modern Fitness Facilities</v>
      </c>
      <c r="D311" s="25" t="str">
        <f>IF(COUNTIFS('Feature Details by Source'!A:A, B311, 'Feature Details by Source'!B:B, "Check-In", 'Feature Details by Source'!D:D, C311) &gt; 0, "True", "False")</f>
        <v>True</v>
      </c>
      <c r="E311" s="25" t="str">
        <f>IF(COUNTIFS('Feature Details by Source'!A:A, B311, 'Feature Details by Source'!B:B, "Check-Out", 'Feature Details by Source'!D:D, C311) &gt; 0, "True", "False")</f>
        <v>True</v>
      </c>
      <c r="F311" s="25" t="str">
        <f t="shared" si="1"/>
        <v>Met Expectation</v>
      </c>
      <c r="G311" s="26" t="str">
        <f t="shared" si="2"/>
        <v/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21" t="str">
        <f t="array" ref="A312">UNIQUE('Feature Details by Source'!A308:A992 &amp; "||" &amp; 'Feature Details by Source'!D308:D992)</f>
        <v>Customer29||Quiet and Restful Environment</v>
      </c>
      <c r="B312" s="22" t="str">
        <f>IFERROR(__xludf.DUMMYFUNCTION("SPLIT(A312, ""||"")"),"Customer29")</f>
        <v>Customer29</v>
      </c>
      <c r="C312" s="22" t="str">
        <f>IFERROR(__xludf.DUMMYFUNCTION("""COMPUTED_VALUE"""),"Quiet and Restful Environment")</f>
        <v>Quiet and Restful Environment</v>
      </c>
      <c r="D312" s="22" t="str">
        <f>IF(COUNTIFS('Feature Details by Source'!A:A, B312, 'Feature Details by Source'!B:B, "Check-In", 'Feature Details by Source'!D:D, C312) &gt; 0, "True", "False")</f>
        <v>True</v>
      </c>
      <c r="E312" s="22" t="str">
        <f>IF(COUNTIFS('Feature Details by Source'!A:A, B312, 'Feature Details by Source'!B:B, "Check-Out", 'Feature Details by Source'!D:D, C312) &gt; 0, "True", "False")</f>
        <v>True</v>
      </c>
      <c r="F312" s="22" t="str">
        <f t="shared" si="1"/>
        <v>Met Expectation</v>
      </c>
      <c r="G312" s="23" t="str">
        <f t="shared" si="2"/>
        <v/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24" t="str">
        <f t="array" ref="A313">UNIQUE('Feature Details by Source'!A309:A992 &amp; "||" &amp; 'Feature Details by Source'!D309:D992)</f>
        <v>Customer29||Fast and Reliable Wi-Fi</v>
      </c>
      <c r="B313" s="25" t="str">
        <f>IFERROR(__xludf.DUMMYFUNCTION("SPLIT(A313, ""||"")"),"Customer29")</f>
        <v>Customer29</v>
      </c>
      <c r="C313" s="25" t="str">
        <f>IFERROR(__xludf.DUMMYFUNCTION("""COMPUTED_VALUE"""),"Fast and Reliable Wi-Fi")</f>
        <v>Fast and Reliable Wi-Fi</v>
      </c>
      <c r="D313" s="25" t="str">
        <f>IF(COUNTIFS('Feature Details by Source'!A:A, B313, 'Feature Details by Source'!B:B, "Check-In", 'Feature Details by Source'!D:D, C313) &gt; 0, "True", "False")</f>
        <v>True</v>
      </c>
      <c r="E313" s="25" t="str">
        <f>IF(COUNTIFS('Feature Details by Source'!A:A, B313, 'Feature Details by Source'!B:B, "Check-Out", 'Feature Details by Source'!D:D, C313) &gt; 0, "True", "False")</f>
        <v>True</v>
      </c>
      <c r="F313" s="25" t="str">
        <f t="shared" si="1"/>
        <v>Met Expectation</v>
      </c>
      <c r="G313" s="26" t="str">
        <f t="shared" si="2"/>
        <v/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21" t="str">
        <f t="array" ref="A314">UNIQUE('Feature Details by Source'!A310:A992 &amp; "||" &amp; 'Feature Details by Source'!D310:D992)</f>
        <v>Customer30||Quiet and Restful Environment</v>
      </c>
      <c r="B314" s="22" t="str">
        <f>IFERROR(__xludf.DUMMYFUNCTION("SPLIT(A314, ""||"")"),"Customer30")</f>
        <v>Customer30</v>
      </c>
      <c r="C314" s="22" t="str">
        <f>IFERROR(__xludf.DUMMYFUNCTION("""COMPUTED_VALUE"""),"Quiet and Restful Environment")</f>
        <v>Quiet and Restful Environment</v>
      </c>
      <c r="D314" s="22" t="str">
        <f>IF(COUNTIFS('Feature Details by Source'!A:A, B314, 'Feature Details by Source'!B:B, "Check-In", 'Feature Details by Source'!D:D, C314) &gt; 0, "True", "False")</f>
        <v>True</v>
      </c>
      <c r="E314" s="22" t="str">
        <f>IF(COUNTIFS('Feature Details by Source'!A:A, B314, 'Feature Details by Source'!B:B, "Check-Out", 'Feature Details by Source'!D:D, C314) &gt; 0, "True", "False")</f>
        <v>True</v>
      </c>
      <c r="F314" s="22" t="str">
        <f t="shared" si="1"/>
        <v>Met Expectation</v>
      </c>
      <c r="G314" s="23" t="str">
        <f t="shared" si="2"/>
        <v/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24" t="str">
        <f t="array" ref="A315">UNIQUE('Feature Details by Source'!A311:A992 &amp; "||" &amp; 'Feature Details by Source'!D311:D992)</f>
        <v>Customer30||Reservation &amp; Communication</v>
      </c>
      <c r="B315" s="25" t="str">
        <f>IFERROR(__xludf.DUMMYFUNCTION("SPLIT(A315, ""||"")"),"Customer30")</f>
        <v>Customer30</v>
      </c>
      <c r="C315" s="25" t="str">
        <f>IFERROR(__xludf.DUMMYFUNCTION("""COMPUTED_VALUE"""),"Reservation &amp; Communication")</f>
        <v>Reservation &amp; Communication</v>
      </c>
      <c r="D315" s="25" t="str">
        <f>IF(COUNTIFS('Feature Details by Source'!A:A, B315, 'Feature Details by Source'!B:B, "Check-In", 'Feature Details by Source'!D:D, C315) &gt; 0, "True", "False")</f>
        <v>True</v>
      </c>
      <c r="E315" s="25" t="str">
        <f>IF(COUNTIFS('Feature Details by Source'!A:A, B315, 'Feature Details by Source'!B:B, "Check-Out", 'Feature Details by Source'!D:D, C315) &gt; 0, "True", "False")</f>
        <v>True</v>
      </c>
      <c r="F315" s="25" t="str">
        <f t="shared" si="1"/>
        <v>Met Expectation</v>
      </c>
      <c r="G315" s="26" t="str">
        <f t="shared" si="2"/>
        <v/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21" t="str">
        <f t="array" ref="A316">UNIQUE('Feature Details by Source'!A312:A992 &amp; "||" &amp; 'Feature Details by Source'!D312:D992)</f>
        <v>Customer30||Delicious Breakfast</v>
      </c>
      <c r="B316" s="22" t="str">
        <f>IFERROR(__xludf.DUMMYFUNCTION("SPLIT(A316, ""||"")"),"Customer30")</f>
        <v>Customer30</v>
      </c>
      <c r="C316" s="22" t="str">
        <f>IFERROR(__xludf.DUMMYFUNCTION("""COMPUTED_VALUE"""),"Delicious Breakfast")</f>
        <v>Delicious Breakfast</v>
      </c>
      <c r="D316" s="22" t="str">
        <f>IF(COUNTIFS('Feature Details by Source'!A:A, B316, 'Feature Details by Source'!B:B, "Check-In", 'Feature Details by Source'!D:D, C316) &gt; 0, "True", "False")</f>
        <v>True</v>
      </c>
      <c r="E316" s="22" t="str">
        <f>IF(COUNTIFS('Feature Details by Source'!A:A, B316, 'Feature Details by Source'!B:B, "Check-Out", 'Feature Details by Source'!D:D, C316) &gt; 0, "True", "False")</f>
        <v>True</v>
      </c>
      <c r="F316" s="22" t="str">
        <f t="shared" si="1"/>
        <v>Met Expectation</v>
      </c>
      <c r="G316" s="23" t="str">
        <f t="shared" si="2"/>
        <v/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24" t="str">
        <f t="array" ref="A317">UNIQUE('Feature Details by Source'!A313:A992 &amp; "||" &amp; 'Feature Details by Source'!D313:D992)</f>
        <v>Customer31||Quiet and Restful Environment</v>
      </c>
      <c r="B317" s="25" t="str">
        <f>IFERROR(__xludf.DUMMYFUNCTION("SPLIT(A317, ""||"")"),"Customer31")</f>
        <v>Customer31</v>
      </c>
      <c r="C317" s="25" t="str">
        <f>IFERROR(__xludf.DUMMYFUNCTION("""COMPUTED_VALUE"""),"Quiet and Restful Environment")</f>
        <v>Quiet and Restful Environment</v>
      </c>
      <c r="D317" s="25" t="str">
        <f>IF(COUNTIFS('Feature Details by Source'!A:A, B317, 'Feature Details by Source'!B:B, "Check-In", 'Feature Details by Source'!D:D, C317) &gt; 0, "True", "False")</f>
        <v>True</v>
      </c>
      <c r="E317" s="25" t="str">
        <f>IF(COUNTIFS('Feature Details by Source'!A:A, B317, 'Feature Details by Source'!B:B, "Check-Out", 'Feature Details by Source'!D:D, C317) &gt; 0, "True", "False")</f>
        <v>True</v>
      </c>
      <c r="F317" s="25" t="str">
        <f t="shared" si="1"/>
        <v>Met Expectation</v>
      </c>
      <c r="G317" s="26" t="str">
        <f t="shared" si="2"/>
        <v/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21" t="str">
        <f t="array" ref="A318">UNIQUE('Feature Details by Source'!A314:A992 &amp; "||" &amp; 'Feature Details by Source'!D314:D992)</f>
        <v>Customer31||Delicious Breakfast</v>
      </c>
      <c r="B318" s="22" t="str">
        <f>IFERROR(__xludf.DUMMYFUNCTION("SPLIT(A318, ""||"")"),"Customer31")</f>
        <v>Customer31</v>
      </c>
      <c r="C318" s="22" t="str">
        <f>IFERROR(__xludf.DUMMYFUNCTION("""COMPUTED_VALUE"""),"Delicious Breakfast")</f>
        <v>Delicious Breakfast</v>
      </c>
      <c r="D318" s="22" t="str">
        <f>IF(COUNTIFS('Feature Details by Source'!A:A, B318, 'Feature Details by Source'!B:B, "Check-In", 'Feature Details by Source'!D:D, C318) &gt; 0, "True", "False")</f>
        <v>True</v>
      </c>
      <c r="E318" s="22" t="str">
        <f>IF(COUNTIFS('Feature Details by Source'!A:A, B318, 'Feature Details by Source'!B:B, "Check-Out", 'Feature Details by Source'!D:D, C318) &gt; 0, "True", "False")</f>
        <v>True</v>
      </c>
      <c r="F318" s="22" t="str">
        <f t="shared" si="1"/>
        <v>Met Expectation</v>
      </c>
      <c r="G318" s="23" t="str">
        <f t="shared" si="2"/>
        <v/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24" t="str">
        <f t="array" ref="A319">UNIQUE('Feature Details by Source'!A315:A992 &amp; "||" &amp; 'Feature Details by Source'!D315:D992)</f>
        <v>Customer31||Friendly and Helpful Staff</v>
      </c>
      <c r="B319" s="25" t="str">
        <f>IFERROR(__xludf.DUMMYFUNCTION("SPLIT(A319, ""||"")"),"Customer31")</f>
        <v>Customer31</v>
      </c>
      <c r="C319" s="25" t="str">
        <f>IFERROR(__xludf.DUMMYFUNCTION("""COMPUTED_VALUE"""),"Friendly and Helpful Staff")</f>
        <v>Friendly and Helpful Staff</v>
      </c>
      <c r="D319" s="25" t="str">
        <f>IF(COUNTIFS('Feature Details by Source'!A:A, B319, 'Feature Details by Source'!B:B, "Check-In", 'Feature Details by Source'!D:D, C319) &gt; 0, "True", "False")</f>
        <v>True</v>
      </c>
      <c r="E319" s="25" t="str">
        <f>IF(COUNTIFS('Feature Details by Source'!A:A, B319, 'Feature Details by Source'!B:B, "Check-Out", 'Feature Details by Source'!D:D, C319) &gt; 0, "True", "False")</f>
        <v>True</v>
      </c>
      <c r="F319" s="25" t="str">
        <f t="shared" si="1"/>
        <v>Met Expectation</v>
      </c>
      <c r="G319" s="26" t="str">
        <f t="shared" si="2"/>
        <v/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21" t="str">
        <f t="array" ref="A320">UNIQUE('Feature Details by Source'!A316:A992 &amp; "||" &amp; 'Feature Details by Source'!D316:D992)</f>
        <v>Customer33||Quiet and Restful Environment</v>
      </c>
      <c r="B320" s="22" t="str">
        <f>IFERROR(__xludf.DUMMYFUNCTION("SPLIT(A320, ""||"")"),"Customer33")</f>
        <v>Customer33</v>
      </c>
      <c r="C320" s="22" t="str">
        <f>IFERROR(__xludf.DUMMYFUNCTION("""COMPUTED_VALUE"""),"Quiet and Restful Environment")</f>
        <v>Quiet and Restful Environment</v>
      </c>
      <c r="D320" s="22" t="str">
        <f>IF(COUNTIFS('Feature Details by Source'!A:A, B320, 'Feature Details by Source'!B:B, "Check-In", 'Feature Details by Source'!D:D, C320) &gt; 0, "True", "False")</f>
        <v>True</v>
      </c>
      <c r="E320" s="22" t="str">
        <f>IF(COUNTIFS('Feature Details by Source'!A:A, B320, 'Feature Details by Source'!B:B, "Check-Out", 'Feature Details by Source'!D:D, C320) &gt; 0, "True", "False")</f>
        <v>True</v>
      </c>
      <c r="F320" s="22" t="str">
        <f t="shared" si="1"/>
        <v>Met Expectation</v>
      </c>
      <c r="G320" s="23" t="str">
        <f t="shared" si="2"/>
        <v/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24" t="str">
        <f t="array" ref="A321">UNIQUE('Feature Details by Source'!A317:A992 &amp; "||" &amp; 'Feature Details by Source'!D317:D992)</f>
        <v>Customer33||Fast and Reliable Wi-Fi</v>
      </c>
      <c r="B321" s="25" t="str">
        <f>IFERROR(__xludf.DUMMYFUNCTION("SPLIT(A321, ""||"")"),"Customer33")</f>
        <v>Customer33</v>
      </c>
      <c r="C321" s="25" t="str">
        <f>IFERROR(__xludf.DUMMYFUNCTION("""COMPUTED_VALUE"""),"Fast and Reliable Wi-Fi")</f>
        <v>Fast and Reliable Wi-Fi</v>
      </c>
      <c r="D321" s="25" t="str">
        <f>IF(COUNTIFS('Feature Details by Source'!A:A, B321, 'Feature Details by Source'!B:B, "Check-In", 'Feature Details by Source'!D:D, C321) &gt; 0, "True", "False")</f>
        <v>True</v>
      </c>
      <c r="E321" s="25" t="str">
        <f>IF(COUNTIFS('Feature Details by Source'!A:A, B321, 'Feature Details by Source'!B:B, "Check-Out", 'Feature Details by Source'!D:D, C321) &gt; 0, "True", "False")</f>
        <v>True</v>
      </c>
      <c r="F321" s="25" t="str">
        <f t="shared" si="1"/>
        <v>Met Expectation</v>
      </c>
      <c r="G321" s="26" t="str">
        <f t="shared" si="2"/>
        <v/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21" t="str">
        <f t="array" ref="A322">UNIQUE('Feature Details by Source'!A318:A992 &amp; "||" &amp; 'Feature Details by Source'!D318:D992)</f>
        <v>Customer33||Delicious Breakfast</v>
      </c>
      <c r="B322" s="22" t="str">
        <f>IFERROR(__xludf.DUMMYFUNCTION("SPLIT(A322, ""||"")"),"Customer33")</f>
        <v>Customer33</v>
      </c>
      <c r="C322" s="22" t="str">
        <f>IFERROR(__xludf.DUMMYFUNCTION("""COMPUTED_VALUE"""),"Delicious Breakfast")</f>
        <v>Delicious Breakfast</v>
      </c>
      <c r="D322" s="22" t="str">
        <f>IF(COUNTIFS('Feature Details by Source'!A:A, B322, 'Feature Details by Source'!B:B, "Check-In", 'Feature Details by Source'!D:D, C322) &gt; 0, "True", "False")</f>
        <v>True</v>
      </c>
      <c r="E322" s="22" t="str">
        <f>IF(COUNTIFS('Feature Details by Source'!A:A, B322, 'Feature Details by Source'!B:B, "Check-Out", 'Feature Details by Source'!D:D, C322) &gt; 0, "True", "False")</f>
        <v>True</v>
      </c>
      <c r="F322" s="22" t="str">
        <f t="shared" si="1"/>
        <v>Met Expectation</v>
      </c>
      <c r="G322" s="23" t="str">
        <f t="shared" si="2"/>
        <v/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24" t="str">
        <f t="array" ref="A323">UNIQUE('Feature Details by Source'!A319:A992 &amp; "||" &amp; 'Feature Details by Source'!D319:D992)</f>
        <v>Customer33||Stylish Interior Design</v>
      </c>
      <c r="B323" s="25" t="str">
        <f>IFERROR(__xludf.DUMMYFUNCTION("SPLIT(A323, ""||"")"),"Customer33")</f>
        <v>Customer33</v>
      </c>
      <c r="C323" s="25" t="str">
        <f>IFERROR(__xludf.DUMMYFUNCTION("""COMPUTED_VALUE"""),"Stylish Interior Design")</f>
        <v>Stylish Interior Design</v>
      </c>
      <c r="D323" s="25" t="str">
        <f>IF(COUNTIFS('Feature Details by Source'!A:A, B323, 'Feature Details by Source'!B:B, "Check-In", 'Feature Details by Source'!D:D, C323) &gt; 0, "True", "False")</f>
        <v>True</v>
      </c>
      <c r="E323" s="25" t="str">
        <f>IF(COUNTIFS('Feature Details by Source'!A:A, B323, 'Feature Details by Source'!B:B, "Check-Out", 'Feature Details by Source'!D:D, C323) &gt; 0, "True", "False")</f>
        <v>True</v>
      </c>
      <c r="F323" s="25" t="str">
        <f t="shared" si="1"/>
        <v>Met Expectation</v>
      </c>
      <c r="G323" s="26" t="str">
        <f t="shared" si="2"/>
        <v/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21" t="str">
        <f t="array" ref="A324">UNIQUE('Feature Details by Source'!A320:A992 &amp; "||" &amp; 'Feature Details by Source'!D320:D992)</f>
        <v>Customer33||Business Amenities</v>
      </c>
      <c r="B324" s="22" t="str">
        <f>IFERROR(__xludf.DUMMYFUNCTION("SPLIT(A324, ""||"")"),"Customer33")</f>
        <v>Customer33</v>
      </c>
      <c r="C324" s="22" t="str">
        <f>IFERROR(__xludf.DUMMYFUNCTION("""COMPUTED_VALUE"""),"Business Amenities")</f>
        <v>Business Amenities</v>
      </c>
      <c r="D324" s="22" t="str">
        <f>IF(COUNTIFS('Feature Details by Source'!A:A, B324, 'Feature Details by Source'!B:B, "Check-In", 'Feature Details by Source'!D:D, C324) &gt; 0, "True", "False")</f>
        <v>True</v>
      </c>
      <c r="E324" s="22" t="str">
        <f>IF(COUNTIFS('Feature Details by Source'!A:A, B324, 'Feature Details by Source'!B:B, "Check-Out", 'Feature Details by Source'!D:D, C324) &gt; 0, "True", "False")</f>
        <v>True</v>
      </c>
      <c r="F324" s="22" t="str">
        <f t="shared" si="1"/>
        <v>Met Expectation</v>
      </c>
      <c r="G324" s="23" t="str">
        <f t="shared" si="2"/>
        <v/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24" t="str">
        <f t="array" ref="A325">UNIQUE('Feature Details by Source'!A321:A992 &amp; "||" &amp; 'Feature Details by Source'!D321:D992)</f>
        <v>Customer34||Quiet and Restful Environment</v>
      </c>
      <c r="B325" s="25" t="str">
        <f>IFERROR(__xludf.DUMMYFUNCTION("SPLIT(A325, ""||"")"),"Customer34")</f>
        <v>Customer34</v>
      </c>
      <c r="C325" s="25" t="str">
        <f>IFERROR(__xludf.DUMMYFUNCTION("""COMPUTED_VALUE"""),"Quiet and Restful Environment")</f>
        <v>Quiet and Restful Environment</v>
      </c>
      <c r="D325" s="25" t="str">
        <f>IF(COUNTIFS('Feature Details by Source'!A:A, B325, 'Feature Details by Source'!B:B, "Check-In", 'Feature Details by Source'!D:D, C325) &gt; 0, "True", "False")</f>
        <v>True</v>
      </c>
      <c r="E325" s="25" t="str">
        <f>IF(COUNTIFS('Feature Details by Source'!A:A, B325, 'Feature Details by Source'!B:B, "Check-Out", 'Feature Details by Source'!D:D, C325) &gt; 0, "True", "False")</f>
        <v>True</v>
      </c>
      <c r="F325" s="25" t="str">
        <f t="shared" si="1"/>
        <v>Met Expectation</v>
      </c>
      <c r="G325" s="26" t="str">
        <f t="shared" si="2"/>
        <v/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21" t="str">
        <f t="array" ref="A326">UNIQUE('Feature Details by Source'!A322:A992 &amp; "||" &amp; 'Feature Details by Source'!D322:D992)</f>
        <v>Customer34||Business Amenities</v>
      </c>
      <c r="B326" s="22" t="str">
        <f>IFERROR(__xludf.DUMMYFUNCTION("SPLIT(A326, ""||"")"),"Customer34")</f>
        <v>Customer34</v>
      </c>
      <c r="C326" s="22" t="str">
        <f>IFERROR(__xludf.DUMMYFUNCTION("""COMPUTED_VALUE"""),"Business Amenities")</f>
        <v>Business Amenities</v>
      </c>
      <c r="D326" s="22" t="str">
        <f>IF(COUNTIFS('Feature Details by Source'!A:A, B326, 'Feature Details by Source'!B:B, "Check-In", 'Feature Details by Source'!D:D, C326) &gt; 0, "True", "False")</f>
        <v>True</v>
      </c>
      <c r="E326" s="22" t="str">
        <f>IF(COUNTIFS('Feature Details by Source'!A:A, B326, 'Feature Details by Source'!B:B, "Check-Out", 'Feature Details by Source'!D:D, C326) &gt; 0, "True", "False")</f>
        <v>True</v>
      </c>
      <c r="F326" s="22" t="str">
        <f t="shared" si="1"/>
        <v>Met Expectation</v>
      </c>
      <c r="G326" s="23" t="str">
        <f t="shared" si="2"/>
        <v/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24" t="str">
        <f t="array" ref="A327">UNIQUE('Feature Details by Source'!A323:A992 &amp; "||" &amp; 'Feature Details by Source'!D323:D992)</f>
        <v>Customer36||Quiet and Restful Environment</v>
      </c>
      <c r="B327" s="25" t="str">
        <f>IFERROR(__xludf.DUMMYFUNCTION("SPLIT(A327, ""||"")"),"Customer36")</f>
        <v>Customer36</v>
      </c>
      <c r="C327" s="25" t="str">
        <f>IFERROR(__xludf.DUMMYFUNCTION("""COMPUTED_VALUE"""),"Quiet and Restful Environment")</f>
        <v>Quiet and Restful Environment</v>
      </c>
      <c r="D327" s="25" t="str">
        <f>IF(COUNTIFS('Feature Details by Source'!A:A, B327, 'Feature Details by Source'!B:B, "Check-In", 'Feature Details by Source'!D:D, C327) &gt; 0, "True", "False")</f>
        <v>True</v>
      </c>
      <c r="E327" s="25" t="str">
        <f>IF(COUNTIFS('Feature Details by Source'!A:A, B327, 'Feature Details by Source'!B:B, "Check-Out", 'Feature Details by Source'!D:D, C327) &gt; 0, "True", "False")</f>
        <v>True</v>
      </c>
      <c r="F327" s="25" t="str">
        <f t="shared" si="1"/>
        <v>Met Expectation</v>
      </c>
      <c r="G327" s="26" t="str">
        <f t="shared" si="2"/>
        <v/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21" t="str">
        <f t="array" ref="A328">UNIQUE('Feature Details by Source'!A324:A992 &amp; "||" &amp; 'Feature Details by Source'!D324:D992)</f>
        <v>Customer36||Fast and Reliable Wi-Fi</v>
      </c>
      <c r="B328" s="22" t="str">
        <f>IFERROR(__xludf.DUMMYFUNCTION("SPLIT(A328, ""||"")"),"Customer36")</f>
        <v>Customer36</v>
      </c>
      <c r="C328" s="22" t="str">
        <f>IFERROR(__xludf.DUMMYFUNCTION("""COMPUTED_VALUE"""),"Fast and Reliable Wi-Fi")</f>
        <v>Fast and Reliable Wi-Fi</v>
      </c>
      <c r="D328" s="22" t="str">
        <f>IF(COUNTIFS('Feature Details by Source'!A:A, B328, 'Feature Details by Source'!B:B, "Check-In", 'Feature Details by Source'!D:D, C328) &gt; 0, "True", "False")</f>
        <v>True</v>
      </c>
      <c r="E328" s="22" t="str">
        <f>IF(COUNTIFS('Feature Details by Source'!A:A, B328, 'Feature Details by Source'!B:B, "Check-Out", 'Feature Details by Source'!D:D, C328) &gt; 0, "True", "False")</f>
        <v>True</v>
      </c>
      <c r="F328" s="22" t="str">
        <f t="shared" si="1"/>
        <v>Met Expectation</v>
      </c>
      <c r="G328" s="23" t="str">
        <f t="shared" si="2"/>
        <v/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24" t="str">
        <f t="array" ref="A329">UNIQUE('Feature Details by Source'!A325:A992 &amp; "||" &amp; 'Feature Details by Source'!D325:D992)</f>
        <v>Customer36||Friendly and Helpful Staff</v>
      </c>
      <c r="B329" s="25" t="str">
        <f>IFERROR(__xludf.DUMMYFUNCTION("SPLIT(A329, ""||"")"),"Customer36")</f>
        <v>Customer36</v>
      </c>
      <c r="C329" s="25" t="str">
        <f>IFERROR(__xludf.DUMMYFUNCTION("""COMPUTED_VALUE"""),"Friendly and Helpful Staff")</f>
        <v>Friendly and Helpful Staff</v>
      </c>
      <c r="D329" s="25" t="str">
        <f>IF(COUNTIFS('Feature Details by Source'!A:A, B329, 'Feature Details by Source'!B:B, "Check-In", 'Feature Details by Source'!D:D, C329) &gt; 0, "True", "False")</f>
        <v>True</v>
      </c>
      <c r="E329" s="25" t="str">
        <f>IF(COUNTIFS('Feature Details by Source'!A:A, B329, 'Feature Details by Source'!B:B, "Check-Out", 'Feature Details by Source'!D:D, C329) &gt; 0, "True", "False")</f>
        <v>True</v>
      </c>
      <c r="F329" s="25" t="str">
        <f t="shared" si="1"/>
        <v>Met Expectation</v>
      </c>
      <c r="G329" s="26" t="str">
        <f t="shared" si="2"/>
        <v/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21" t="str">
        <f t="array" ref="A330">UNIQUE('Feature Details by Source'!A326:A992 &amp; "||" &amp; 'Feature Details by Source'!D326:D992)</f>
        <v>Customer37||Delicious Breakfast</v>
      </c>
      <c r="B330" s="22" t="str">
        <f>IFERROR(__xludf.DUMMYFUNCTION("SPLIT(A330, ""||"")"),"Customer37")</f>
        <v>Customer37</v>
      </c>
      <c r="C330" s="22" t="str">
        <f>IFERROR(__xludf.DUMMYFUNCTION("""COMPUTED_VALUE"""),"Delicious Breakfast")</f>
        <v>Delicious Breakfast</v>
      </c>
      <c r="D330" s="22" t="str">
        <f>IF(COUNTIFS('Feature Details by Source'!A:A, B330, 'Feature Details by Source'!B:B, "Check-In", 'Feature Details by Source'!D:D, C330) &gt; 0, "True", "False")</f>
        <v>True</v>
      </c>
      <c r="E330" s="22" t="str">
        <f>IF(COUNTIFS('Feature Details by Source'!A:A, B330, 'Feature Details by Source'!B:B, "Check-Out", 'Feature Details by Source'!D:D, C330) &gt; 0, "True", "False")</f>
        <v>True</v>
      </c>
      <c r="F330" s="22" t="str">
        <f t="shared" si="1"/>
        <v>Met Expectation</v>
      </c>
      <c r="G330" s="23" t="str">
        <f t="shared" si="2"/>
        <v/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24" t="str">
        <f t="array" ref="A331">UNIQUE('Feature Details by Source'!A327:A992 &amp; "||" &amp; 'Feature Details by Source'!D327:D992)</f>
        <v>Customer38||Quiet and Restful Environment</v>
      </c>
      <c r="B331" s="25" t="str">
        <f>IFERROR(__xludf.DUMMYFUNCTION("SPLIT(A331, ""||"")"),"Customer38")</f>
        <v>Customer38</v>
      </c>
      <c r="C331" s="25" t="str">
        <f>IFERROR(__xludf.DUMMYFUNCTION("""COMPUTED_VALUE"""),"Quiet and Restful Environment")</f>
        <v>Quiet and Restful Environment</v>
      </c>
      <c r="D331" s="25" t="str">
        <f>IF(COUNTIFS('Feature Details by Source'!A:A, B331, 'Feature Details by Source'!B:B, "Check-In", 'Feature Details by Source'!D:D, C331) &gt; 0, "True", "False")</f>
        <v>True</v>
      </c>
      <c r="E331" s="25" t="str">
        <f>IF(COUNTIFS('Feature Details by Source'!A:A, B331, 'Feature Details by Source'!B:B, "Check-Out", 'Feature Details by Source'!D:D, C331) &gt; 0, "True", "False")</f>
        <v>True</v>
      </c>
      <c r="F331" s="25" t="str">
        <f t="shared" si="1"/>
        <v>Met Expectation</v>
      </c>
      <c r="G331" s="26" t="str">
        <f t="shared" si="2"/>
        <v/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21" t="str">
        <f t="array" ref="A332">UNIQUE('Feature Details by Source'!A328:A992 &amp; "||" &amp; 'Feature Details by Source'!D328:D992)</f>
        <v>Customer38||Fast and Reliable Wi-Fi</v>
      </c>
      <c r="B332" s="22" t="str">
        <f>IFERROR(__xludf.DUMMYFUNCTION("SPLIT(A332, ""||"")"),"Customer38")</f>
        <v>Customer38</v>
      </c>
      <c r="C332" s="22" t="str">
        <f>IFERROR(__xludf.DUMMYFUNCTION("""COMPUTED_VALUE"""),"Fast and Reliable Wi-Fi")</f>
        <v>Fast and Reliable Wi-Fi</v>
      </c>
      <c r="D332" s="22" t="str">
        <f>IF(COUNTIFS('Feature Details by Source'!A:A, B332, 'Feature Details by Source'!B:B, "Check-In", 'Feature Details by Source'!D:D, C332) &gt; 0, "True", "False")</f>
        <v>True</v>
      </c>
      <c r="E332" s="22" t="str">
        <f>IF(COUNTIFS('Feature Details by Source'!A:A, B332, 'Feature Details by Source'!B:B, "Check-Out", 'Feature Details by Source'!D:D, C332) &gt; 0, "True", "False")</f>
        <v>True</v>
      </c>
      <c r="F332" s="22" t="str">
        <f t="shared" si="1"/>
        <v>Met Expectation</v>
      </c>
      <c r="G332" s="23" t="str">
        <f t="shared" si="2"/>
        <v/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24" t="str">
        <f t="array" ref="A333">UNIQUE('Feature Details by Source'!A329:A992 &amp; "||" &amp; 'Feature Details by Source'!D329:D992)</f>
        <v>Customer38||Delicious Breakfast</v>
      </c>
      <c r="B333" s="25" t="str">
        <f>IFERROR(__xludf.DUMMYFUNCTION("SPLIT(A333, ""||"")"),"Customer38")</f>
        <v>Customer38</v>
      </c>
      <c r="C333" s="25" t="str">
        <f>IFERROR(__xludf.DUMMYFUNCTION("""COMPUTED_VALUE"""),"Delicious Breakfast")</f>
        <v>Delicious Breakfast</v>
      </c>
      <c r="D333" s="25" t="str">
        <f>IF(COUNTIFS('Feature Details by Source'!A:A, B333, 'Feature Details by Source'!B:B, "Check-In", 'Feature Details by Source'!D:D, C333) &gt; 0, "True", "False")</f>
        <v>True</v>
      </c>
      <c r="E333" s="25" t="str">
        <f>IF(COUNTIFS('Feature Details by Source'!A:A, B333, 'Feature Details by Source'!B:B, "Check-Out", 'Feature Details by Source'!D:D, C333) &gt; 0, "True", "False")</f>
        <v>True</v>
      </c>
      <c r="F333" s="25" t="str">
        <f t="shared" si="1"/>
        <v>Met Expectation</v>
      </c>
      <c r="G333" s="26" t="str">
        <f t="shared" si="2"/>
        <v/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21" t="str">
        <f t="array" ref="A334">UNIQUE('Feature Details by Source'!A330:A992 &amp; "||" &amp; 'Feature Details by Source'!D330:D992)</f>
        <v>Customer39||Quiet and Restful Environment</v>
      </c>
      <c r="B334" s="22" t="str">
        <f>IFERROR(__xludf.DUMMYFUNCTION("SPLIT(A334, ""||"")"),"Customer39")</f>
        <v>Customer39</v>
      </c>
      <c r="C334" s="22" t="str">
        <f>IFERROR(__xludf.DUMMYFUNCTION("""COMPUTED_VALUE"""),"Quiet and Restful Environment")</f>
        <v>Quiet and Restful Environment</v>
      </c>
      <c r="D334" s="22" t="str">
        <f>IF(COUNTIFS('Feature Details by Source'!A:A, B334, 'Feature Details by Source'!B:B, "Check-In", 'Feature Details by Source'!D:D, C334) &gt; 0, "True", "False")</f>
        <v>True</v>
      </c>
      <c r="E334" s="22" t="str">
        <f>IF(COUNTIFS('Feature Details by Source'!A:A, B334, 'Feature Details by Source'!B:B, "Check-Out", 'Feature Details by Source'!D:D, C334) &gt; 0, "True", "False")</f>
        <v>True</v>
      </c>
      <c r="F334" s="22" t="str">
        <f t="shared" si="1"/>
        <v>Met Expectation</v>
      </c>
      <c r="G334" s="23" t="str">
        <f t="shared" si="2"/>
        <v/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24" t="str">
        <f t="array" ref="A335">UNIQUE('Feature Details by Source'!A331:A992 &amp; "||" &amp; 'Feature Details by Source'!D331:D992)</f>
        <v>Customer39||Fast and Reliable Wi-Fi</v>
      </c>
      <c r="B335" s="25" t="str">
        <f>IFERROR(__xludf.DUMMYFUNCTION("SPLIT(A335, ""||"")"),"Customer39")</f>
        <v>Customer39</v>
      </c>
      <c r="C335" s="25" t="str">
        <f>IFERROR(__xludf.DUMMYFUNCTION("""COMPUTED_VALUE"""),"Fast and Reliable Wi-Fi")</f>
        <v>Fast and Reliable Wi-Fi</v>
      </c>
      <c r="D335" s="25" t="str">
        <f>IF(COUNTIFS('Feature Details by Source'!A:A, B335, 'Feature Details by Source'!B:B, "Check-In", 'Feature Details by Source'!D:D, C335) &gt; 0, "True", "False")</f>
        <v>True</v>
      </c>
      <c r="E335" s="25" t="str">
        <f>IF(COUNTIFS('Feature Details by Source'!A:A, B335, 'Feature Details by Source'!B:B, "Check-Out", 'Feature Details by Source'!D:D, C335) &gt; 0, "True", "False")</f>
        <v>True</v>
      </c>
      <c r="F335" s="25" t="str">
        <f t="shared" si="1"/>
        <v>Met Expectation</v>
      </c>
      <c r="G335" s="26" t="str">
        <f t="shared" si="2"/>
        <v/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21" t="str">
        <f t="array" ref="A336">UNIQUE('Feature Details by Source'!A332:A992 &amp; "||" &amp; 'Feature Details by Source'!D332:D992)</f>
        <v>Customer39||Delicious Breakfast</v>
      </c>
      <c r="B336" s="22" t="str">
        <f>IFERROR(__xludf.DUMMYFUNCTION("SPLIT(A336, ""||"")"),"Customer39")</f>
        <v>Customer39</v>
      </c>
      <c r="C336" s="22" t="str">
        <f>IFERROR(__xludf.DUMMYFUNCTION("""COMPUTED_VALUE"""),"Delicious Breakfast")</f>
        <v>Delicious Breakfast</v>
      </c>
      <c r="D336" s="22" t="str">
        <f>IF(COUNTIFS('Feature Details by Source'!A:A, B336, 'Feature Details by Source'!B:B, "Check-In", 'Feature Details by Source'!D:D, C336) &gt; 0, "True", "False")</f>
        <v>True</v>
      </c>
      <c r="E336" s="22" t="str">
        <f>IF(COUNTIFS('Feature Details by Source'!A:A, B336, 'Feature Details by Source'!B:B, "Check-Out", 'Feature Details by Source'!D:D, C336) &gt; 0, "True", "False")</f>
        <v>True</v>
      </c>
      <c r="F336" s="22" t="str">
        <f t="shared" si="1"/>
        <v>Met Expectation</v>
      </c>
      <c r="G336" s="23" t="str">
        <f t="shared" si="2"/>
        <v/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24" t="str">
        <f t="array" ref="A337">UNIQUE('Feature Details by Source'!A333:A992 &amp; "||" &amp; 'Feature Details by Source'!D333:D992)</f>
        <v>Customer40||Quiet and Restful Environment</v>
      </c>
      <c r="B337" s="25" t="str">
        <f>IFERROR(__xludf.DUMMYFUNCTION("SPLIT(A337, ""||"")"),"Customer40")</f>
        <v>Customer40</v>
      </c>
      <c r="C337" s="25" t="str">
        <f>IFERROR(__xludf.DUMMYFUNCTION("""COMPUTED_VALUE"""),"Quiet and Restful Environment")</f>
        <v>Quiet and Restful Environment</v>
      </c>
      <c r="D337" s="25" t="str">
        <f>IF(COUNTIFS('Feature Details by Source'!A:A, B337, 'Feature Details by Source'!B:B, "Check-In", 'Feature Details by Source'!D:D, C337) &gt; 0, "True", "False")</f>
        <v>True</v>
      </c>
      <c r="E337" s="25" t="str">
        <f>IF(COUNTIFS('Feature Details by Source'!A:A, B337, 'Feature Details by Source'!B:B, "Check-Out", 'Feature Details by Source'!D:D, C337) &gt; 0, "True", "False")</f>
        <v>True</v>
      </c>
      <c r="F337" s="25" t="str">
        <f t="shared" si="1"/>
        <v>Met Expectation</v>
      </c>
      <c r="G337" s="26" t="str">
        <f t="shared" si="2"/>
        <v/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21" t="str">
        <f t="array" ref="A338">UNIQUE('Feature Details by Source'!A334:A992 &amp; "||" &amp; 'Feature Details by Source'!D334:D992)</f>
        <v>Customer40||Fast and Reliable Wi-Fi</v>
      </c>
      <c r="B338" s="22" t="str">
        <f>IFERROR(__xludf.DUMMYFUNCTION("SPLIT(A338, ""||"")"),"Customer40")</f>
        <v>Customer40</v>
      </c>
      <c r="C338" s="22" t="str">
        <f>IFERROR(__xludf.DUMMYFUNCTION("""COMPUTED_VALUE"""),"Fast and Reliable Wi-Fi")</f>
        <v>Fast and Reliable Wi-Fi</v>
      </c>
      <c r="D338" s="22" t="str">
        <f>IF(COUNTIFS('Feature Details by Source'!A:A, B338, 'Feature Details by Source'!B:B, "Check-In", 'Feature Details by Source'!D:D, C338) &gt; 0, "True", "False")</f>
        <v>True</v>
      </c>
      <c r="E338" s="22" t="str">
        <f>IF(COUNTIFS('Feature Details by Source'!A:A, B338, 'Feature Details by Source'!B:B, "Check-Out", 'Feature Details by Source'!D:D, C338) &gt; 0, "True", "False")</f>
        <v>True</v>
      </c>
      <c r="F338" s="22" t="str">
        <f t="shared" si="1"/>
        <v>Met Expectation</v>
      </c>
      <c r="G338" s="23" t="str">
        <f t="shared" si="2"/>
        <v/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24" t="str">
        <f t="array" ref="A339">UNIQUE('Feature Details by Source'!A335:A992 &amp; "||" &amp; 'Feature Details by Source'!D335:D992)</f>
        <v>Customer40||Delicious Breakfast</v>
      </c>
      <c r="B339" s="25" t="str">
        <f>IFERROR(__xludf.DUMMYFUNCTION("SPLIT(A339, ""||"")"),"Customer40")</f>
        <v>Customer40</v>
      </c>
      <c r="C339" s="25" t="str">
        <f>IFERROR(__xludf.DUMMYFUNCTION("""COMPUTED_VALUE"""),"Delicious Breakfast")</f>
        <v>Delicious Breakfast</v>
      </c>
      <c r="D339" s="25" t="str">
        <f>IF(COUNTIFS('Feature Details by Source'!A:A, B339, 'Feature Details by Source'!B:B, "Check-In", 'Feature Details by Source'!D:D, C339) &gt; 0, "True", "False")</f>
        <v>False</v>
      </c>
      <c r="E339" s="25" t="str">
        <f>IF(COUNTIFS('Feature Details by Source'!A:A, B339, 'Feature Details by Source'!B:B, "Check-Out", 'Feature Details by Source'!D:D, C339) &gt; 0, "True", "False")</f>
        <v>True</v>
      </c>
      <c r="F339" s="25" t="str">
        <f t="shared" si="1"/>
        <v>Delight</v>
      </c>
      <c r="G339" s="26" t="str">
        <f t="shared" si="2"/>
        <v>Delight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21" t="str">
        <f t="array" ref="A340">UNIQUE('Feature Details by Source'!A336:A992 &amp; "||" &amp; 'Feature Details by Source'!D336:D992)</f>
        <v>Customer40||Business Amenities</v>
      </c>
      <c r="B340" s="22" t="str">
        <f>IFERROR(__xludf.DUMMYFUNCTION("SPLIT(A340, ""||"")"),"Customer40")</f>
        <v>Customer40</v>
      </c>
      <c r="C340" s="22" t="str">
        <f>IFERROR(__xludf.DUMMYFUNCTION("""COMPUTED_VALUE"""),"Business Amenities")</f>
        <v>Business Amenities</v>
      </c>
      <c r="D340" s="22" t="str">
        <f>IF(COUNTIFS('Feature Details by Source'!A:A, B340, 'Feature Details by Source'!B:B, "Check-In", 'Feature Details by Source'!D:D, C340) &gt; 0, "True", "False")</f>
        <v>True</v>
      </c>
      <c r="E340" s="22" t="str">
        <f>IF(COUNTIFS('Feature Details by Source'!A:A, B340, 'Feature Details by Source'!B:B, "Check-Out", 'Feature Details by Source'!D:D, C340) &gt; 0, "True", "False")</f>
        <v>True</v>
      </c>
      <c r="F340" s="22" t="str">
        <f t="shared" si="1"/>
        <v>Met Expectation</v>
      </c>
      <c r="G340" s="23" t="str">
        <f t="shared" si="2"/>
        <v/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24" t="str">
        <f t="array" ref="A341">UNIQUE('Feature Details by Source'!A337:A992 &amp; "||" &amp; 'Feature Details by Source'!D337:D992)</f>
        <v>Customer43||Quiet and Restful Environment</v>
      </c>
      <c r="B341" s="25" t="str">
        <f>IFERROR(__xludf.DUMMYFUNCTION("SPLIT(A341, ""||"")"),"Customer43")</f>
        <v>Customer43</v>
      </c>
      <c r="C341" s="25" t="str">
        <f>IFERROR(__xludf.DUMMYFUNCTION("""COMPUTED_VALUE"""),"Quiet and Restful Environment")</f>
        <v>Quiet and Restful Environment</v>
      </c>
      <c r="D341" s="25" t="str">
        <f>IF(COUNTIFS('Feature Details by Source'!A:A, B341, 'Feature Details by Source'!B:B, "Check-In", 'Feature Details by Source'!D:D, C341) &gt; 0, "True", "False")</f>
        <v>True</v>
      </c>
      <c r="E341" s="25" t="str">
        <f>IF(COUNTIFS('Feature Details by Source'!A:A, B341, 'Feature Details by Source'!B:B, "Check-Out", 'Feature Details by Source'!D:D, C341) &gt; 0, "True", "False")</f>
        <v>True</v>
      </c>
      <c r="F341" s="25" t="str">
        <f t="shared" si="1"/>
        <v>Met Expectation</v>
      </c>
      <c r="G341" s="26" t="str">
        <f t="shared" si="2"/>
        <v/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27" t="str">
        <f t="array" ref="A342">UNIQUE('Feature Details by Source'!A338:A992 &amp; "||" &amp; 'Feature Details by Source'!D338:D992)</f>
        <v>Customer43||Fast and Reliable Wi-Fi</v>
      </c>
      <c r="B342" s="28" t="str">
        <f>IFERROR(__xludf.DUMMYFUNCTION("SPLIT(A342, ""||"")"),"Customer43")</f>
        <v>Customer43</v>
      </c>
      <c r="C342" s="28" t="str">
        <f>IFERROR(__xludf.DUMMYFUNCTION("""COMPUTED_VALUE"""),"Fast and Reliable Wi-Fi")</f>
        <v>Fast and Reliable Wi-Fi</v>
      </c>
      <c r="D342" s="28" t="str">
        <f>IF(COUNTIFS('Feature Details by Source'!A:A, B342, 'Feature Details by Source'!B:B, "Check-In", 'Feature Details by Source'!D:D, C342) &gt; 0, "True", "False")</f>
        <v>True</v>
      </c>
      <c r="E342" s="28" t="str">
        <f>IF(COUNTIFS('Feature Details by Source'!A:A, B342, 'Feature Details by Source'!B:B, "Check-Out", 'Feature Details by Source'!D:D, C342) &gt; 0, "True", "False")</f>
        <v>True</v>
      </c>
      <c r="F342" s="28" t="str">
        <f t="shared" si="1"/>
        <v>Met Expectation</v>
      </c>
      <c r="G342" s="29" t="str">
        <f t="shared" si="2"/>
        <v/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F2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0"/>
    <col customWidth="1" min="2" max="2" width="20.75"/>
    <col customWidth="1" min="3" max="3" width="18.5"/>
    <col customWidth="1" min="4" max="4" width="13.88"/>
    <col customWidth="1" min="5" max="5" width="12.63"/>
    <col customWidth="1" min="6" max="6" width="13.0"/>
    <col customWidth="1" min="7" max="7" width="55.5"/>
  </cols>
  <sheetData>
    <row r="1">
      <c r="A1" s="63" t="s">
        <v>132</v>
      </c>
      <c r="B1" s="64" t="s">
        <v>157</v>
      </c>
      <c r="C1" s="64" t="s">
        <v>158</v>
      </c>
      <c r="D1" s="65" t="s">
        <v>159</v>
      </c>
    </row>
    <row r="2">
      <c r="A2" s="66" t="str">
        <f t="array" ref="A2:A13">UNIQUE('Feature Details by Source'!C6:C1000)</f>
        <v>Delicious Breakfast</v>
      </c>
      <c r="B2" s="67">
        <f>COUNTIFS('Customer-Feature Matrix'!$G$6:$G$342,"Met Expectation", 'Customer-Feature Matrix'!$C$6:$C$342, "Delicious Breakfast" )</f>
        <v>15</v>
      </c>
      <c r="C2" s="67">
        <f>COUNTIFS('Customer-Feature Matrix'!$F$6:$F$342,"Disappointed", 'Customer-Feature Matrix'!$C$6:$C$342, "Delicious Breakfast" )</f>
        <v>11</v>
      </c>
      <c r="D2" s="68">
        <f>COUNTIFS('Customer-Feature Matrix'!$F$6:$F$342,"Delight", 'Customer-Feature Matrix'!$C$6:$C$342, "Delicious Breakfast" )</f>
        <v>1</v>
      </c>
    </row>
    <row r="3">
      <c r="A3" s="69" t="s">
        <v>138</v>
      </c>
      <c r="B3" s="70">
        <f>COUNTIFS('Customer-Feature Matrix'!$G$6:$G$342,"Met Expectation", 'Customer-Feature Matrix'!$C$6:$C$342, "Fast and Reliable Wi-Fi" )</f>
        <v>21</v>
      </c>
      <c r="C3" s="70">
        <f>COUNTIFS('Customer-Feature Matrix'!$F$6:$F$342,"Disappointed", 'Customer-Feature Matrix'!$C$6:$C$342, "Fast and Reliable Wi-Fi" )</f>
        <v>5</v>
      </c>
      <c r="D3" s="71">
        <f>COUNTIFS('Customer-Feature Matrix'!$F$6:$F$342,"Delight", 'Customer-Feature Matrix'!$C$6:$C$342, "Fast and Reliable Wi-Fi" )</f>
        <v>0</v>
      </c>
      <c r="F3" s="72" t="s">
        <v>157</v>
      </c>
      <c r="G3" s="73" t="s">
        <v>160</v>
      </c>
    </row>
    <row r="4">
      <c r="A4" s="66" t="s">
        <v>139</v>
      </c>
      <c r="B4" s="67">
        <f>COUNTIFS('Customer-Feature Matrix'!$G$6:$G$342,"Met Expectation", 'Customer-Feature Matrix'!$C$6:$C$342, "Family-Friendly Services" )</f>
        <v>3</v>
      </c>
      <c r="C4" s="67">
        <f>COUNTIFS('Customer-Feature Matrix'!$F$6:$F$342,"Disappointed", 'Customer-Feature Matrix'!$C$6:$C$342, "Family-Friendly Services" )</f>
        <v>11</v>
      </c>
      <c r="D4" s="68">
        <f>COUNTIFS('Customer-Feature Matrix'!$F$6:$F$342,"Delight", 'Customer-Feature Matrix'!$C$6:$C$342, "Family-Friendly Services" )</f>
        <v>0</v>
      </c>
      <c r="F4" s="74" t="s">
        <v>158</v>
      </c>
      <c r="G4" s="75" t="s">
        <v>161</v>
      </c>
    </row>
    <row r="5">
      <c r="A5" s="69" t="s">
        <v>140</v>
      </c>
      <c r="B5" s="70">
        <f>COUNTIFS('Customer-Feature Matrix'!$G$6:$G$342,"Met Expectation", 'Customer-Feature Matrix'!$C$6:$C$342, "Friendly and Helpful Staff" )</f>
        <v>8</v>
      </c>
      <c r="C5" s="70">
        <f>COUNTIFS('Customer-Feature Matrix'!$F$6:$F$342,"Disappointed", 'Customer-Feature Matrix'!$C$6:$C$342, "Friendly and Helpful Staff" )</f>
        <v>10</v>
      </c>
      <c r="D5" s="71">
        <f>COUNTIFS('Customer-Feature Matrix'!$F$6:$F$342,"Delight", 'Customer-Feature Matrix'!$C$6:$C$342, "Friendly and Helpful Staff" )</f>
        <v>0</v>
      </c>
      <c r="F5" s="76" t="s">
        <v>159</v>
      </c>
      <c r="G5" s="77" t="s">
        <v>162</v>
      </c>
    </row>
    <row r="6">
      <c r="A6" s="66" t="s">
        <v>141</v>
      </c>
      <c r="B6" s="67">
        <f>COUNTIFS('Customer-Feature Matrix'!$G$6:$G$342,"Met Expectation", 'Customer-Feature Matrix'!$C$6:$C$342, "Easy Parking &amp; Check-in" )</f>
        <v>2</v>
      </c>
      <c r="C6" s="67">
        <f>COUNTIFS('Customer-Feature Matrix'!$F$6:$F$342,"Disappointed", 'Customer-Feature Matrix'!$C$6:$C$342, "Easy Parking &amp; Check-in" )</f>
        <v>9</v>
      </c>
      <c r="D6" s="68">
        <f>COUNTIFS('Customer-Feature Matrix'!$F$6:$F$342,"Delight", 'Customer-Feature Matrix'!$C$6:$C$342, "Easy Parking &amp; Check-in" )</f>
        <v>0</v>
      </c>
    </row>
    <row r="7">
      <c r="A7" s="69" t="s">
        <v>48</v>
      </c>
      <c r="B7" s="70">
        <f>COUNTIFS('Customer-Feature Matrix'!$G$6:$G$342,"Met Expectation", 'Customer-Feature Matrix'!$C$6:$C$342, "Quiet and Restful Environment" )</f>
        <v>32</v>
      </c>
      <c r="C7" s="70">
        <f>COUNTIFS('Customer-Feature Matrix'!$F$6:$F$342,"Disappointed", 'Customer-Feature Matrix'!$C$6:$C$342, "Quiet and Restful Environment" )</f>
        <v>4</v>
      </c>
      <c r="D7" s="71">
        <f>COUNTIFS('Customer-Feature Matrix'!$F$6:$F$342,"Delight", 'Customer-Feature Matrix'!$C$6:$C$342, "Quiet and Restful Environment" )</f>
        <v>0</v>
      </c>
    </row>
    <row r="8">
      <c r="A8" s="66" t="s">
        <v>142</v>
      </c>
      <c r="B8" s="67">
        <f>COUNTIFS('Customer-Feature Matrix'!$G$6:$G$342,"Met Expectation", 'Customer-Feature Matrix'!$C$6:$C$342, "Modern Fitness Facilities" )</f>
        <v>9</v>
      </c>
      <c r="C8" s="67">
        <f>COUNTIFS('Customer-Feature Matrix'!$F$6:$F$342,"Disappointed", 'Customer-Feature Matrix'!$C$6:$C$342, "Modern Fitness Facilities" )</f>
        <v>13</v>
      </c>
      <c r="D8" s="68">
        <f>COUNTIFS('Customer-Feature Matrix'!$F$6:$F$342,"Delight", 'Customer-Feature Matrix'!$C$6:$C$342, "Modern Fitness Facilities" )</f>
        <v>0</v>
      </c>
    </row>
    <row r="9">
      <c r="A9" s="69" t="s">
        <v>17</v>
      </c>
      <c r="B9" s="70">
        <f>COUNTIFS('Customer-Feature Matrix'!$G$6:$G$342,"Met Expectation", 'Customer-Feature Matrix'!$C$6:$C$342, "Reservation &amp; Communication" )</f>
        <v>7</v>
      </c>
      <c r="C9" s="70">
        <f>COUNTIFS('Customer-Feature Matrix'!$F$6:$F$342,"Disappointed", 'Customer-Feature Matrix'!$C$6:$C$342, "Reservation &amp; Communication" )</f>
        <v>5</v>
      </c>
      <c r="D9" s="71">
        <f>COUNTIFS('Customer-Feature Matrix'!$F$6:$F$342,"Delight", 'Customer-Feature Matrix'!$C$6:$C$342, "Reservation &amp; Communication" )</f>
        <v>0</v>
      </c>
    </row>
    <row r="10">
      <c r="A10" s="66" t="s">
        <v>143</v>
      </c>
      <c r="B10" s="67">
        <f>COUNTIFS('Customer-Feature Matrix'!$G$6:$G$342,"Met Expectation", 'Customer-Feature Matrix'!$C$6:$C$342, "Stylish Interior Design" )</f>
        <v>1</v>
      </c>
      <c r="C10" s="67">
        <f>COUNTIFS('Customer-Feature Matrix'!$F$6:$F$342,"Disappointed", 'Customer-Feature Matrix'!$C$6:$C$342, "Stylish Interior Design" )</f>
        <v>10</v>
      </c>
      <c r="D10" s="68">
        <f>COUNTIFS('Customer-Feature Matrix'!$F$6:$F$342,"Delight", 'Customer-Feature Matrix'!$C$6:$C$342, "Stylish Interior Design" )</f>
        <v>0</v>
      </c>
    </row>
    <row r="11">
      <c r="A11" s="69" t="s">
        <v>144</v>
      </c>
      <c r="B11" s="70">
        <f>COUNTIFS('Customer-Feature Matrix'!$G$6:$G$342,"Met Expectation", 'Customer-Feature Matrix'!$C$6:$C$342, "Comfortable and Clean Rooms" )</f>
        <v>10</v>
      </c>
      <c r="C11" s="70">
        <f>COUNTIFS('Customer-Feature Matrix'!$F$6:$F$342,"Disappointed", 'Customer-Feature Matrix'!$C$6:$C$342, "Comfortable and Clean Rooms" )</f>
        <v>16</v>
      </c>
      <c r="D11" s="71">
        <f>COUNTIFS('Customer-Feature Matrix'!$F$6:$F$342,"Delight", 'Customer-Feature Matrix'!$C$6:$C$342, "Comfortable and Clean Rooms" )</f>
        <v>0</v>
      </c>
    </row>
    <row r="12">
      <c r="A12" s="66" t="s">
        <v>122</v>
      </c>
      <c r="B12" s="67">
        <f>COUNTIFS('Customer-Feature Matrix'!$G$6:$G$342,"Met Expectation", 'Customer-Feature Matrix'!$C$6:$C$342, "Business Amenities" )</f>
        <v>10</v>
      </c>
      <c r="C12" s="67">
        <f>COUNTIFS('Customer-Feature Matrix'!$F$6:$F$342,"Disappointed", 'Customer-Feature Matrix'!$C$6:$C$342, "Business Amenities" )</f>
        <v>7</v>
      </c>
      <c r="D12" s="68">
        <f>COUNTIFS('Customer-Feature Matrix'!$F$6:$F$342,"Delight", 'Customer-Feature Matrix'!$C$6:$C$342, "Business Amenities" )</f>
        <v>0</v>
      </c>
    </row>
    <row r="13">
      <c r="A13" s="78"/>
      <c r="B13" s="79">
        <f>SUM(B2:B12)</f>
        <v>118</v>
      </c>
      <c r="C13" s="79">
        <f t="shared" ref="C13:D13" si="1">sum(C2:C12)</f>
        <v>101</v>
      </c>
      <c r="D13" s="80">
        <f t="shared" si="1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B2:D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