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hidePivotFieldList="1" defaultThemeVersion="166925"/>
  <mc:AlternateContent xmlns:mc="http://schemas.openxmlformats.org/markup-compatibility/2006">
    <mc:Choice Requires="x15">
      <x15ac:absPath xmlns:x15ac="http://schemas.microsoft.com/office/spreadsheetml/2010/11/ac" url="C:\Users\welcome\OneDrive\Documents\"/>
    </mc:Choice>
  </mc:AlternateContent>
  <xr:revisionPtr revIDLastSave="0" documentId="13_ncr:1_{B151586B-ED9A-46E2-B1BB-BC557181B144}" xr6:coauthVersionLast="47" xr6:coauthVersionMax="47" xr10:uidLastSave="{00000000-0000-0000-0000-000000000000}"/>
  <bookViews>
    <workbookView xWindow="-120" yWindow="-120" windowWidth="19440" windowHeight="10320" firstSheet="4" activeTab="7" xr2:uid="{FCB634D9-AE36-49CB-8FF8-EA489A08C87F}"/>
  </bookViews>
  <sheets>
    <sheet name="summary" sheetId="1" r:id="rId1"/>
    <sheet name="Sheet1" sheetId="7" state="hidden" r:id="rId2"/>
    <sheet name="Savings Calculator" sheetId="6" r:id="rId3"/>
    <sheet name="Expected Monthly expenses" sheetId="3" state="hidden" r:id="rId4"/>
    <sheet name=" Income" sheetId="2" r:id="rId5"/>
    <sheet name="Spending Summary" sheetId="5" r:id="rId6"/>
    <sheet name="Transaction history" sheetId="4" r:id="rId7"/>
    <sheet name="Monthly Analysis" sheetId="9" r:id="rId8"/>
    <sheet name="Sheet2" sheetId="8" state="hidden" r:id="rId9"/>
  </sheets>
  <definedNames>
    <definedName name="saving_goals">Sheet1!$E$2</definedName>
    <definedName name="Slicer_CategoryGroup">#N/A</definedName>
    <definedName name="target_date">Sheet1!$G$2</definedName>
  </definedNames>
  <calcPr calcId="191029"/>
  <pivotCaches>
    <pivotCache cacheId="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41" i="4" l="1"/>
  <c r="D151" i="4"/>
  <c r="D150" i="4"/>
  <c r="D149" i="4"/>
  <c r="D148" i="4"/>
  <c r="D147" i="4"/>
  <c r="D142" i="4"/>
  <c r="D143" i="4"/>
  <c r="D144" i="4"/>
  <c r="D145" i="4"/>
  <c r="D146" i="4"/>
  <c r="D133" i="4"/>
  <c r="D131" i="4"/>
  <c r="D132" i="4"/>
  <c r="D134" i="4"/>
  <c r="D135" i="4"/>
  <c r="D136" i="4"/>
  <c r="D137" i="4"/>
  <c r="D138" i="4"/>
  <c r="D139" i="4"/>
  <c r="D140" i="4"/>
  <c r="D130" i="4"/>
  <c r="D129" i="4"/>
  <c r="D128" i="4"/>
  <c r="D127" i="4"/>
  <c r="D126" i="4"/>
  <c r="D125" i="4"/>
  <c r="D124" i="4"/>
  <c r="D123" i="4"/>
  <c r="D122" i="4"/>
  <c r="D121" i="4"/>
  <c r="D120" i="4"/>
  <c r="D119" i="4"/>
  <c r="D118" i="4"/>
  <c r="D117" i="4"/>
  <c r="D116" i="4"/>
  <c r="D115" i="4"/>
  <c r="D114" i="4"/>
  <c r="D113" i="4"/>
  <c r="D112" i="4"/>
  <c r="D111" i="4"/>
  <c r="D110" i="4"/>
  <c r="D109" i="4"/>
  <c r="D106" i="4"/>
  <c r="D105" i="4"/>
  <c r="D104" i="4"/>
  <c r="D108" i="4"/>
  <c r="D107" i="4"/>
  <c r="D103" i="4"/>
  <c r="D102" i="4"/>
  <c r="D101" i="4"/>
  <c r="D100" i="4"/>
  <c r="D99" i="4"/>
  <c r="D98" i="4"/>
  <c r="D97" i="4"/>
  <c r="D96" i="4"/>
  <c r="D95" i="4"/>
  <c r="D94" i="4"/>
  <c r="D93" i="4"/>
  <c r="D92" i="4"/>
  <c r="D91" i="4"/>
  <c r="D90" i="4"/>
  <c r="D89" i="4"/>
  <c r="D87" i="4"/>
  <c r="D88" i="4"/>
  <c r="D86" i="4"/>
  <c r="D85" i="4"/>
  <c r="D84" i="4"/>
  <c r="D83" i="4"/>
  <c r="D79" i="4"/>
  <c r="D82" i="4"/>
  <c r="D81" i="4"/>
  <c r="D80" i="4"/>
  <c r="D78" i="4"/>
  <c r="D77" i="4"/>
  <c r="D76" i="4"/>
  <c r="D75" i="4"/>
  <c r="D74" i="4"/>
  <c r="D73" i="4"/>
  <c r="D72" i="4"/>
  <c r="D71" i="4"/>
  <c r="D70" i="4"/>
  <c r="D69" i="4"/>
  <c r="D68" i="4"/>
  <c r="D67" i="4"/>
  <c r="D66" i="4"/>
  <c r="D65" i="4"/>
  <c r="D64" i="4"/>
  <c r="D63" i="4"/>
  <c r="D62" i="4"/>
  <c r="D57" i="4"/>
  <c r="D58" i="4"/>
  <c r="D59" i="4"/>
  <c r="D60" i="4"/>
  <c r="D61" i="4"/>
  <c r="D56" i="4"/>
  <c r="D53" i="4"/>
  <c r="D55" i="4"/>
  <c r="D54" i="4"/>
  <c r="D52" i="4"/>
  <c r="D51" i="4"/>
  <c r="D50" i="4"/>
  <c r="D49" i="4"/>
  <c r="D48" i="4"/>
  <c r="D47" i="4"/>
  <c r="D46" i="4"/>
  <c r="D45" i="4"/>
  <c r="D44" i="4"/>
  <c r="D43" i="4"/>
  <c r="D42" i="4"/>
  <c r="D41" i="4"/>
  <c r="D40" i="4"/>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C3" i="1"/>
  <c r="B2" i="5"/>
  <c r="B3" i="5"/>
  <c r="B4" i="5"/>
  <c r="B5" i="5"/>
  <c r="B6" i="5"/>
  <c r="B7" i="5"/>
  <c r="B8" i="5"/>
  <c r="B9" i="5"/>
  <c r="B10" i="5"/>
  <c r="B11" i="5"/>
  <c r="B12" i="5"/>
  <c r="B13" i="5"/>
  <c r="C6" i="6"/>
  <c r="C4" i="6"/>
  <c r="C5" i="1" l="1"/>
  <c r="C8" i="6" s="1"/>
  <c r="C10" i="6" s="1"/>
  <c r="C12" i="6" s="1"/>
  <c r="A13" i="1"/>
  <c r="A12" i="1"/>
  <c r="C7" i="1" l="1" a="1"/>
  <c r="C7" i="1" s="1"/>
  <c r="C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<sst xmlns="http://schemas.openxmlformats.org/spreadsheetml/2006/main" count="279" uniqueCount="52">
  <si>
    <t>Budget and Expense Summary</t>
  </si>
  <si>
    <t>TOTAL MONTHLY INCOME</t>
  </si>
  <si>
    <t>TOTAL MONTHLY EXPENSE</t>
  </si>
  <si>
    <t>CASH BALANCE</t>
  </si>
  <si>
    <t>ITEM</t>
  </si>
  <si>
    <t>AMOUNT</t>
  </si>
  <si>
    <t>Courses</t>
  </si>
  <si>
    <t>Food</t>
  </si>
  <si>
    <t>Snacks,Tea</t>
  </si>
  <si>
    <t>Juices</t>
  </si>
  <si>
    <t>Cell phone bills</t>
  </si>
  <si>
    <t>Stationaries</t>
  </si>
  <si>
    <t>Groceries</t>
  </si>
  <si>
    <t>Others</t>
  </si>
  <si>
    <t>Travel</t>
  </si>
  <si>
    <t>Sports</t>
  </si>
  <si>
    <t>Date</t>
  </si>
  <si>
    <t>Category</t>
  </si>
  <si>
    <t>Amount</t>
  </si>
  <si>
    <t>Tea,Snacks</t>
  </si>
  <si>
    <t>College works</t>
  </si>
  <si>
    <t>Birthdays</t>
  </si>
  <si>
    <t>Brother</t>
  </si>
  <si>
    <t>Dad</t>
  </si>
  <si>
    <t>Spent</t>
  </si>
  <si>
    <t>School friends</t>
  </si>
  <si>
    <t>SAVINGS GOALS</t>
  </si>
  <si>
    <t>TARGET DATE</t>
  </si>
  <si>
    <t>CURRENT SAVINGS</t>
  </si>
  <si>
    <t>MONTHLY SAVINGS NEEDED</t>
  </si>
  <si>
    <t>% OF MONTHLY INCOME</t>
  </si>
  <si>
    <t>SAVINGS GOAL CALCULATOR</t>
  </si>
  <si>
    <t>DAILY BUDGET</t>
  </si>
  <si>
    <t>others</t>
  </si>
  <si>
    <t>DEDUCT SAVINGS FROM BUDGET?</t>
  </si>
  <si>
    <t>No</t>
  </si>
  <si>
    <t>Yes</t>
  </si>
  <si>
    <t>deduct_savings_from_budget</t>
  </si>
  <si>
    <t>saving_goals</t>
  </si>
  <si>
    <t>target_date</t>
  </si>
  <si>
    <t>CategoryGroup</t>
  </si>
  <si>
    <t>Bills</t>
  </si>
  <si>
    <t>Friends</t>
  </si>
  <si>
    <t>Studies</t>
  </si>
  <si>
    <t>Row Labels</t>
  </si>
  <si>
    <t>Grand Total</t>
  </si>
  <si>
    <t>Column Labels</t>
  </si>
  <si>
    <t>Sum of Amount</t>
  </si>
  <si>
    <t>Mom</t>
  </si>
  <si>
    <t>dad</t>
  </si>
  <si>
    <t>Mama</t>
  </si>
  <si>
    <t>Gift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</si>
</sst>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 #,##0"/>
    <numFmt numFmtId="165" formatCode="&quot;₹&quot;\ #,##0.00"/>
    <numFmt numFmtId="166" formatCode="dd/mm/yyyy"/>
  </numFmts>
  <fonts count="13" x14ac:knownFonts="1">
    <font>
      <sz val="11"/>
      <color theme="1"/>
      <name val="Calibri"/>
      <family val="2"/>
      <scheme val="minor"/>
    </font>
    <font>
      <b/>
      <sz val="11"/>
      <color theme="3"/>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sz val="20"/>
      <color theme="0"/>
      <name val="Calibri"/>
      <family val="2"/>
      <scheme val="minor"/>
    </font>
    <font>
      <b/>
      <sz val="15"/>
      <color theme="3"/>
      <name val="Calibri"/>
      <family val="2"/>
      <scheme val="minor"/>
    </font>
    <font>
      <sz val="11"/>
      <color theme="1"/>
      <name val="Century Gothic"/>
      <family val="2"/>
    </font>
    <font>
      <b/>
      <sz val="15"/>
      <color theme="5"/>
      <name val="Calibri"/>
      <family val="2"/>
      <scheme val="minor"/>
    </font>
    <font>
      <sz val="11"/>
      <color theme="5"/>
      <name val="Calibri"/>
      <family val="2"/>
      <scheme val="minor"/>
    </font>
    <font>
      <b/>
      <sz val="20"/>
      <color theme="1"/>
      <name val="Calibri"/>
      <family val="2"/>
      <scheme val="minor"/>
    </font>
    <font>
      <b/>
      <sz val="13"/>
      <color theme="3"/>
      <name val="Calibri"/>
      <family val="2"/>
      <scheme val="minor"/>
    </font>
    <font>
      <b/>
      <sz val="11"/>
      <color theme="0"/>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249977111117893"/>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right/>
      <top/>
      <bottom style="thick">
        <color theme="4"/>
      </bottom>
      <diagonal/>
    </border>
    <border>
      <left/>
      <right/>
      <top/>
      <bottom style="thick">
        <color theme="4" tint="0.499984740745262"/>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theme="4" tint="0.39997558519241921"/>
      </left>
      <right/>
      <top/>
      <bottom style="thin">
        <color theme="4" tint="0.39997558519241921"/>
      </bottom>
      <diagonal/>
    </border>
  </borders>
  <cellStyleXfs count="6">
    <xf numFmtId="0" fontId="0" fillId="0" borderId="0"/>
    <xf numFmtId="0" fontId="1" fillId="0" borderId="0" applyNumberFormat="0" applyFill="0" applyBorder="0" applyAlignment="0" applyProtection="0"/>
    <xf numFmtId="0" fontId="2" fillId="3" borderId="0" applyNumberFormat="0" applyBorder="0" applyAlignment="0" applyProtection="0"/>
    <xf numFmtId="0" fontId="3" fillId="4" borderId="0" applyNumberFormat="0" applyBorder="0" applyAlignment="0" applyProtection="0"/>
    <xf numFmtId="0" fontId="6" fillId="0" borderId="1" applyNumberFormat="0" applyFill="0" applyAlignment="0" applyProtection="0"/>
    <xf numFmtId="0" fontId="11" fillId="0" borderId="2" applyNumberFormat="0" applyFill="0" applyAlignment="0" applyProtection="0"/>
  </cellStyleXfs>
  <cellXfs count="32">
    <xf numFmtId="0" fontId="0" fillId="0" borderId="0" xfId="0"/>
    <xf numFmtId="0" fontId="4" fillId="0" borderId="0" xfId="0" applyFont="1"/>
    <xf numFmtId="164" fontId="4" fillId="0" borderId="0" xfId="0" applyNumberFormat="1" applyFont="1"/>
    <xf numFmtId="164" fontId="0" fillId="0" borderId="0" xfId="0" applyNumberFormat="1"/>
    <xf numFmtId="14" fontId="0" fillId="0" borderId="0" xfId="0" applyNumberFormat="1"/>
    <xf numFmtId="165" fontId="4" fillId="0" borderId="0" xfId="0" applyNumberFormat="1" applyFont="1"/>
    <xf numFmtId="165" fontId="0" fillId="0" borderId="0" xfId="0" applyNumberFormat="1"/>
    <xf numFmtId="0" fontId="6" fillId="0" borderId="1" xfId="4"/>
    <xf numFmtId="165" fontId="7" fillId="0" borderId="0" xfId="0" applyNumberFormat="1" applyFont="1"/>
    <xf numFmtId="0" fontId="8" fillId="0" borderId="1" xfId="4" applyFont="1"/>
    <xf numFmtId="0" fontId="9" fillId="0" borderId="0" xfId="0" applyFont="1"/>
    <xf numFmtId="14" fontId="7" fillId="0" borderId="0" xfId="0" applyNumberFormat="1" applyFont="1"/>
    <xf numFmtId="10" fontId="7" fillId="0" borderId="0" xfId="0" applyNumberFormat="1" applyFont="1"/>
    <xf numFmtId="0" fontId="0" fillId="9" borderId="4" xfId="0" applyFill="1" applyBorder="1"/>
    <xf numFmtId="0" fontId="0" fillId="0" borderId="4" xfId="0" applyBorder="1"/>
    <xf numFmtId="0" fontId="0" fillId="9" borderId="3" xfId="0" applyFill="1" applyBorder="1"/>
    <xf numFmtId="0" fontId="12" fillId="8" borderId="5" xfId="0" applyFont="1" applyFill="1" applyBorder="1"/>
    <xf numFmtId="0" fontId="12" fillId="8" borderId="6" xfId="0" applyFont="1" applyFill="1" applyBorder="1"/>
    <xf numFmtId="0" fontId="0" fillId="0" borderId="0" xfId="0" pivotButton="1"/>
    <xf numFmtId="0" fontId="0" fillId="0" borderId="0" xfId="0" applyAlignment="1">
      <alignment horizontal="left"/>
    </xf>
    <xf numFmtId="0" fontId="0" fillId="0" borderId="0" xfId="0" applyAlignment="1">
      <alignment horizontal="left" indent="1"/>
    </xf>
    <xf numFmtId="166" fontId="0" fillId="0" borderId="0" xfId="0" applyNumberFormat="1"/>
    <xf numFmtId="0" fontId="3" fillId="4" borderId="0" xfId="3"/>
    <xf numFmtId="0" fontId="10" fillId="6" borderId="0" xfId="0" applyFont="1" applyFill="1" applyAlignment="1">
      <alignment horizontal="center"/>
    </xf>
    <xf numFmtId="0" fontId="10" fillId="6" borderId="0" xfId="0" applyFont="1" applyFill="1" applyAlignment="1">
      <alignment vertical="center" wrapText="1"/>
    </xf>
    <xf numFmtId="0" fontId="5" fillId="5" borderId="0" xfId="0" applyFont="1" applyFill="1"/>
    <xf numFmtId="0" fontId="1" fillId="2" borderId="1" xfId="1" applyFill="1" applyBorder="1"/>
    <xf numFmtId="0" fontId="0" fillId="0" borderId="0" xfId="0"/>
    <xf numFmtId="0" fontId="2" fillId="3" borderId="1" xfId="2" applyBorder="1"/>
    <xf numFmtId="0" fontId="5" fillId="5" borderId="0" xfId="0" applyFont="1" applyFill="1" applyAlignment="1">
      <alignment horizontal="center"/>
    </xf>
    <xf numFmtId="0" fontId="11" fillId="0" borderId="2" xfId="5" applyAlignment="1">
      <alignment horizontal="center"/>
    </xf>
    <xf numFmtId="0" fontId="0" fillId="7" borderId="0" xfId="0" applyFill="1" applyAlignment="1">
      <alignment horizontal="center"/>
    </xf>
  </cellXfs>
  <cellStyles count="6">
    <cellStyle name="Bad" xfId="2" builtinId="27"/>
    <cellStyle name="Heading 1" xfId="4" builtinId="16"/>
    <cellStyle name="Heading 2" xfId="5" builtinId="17"/>
    <cellStyle name="Heading 4" xfId="1" builtinId="19"/>
    <cellStyle name="Neutral" xfId="3" builtinId="28"/>
    <cellStyle name="Normal" xfId="0" builtinId="0"/>
  </cellStyles>
  <dxfs count="11">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left style="thin">
          <color theme="4" tint="0.39997558519241921"/>
        </left>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164" formatCode="&quot;₹&quot;\ #,##0"/>
    </dxf>
    <dxf>
      <numFmt numFmtId="166" formatCode="dd/mm/yyyy"/>
    </dxf>
    <dxf>
      <numFmt numFmtId="165" formatCode="&quot;₹&quot;\ #,##0.00"/>
    </dxf>
    <dxf>
      <numFmt numFmtId="164" formatCode="&quot;₹&quot;\ #,##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INCOME VS EXPENSES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summary!$A$3</c:f>
              <c:strCache>
                <c:ptCount val="1"/>
                <c:pt idx="0">
                  <c:v>TOTAL MONTHLY INCOME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summary!$C$6</c:f>
              <c:numCache>
                <c:formatCode>"₹"\ #,##0</c:formatCode>
                <c:ptCount val="1"/>
              </c:numCache>
            </c:numRef>
          </c:cat>
          <c:val>
            <c:numRef>
              <c:f>summary!$C$3</c:f>
              <c:numCache>
                <c:formatCode>"₹"\ #,##0</c:formatCode>
                <c:ptCount val="1"/>
                <c:pt idx="0">
                  <c:v>24850</c:v>
                </c:pt>
              </c:numCache>
            </c:numRef>
          </c:val>
          <c:extLst>
            <c:ext xmlns:c16="http://schemas.microsoft.com/office/drawing/2014/chart" uri="{C3380CC4-5D6E-409C-BE32-E72D297353CC}">
              <c16:uniqueId val="{00000000-1DED-43D3-9339-9D6AC8F50FEC}"/>
            </c:ext>
          </c:extLst>
        </c:ser>
        <c:ser>
          <c:idx val="1"/>
          <c:order val="1"/>
          <c:tx>
            <c:strRef>
              <c:f>summary!$A$5</c:f>
              <c:strCache>
                <c:ptCount val="1"/>
                <c:pt idx="0">
                  <c:v>TOTAL MONTHLY EXPENSE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summary!$C$6</c:f>
              <c:numCache>
                <c:formatCode>"₹"\ #,##0</c:formatCode>
                <c:ptCount val="1"/>
              </c:numCache>
            </c:numRef>
          </c:cat>
          <c:val>
            <c:numRef>
              <c:f>summary!$C$5</c:f>
              <c:numCache>
                <c:formatCode>"₹"\ #,##0</c:formatCode>
                <c:ptCount val="1"/>
                <c:pt idx="0">
                  <c:v>24236</c:v>
                </c:pt>
              </c:numCache>
            </c:numRef>
          </c:val>
          <c:extLst>
            <c:ext xmlns:c16="http://schemas.microsoft.com/office/drawing/2014/chart" uri="{C3380CC4-5D6E-409C-BE32-E72D297353CC}">
              <c16:uniqueId val="{00000002-1DED-43D3-9339-9D6AC8F50FEC}"/>
            </c:ext>
          </c:extLst>
        </c:ser>
        <c:dLbls>
          <c:showLegendKey val="0"/>
          <c:showVal val="0"/>
          <c:showCatName val="0"/>
          <c:showSerName val="0"/>
          <c:showPercent val="0"/>
          <c:showBubbleSize val="0"/>
        </c:dLbls>
        <c:gapWidth val="100"/>
        <c:overlap val="-24"/>
        <c:axId val="392567935"/>
        <c:axId val="392566687"/>
      </c:barChart>
      <c:catAx>
        <c:axId val="392567935"/>
        <c:scaling>
          <c:orientation val="minMax"/>
        </c:scaling>
        <c:delete val="0"/>
        <c:axPos val="b"/>
        <c:numFmt formatCode="&quot;₹&quot;\ #,##0"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566687"/>
        <c:crosses val="autoZero"/>
        <c:auto val="1"/>
        <c:lblAlgn val="ctr"/>
        <c:lblOffset val="100"/>
        <c:noMultiLvlLbl val="0"/>
      </c:catAx>
      <c:valAx>
        <c:axId val="39256668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567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EXPENSES</a:t>
            </a:r>
            <a:r>
              <a:rPr lang="en-US" b="1" baseline="0"/>
              <a:t> BY CATEGORY</a:t>
            </a:r>
            <a:endParaRPr lang="en-US" b="1"/>
          </a:p>
        </c:rich>
      </c:tx>
      <c:layout>
        <c:manualLayout>
          <c:xMode val="edge"/>
          <c:yMode val="edge"/>
          <c:x val="0.29566849100860043"/>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1"/>
          <c:order val="0"/>
          <c:tx>
            <c:strRef>
              <c:f>'Spending Summary'!$B$1</c:f>
              <c:strCache>
                <c:ptCount val="1"/>
                <c:pt idx="0">
                  <c:v>Spent</c:v>
                </c:pt>
              </c:strCache>
            </c:strRef>
          </c:tx>
          <c:spPr>
            <a:solidFill>
              <a:schemeClr val="accent1">
                <a:tint val="77000"/>
              </a:schemeClr>
            </a:solidFill>
            <a:ln>
              <a:noFill/>
            </a:ln>
            <a:effectLst/>
          </c:spPr>
          <c:invertIfNegative val="0"/>
          <c:cat>
            <c:strRef>
              <c:f>'Spending Summary'!$A$2:$A$14</c:f>
              <c:strCache>
                <c:ptCount val="13"/>
                <c:pt idx="0">
                  <c:v>Tea,Snacks</c:v>
                </c:pt>
                <c:pt idx="1">
                  <c:v>Food</c:v>
                </c:pt>
                <c:pt idx="2">
                  <c:v>Cell phone bills</c:v>
                </c:pt>
                <c:pt idx="3">
                  <c:v>Juices</c:v>
                </c:pt>
                <c:pt idx="4">
                  <c:v>Stationaries</c:v>
                </c:pt>
                <c:pt idx="5">
                  <c:v>Groceries</c:v>
                </c:pt>
                <c:pt idx="6">
                  <c:v>Travel</c:v>
                </c:pt>
                <c:pt idx="7">
                  <c:v>Courses</c:v>
                </c:pt>
                <c:pt idx="8">
                  <c:v>Others</c:v>
                </c:pt>
                <c:pt idx="9">
                  <c:v>College works</c:v>
                </c:pt>
                <c:pt idx="10">
                  <c:v>Sports</c:v>
                </c:pt>
                <c:pt idx="11">
                  <c:v>Birthdays</c:v>
                </c:pt>
                <c:pt idx="12">
                  <c:v>School friends</c:v>
                </c:pt>
              </c:strCache>
            </c:strRef>
          </c:cat>
          <c:val>
            <c:numRef>
              <c:f>'Spending Summary'!$B$2:$B$14</c:f>
              <c:numCache>
                <c:formatCode>"₹"\ #,##0.00</c:formatCode>
                <c:ptCount val="13"/>
                <c:pt idx="0">
                  <c:v>2942</c:v>
                </c:pt>
                <c:pt idx="1">
                  <c:v>4348</c:v>
                </c:pt>
                <c:pt idx="2">
                  <c:v>57</c:v>
                </c:pt>
                <c:pt idx="3">
                  <c:v>1080</c:v>
                </c:pt>
                <c:pt idx="4">
                  <c:v>190</c:v>
                </c:pt>
                <c:pt idx="5">
                  <c:v>608</c:v>
                </c:pt>
                <c:pt idx="6">
                  <c:v>4077</c:v>
                </c:pt>
                <c:pt idx="7">
                  <c:v>385</c:v>
                </c:pt>
                <c:pt idx="8">
                  <c:v>3718</c:v>
                </c:pt>
                <c:pt idx="9">
                  <c:v>2601</c:v>
                </c:pt>
                <c:pt idx="10">
                  <c:v>1310</c:v>
                </c:pt>
                <c:pt idx="11">
                  <c:v>2420</c:v>
                </c:pt>
                <c:pt idx="12">
                  <c:v>500</c:v>
                </c:pt>
              </c:numCache>
            </c:numRef>
          </c:val>
          <c:extLst>
            <c:ext xmlns:c16="http://schemas.microsoft.com/office/drawing/2014/chart" uri="{C3380CC4-5D6E-409C-BE32-E72D297353CC}">
              <c16:uniqueId val="{00000002-3CF3-4DA7-B661-C09B4A6F4DF6}"/>
            </c:ext>
          </c:extLst>
        </c:ser>
        <c:dLbls>
          <c:showLegendKey val="0"/>
          <c:showVal val="0"/>
          <c:showCatName val="0"/>
          <c:showSerName val="0"/>
          <c:showPercent val="0"/>
          <c:showBubbleSize val="0"/>
        </c:dLbls>
        <c:gapWidth val="182"/>
        <c:axId val="874703199"/>
        <c:axId val="874697375"/>
      </c:barChart>
      <c:catAx>
        <c:axId val="874703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4697375"/>
        <c:crosses val="autoZero"/>
        <c:auto val="1"/>
        <c:lblAlgn val="ctr"/>
        <c:lblOffset val="100"/>
        <c:noMultiLvlLbl val="0"/>
      </c:catAx>
      <c:valAx>
        <c:axId val="874697375"/>
        <c:scaling>
          <c:orientation val="minMax"/>
        </c:scaling>
        <c:delete val="1"/>
        <c:axPos val="b"/>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crossAx val="874703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31" fmlaLink="Sheet1!$E$2" horiz="1" max="20" page="10" val="12"/>
</file>

<file path=xl/ctrlProps/ctrlProp2.xml><?xml version="1.0" encoding="utf-8"?>
<formControlPr xmlns="http://schemas.microsoft.com/office/spreadsheetml/2009/9/main" objectType="Scroll" dx="31" fmlaLink="Sheet1!$G$2" horiz="1" max="50" min="1" page="10" val="8"/>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460375</xdr:colOff>
      <xdr:row>2</xdr:row>
      <xdr:rowOff>127000</xdr:rowOff>
    </xdr:from>
    <xdr:to>
      <xdr:col>10</xdr:col>
      <xdr:colOff>558800</xdr:colOff>
      <xdr:row>17</xdr:row>
      <xdr:rowOff>12700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15875</xdr:colOff>
      <xdr:row>2</xdr:row>
      <xdr:rowOff>133350</xdr:rowOff>
    </xdr:from>
    <xdr:to>
      <xdr:col>17</xdr:col>
      <xdr:colOff>419100</xdr:colOff>
      <xdr:row>17</xdr:row>
      <xdr:rowOff>6350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142875</xdr:colOff>
          <xdr:row>2</xdr:row>
          <xdr:rowOff>180975</xdr:rowOff>
        </xdr:from>
        <xdr:to>
          <xdr:col>6</xdr:col>
          <xdr:colOff>238125</xdr:colOff>
          <xdr:row>3</xdr:row>
          <xdr:rowOff>228600</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2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5</xdr:row>
          <xdr:rowOff>28575</xdr:rowOff>
        </xdr:from>
        <xdr:to>
          <xdr:col>6</xdr:col>
          <xdr:colOff>228600</xdr:colOff>
          <xdr:row>6</xdr:row>
          <xdr:rowOff>0</xdr:rowOff>
        </xdr:to>
        <xdr:sp macro="" textlink="">
          <xdr:nvSpPr>
            <xdr:cNvPr id="2053" name="Scroll Bar 5" hidden="1">
              <a:extLst>
                <a:ext uri="{63B3BB69-23CF-44E3-9099-C40C66FF867C}">
                  <a14:compatExt spid="_x0000_s2053"/>
                </a:ext>
                <a:ext uri="{FF2B5EF4-FFF2-40B4-BE49-F238E27FC236}">
                  <a16:creationId xmlns:a16="http://schemas.microsoft.com/office/drawing/2014/main" id="{00000000-0008-0000-0200-00000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4</xdr:col>
      <xdr:colOff>43873</xdr:colOff>
      <xdr:row>30</xdr:row>
      <xdr:rowOff>57151</xdr:rowOff>
    </xdr:from>
    <xdr:to>
      <xdr:col>6</xdr:col>
      <xdr:colOff>186625</xdr:colOff>
      <xdr:row>44</xdr:row>
      <xdr:rowOff>3176</xdr:rowOff>
    </xdr:to>
    <mc:AlternateContent xmlns:mc="http://schemas.openxmlformats.org/markup-compatibility/2006" xmlns:a14="http://schemas.microsoft.com/office/drawing/2010/main">
      <mc:Choice Requires="a14">
        <xdr:graphicFrame macro="">
          <xdr:nvGraphicFramePr>
            <xdr:cNvPr id="2" name="CategoryGroup">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microsoft.com/office/drawing/2010/slicer">
              <sle:slicer xmlns:sle="http://schemas.microsoft.com/office/drawing/2010/slicer" name="CategoryGroup"/>
            </a:graphicData>
          </a:graphic>
        </xdr:graphicFrame>
      </mc:Choice>
      <mc:Fallback xmlns="">
        <xdr:sp macro="" textlink="">
          <xdr:nvSpPr>
            <xdr:cNvPr id="0" name=""/>
            <xdr:cNvSpPr>
              <a:spLocks noTextEdit="1"/>
            </xdr:cNvSpPr>
          </xdr:nvSpPr>
          <xdr:spPr>
            <a:xfrm>
              <a:off x="4003964" y="5598969"/>
              <a:ext cx="1820140" cy="25322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lcome" refreshedDate="44739.866654513891" createdVersion="7" refreshedVersion="8" minRefreshableVersion="3" recordCount="126" xr:uid="{66231ED0-E42F-4167-98B6-C7846831BA99}">
  <cacheSource type="worksheet">
    <worksheetSource name="Table2"/>
  </cacheSource>
  <cacheFields count="4">
    <cacheField name="Date" numFmtId="0">
      <sharedItems containsSemiMixedTypes="0" containsNonDate="0" containsDate="1" containsString="0" minDate="2022-02-06T00:00:00" maxDate="2022-10-07T00:00:00" count="67">
        <d v="2022-04-01T00:00:00"/>
        <d v="2022-04-02T00:00:00"/>
        <d v="2022-04-03T00:00:00"/>
        <d v="2022-04-07T00:00:00"/>
        <d v="2022-04-08T00:00:00"/>
        <d v="2022-04-09T00:00:00"/>
        <d v="2022-04-11T00:00:00"/>
        <d v="2022-04-12T00:00:00"/>
        <d v="2022-04-13T00:00:00"/>
        <d v="2022-04-14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4T00:00:00"/>
        <d v="2022-05-05T00:00:00"/>
        <d v="2022-05-06T00:00:00"/>
        <d v="2022-05-07T00:00:00"/>
        <d v="2022-05-08T00:00:00"/>
        <d v="2022-05-09T00:00:00"/>
        <d v="2022-05-10T00:00:00"/>
        <d v="2022-05-12T00:00:00"/>
        <d v="2022-05-13T00:00:00"/>
        <d v="2022-05-16T00:00:00"/>
        <d v="2022-05-17T00:00:00"/>
        <d v="2022-05-18T00:00:00"/>
        <d v="2022-05-19T00:00:00"/>
        <d v="2022-05-20T00:00:00"/>
        <d v="2022-05-21T00:00:00"/>
        <d v="2022-05-22T00:00:00"/>
        <d v="2022-05-23T00:00:00"/>
        <d v="2022-05-24T00:00:00"/>
        <d v="2022-05-25T00:00:00"/>
        <d v="2022-05-26T00:00:00"/>
        <d v="2022-05-27T00:00:00"/>
        <d v="2022-05-30T00:00:00"/>
        <d v="2022-05-31T00:00:00"/>
        <d v="2022-06-01T00:00:00"/>
        <d v="2022-02-06T00:00:00"/>
        <d v="2022-03-06T00:00:00"/>
        <d v="2022-04-06T00:00:00"/>
        <d v="2022-06-06T00:00:00"/>
        <d v="2022-06-07T00:00:00"/>
        <d v="2022-08-06T00:00:00"/>
        <d v="2022-09-06T00:00:00"/>
        <d v="2022-10-06T00:00:00"/>
        <d v="2022-06-13T00:00:00"/>
        <d v="2022-06-14T00:00:00"/>
        <d v="2022-06-15T00:00:00"/>
        <d v="2022-06-16T00:00:00"/>
        <d v="2022-06-17T00:00:00"/>
        <d v="2022-06-18T00:00:00"/>
        <d v="2022-06-26T00:00:00"/>
        <d v="2022-06-27T00:00:00"/>
      </sharedItems>
    </cacheField>
    <cacheField name="Category" numFmtId="0">
      <sharedItems count="13">
        <s v="Tea,Snacks"/>
        <s v="others"/>
        <s v="Juices"/>
        <s v="Travel"/>
        <s v="Groceries"/>
        <s v="Food"/>
        <s v="Sports"/>
        <s v="Cell phone bills"/>
        <s v="School friends"/>
        <s v="College works"/>
        <s v="Stationaries"/>
        <s v="Courses"/>
        <s v="Birthdays"/>
      </sharedItems>
    </cacheField>
    <cacheField name="Amount" numFmtId="164">
      <sharedItems containsSemiMixedTypes="0" containsString="0" containsNumber="1" containsInteger="1" minValue="15" maxValue="1000"/>
    </cacheField>
    <cacheField name="CategoryGroup" numFmtId="0">
      <sharedItems count="8">
        <s v="Food"/>
        <s v="Others"/>
        <s v="Travel"/>
        <s v="Sports"/>
        <s v="Bills"/>
        <s v="Friends"/>
        <s v="Studies"/>
        <s v="Stationaries"/>
      </sharedItems>
    </cacheField>
  </cacheFields>
  <extLst>
    <ext xmlns:x14="http://schemas.microsoft.com/office/spreadsheetml/2009/9/main" uri="{725AE2AE-9491-48be-B2B4-4EB974FC3084}">
      <x14:pivotCacheDefinition pivotCacheId="16491921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6">
  <r>
    <x v="0"/>
    <x v="0"/>
    <n v="63"/>
    <x v="0"/>
  </r>
  <r>
    <x v="1"/>
    <x v="0"/>
    <n v="20"/>
    <x v="0"/>
  </r>
  <r>
    <x v="2"/>
    <x v="1"/>
    <n v="30"/>
    <x v="1"/>
  </r>
  <r>
    <x v="3"/>
    <x v="2"/>
    <n v="80"/>
    <x v="0"/>
  </r>
  <r>
    <x v="3"/>
    <x v="3"/>
    <n v="250"/>
    <x v="2"/>
  </r>
  <r>
    <x v="3"/>
    <x v="1"/>
    <n v="700"/>
    <x v="1"/>
  </r>
  <r>
    <x v="3"/>
    <x v="3"/>
    <n v="144"/>
    <x v="2"/>
  </r>
  <r>
    <x v="4"/>
    <x v="4"/>
    <n v="61"/>
    <x v="1"/>
  </r>
  <r>
    <x v="4"/>
    <x v="5"/>
    <n v="30"/>
    <x v="0"/>
  </r>
  <r>
    <x v="4"/>
    <x v="6"/>
    <n v="100"/>
    <x v="3"/>
  </r>
  <r>
    <x v="4"/>
    <x v="0"/>
    <n v="100"/>
    <x v="0"/>
  </r>
  <r>
    <x v="4"/>
    <x v="3"/>
    <n v="30"/>
    <x v="2"/>
  </r>
  <r>
    <x v="4"/>
    <x v="5"/>
    <n v="60"/>
    <x v="0"/>
  </r>
  <r>
    <x v="4"/>
    <x v="5"/>
    <n v="420"/>
    <x v="0"/>
  </r>
  <r>
    <x v="5"/>
    <x v="3"/>
    <n v="138"/>
    <x v="2"/>
  </r>
  <r>
    <x v="5"/>
    <x v="1"/>
    <n v="200"/>
    <x v="1"/>
  </r>
  <r>
    <x v="6"/>
    <x v="5"/>
    <n v="120"/>
    <x v="0"/>
  </r>
  <r>
    <x v="6"/>
    <x v="0"/>
    <n v="69"/>
    <x v="0"/>
  </r>
  <r>
    <x v="7"/>
    <x v="5"/>
    <n v="147"/>
    <x v="0"/>
  </r>
  <r>
    <x v="7"/>
    <x v="1"/>
    <n v="70"/>
    <x v="1"/>
  </r>
  <r>
    <x v="7"/>
    <x v="4"/>
    <n v="247"/>
    <x v="1"/>
  </r>
  <r>
    <x v="7"/>
    <x v="7"/>
    <n v="19"/>
    <x v="4"/>
  </r>
  <r>
    <x v="8"/>
    <x v="3"/>
    <n v="300"/>
    <x v="2"/>
  </r>
  <r>
    <x v="8"/>
    <x v="6"/>
    <n v="120"/>
    <x v="3"/>
  </r>
  <r>
    <x v="9"/>
    <x v="8"/>
    <n v="160"/>
    <x v="5"/>
  </r>
  <r>
    <x v="10"/>
    <x v="6"/>
    <n v="650"/>
    <x v="3"/>
  </r>
  <r>
    <x v="10"/>
    <x v="4"/>
    <n v="300"/>
    <x v="1"/>
  </r>
  <r>
    <x v="11"/>
    <x v="3"/>
    <n v="400"/>
    <x v="2"/>
  </r>
  <r>
    <x v="12"/>
    <x v="5"/>
    <n v="50"/>
    <x v="0"/>
  </r>
  <r>
    <x v="12"/>
    <x v="2"/>
    <n v="60"/>
    <x v="0"/>
  </r>
  <r>
    <x v="12"/>
    <x v="6"/>
    <n v="100"/>
    <x v="3"/>
  </r>
  <r>
    <x v="12"/>
    <x v="0"/>
    <n v="110"/>
    <x v="0"/>
  </r>
  <r>
    <x v="13"/>
    <x v="5"/>
    <n v="150"/>
    <x v="0"/>
  </r>
  <r>
    <x v="14"/>
    <x v="2"/>
    <n v="50"/>
    <x v="0"/>
  </r>
  <r>
    <x v="14"/>
    <x v="1"/>
    <n v="250"/>
    <x v="1"/>
  </r>
  <r>
    <x v="15"/>
    <x v="0"/>
    <n v="20"/>
    <x v="0"/>
  </r>
  <r>
    <x v="16"/>
    <x v="5"/>
    <n v="90"/>
    <x v="0"/>
  </r>
  <r>
    <x v="17"/>
    <x v="5"/>
    <n v="80"/>
    <x v="0"/>
  </r>
  <r>
    <x v="17"/>
    <x v="5"/>
    <n v="58"/>
    <x v="0"/>
  </r>
  <r>
    <x v="18"/>
    <x v="5"/>
    <n v="60"/>
    <x v="0"/>
  </r>
  <r>
    <x v="18"/>
    <x v="0"/>
    <n v="110"/>
    <x v="0"/>
  </r>
  <r>
    <x v="19"/>
    <x v="9"/>
    <n v="40"/>
    <x v="6"/>
  </r>
  <r>
    <x v="19"/>
    <x v="0"/>
    <n v="20"/>
    <x v="0"/>
  </r>
  <r>
    <x v="19"/>
    <x v="5"/>
    <n v="120"/>
    <x v="0"/>
  </r>
  <r>
    <x v="19"/>
    <x v="1"/>
    <n v="100"/>
    <x v="1"/>
  </r>
  <r>
    <x v="20"/>
    <x v="9"/>
    <n v="50"/>
    <x v="6"/>
  </r>
  <r>
    <x v="21"/>
    <x v="0"/>
    <n v="20"/>
    <x v="0"/>
  </r>
  <r>
    <x v="22"/>
    <x v="5"/>
    <n v="130"/>
    <x v="0"/>
  </r>
  <r>
    <x v="22"/>
    <x v="5"/>
    <n v="200"/>
    <x v="0"/>
  </r>
  <r>
    <x v="22"/>
    <x v="0"/>
    <n v="40"/>
    <x v="0"/>
  </r>
  <r>
    <x v="22"/>
    <x v="3"/>
    <n v="350"/>
    <x v="2"/>
  </r>
  <r>
    <x v="23"/>
    <x v="1"/>
    <n v="460"/>
    <x v="1"/>
  </r>
  <r>
    <x v="23"/>
    <x v="1"/>
    <n v="500"/>
    <x v="1"/>
  </r>
  <r>
    <x v="24"/>
    <x v="6"/>
    <n v="220"/>
    <x v="3"/>
  </r>
  <r>
    <x v="25"/>
    <x v="5"/>
    <n v="260"/>
    <x v="0"/>
  </r>
  <r>
    <x v="26"/>
    <x v="0"/>
    <n v="20"/>
    <x v="0"/>
  </r>
  <r>
    <x v="27"/>
    <x v="6"/>
    <n v="80"/>
    <x v="3"/>
  </r>
  <r>
    <x v="28"/>
    <x v="0"/>
    <n v="15"/>
    <x v="0"/>
  </r>
  <r>
    <x v="29"/>
    <x v="0"/>
    <n v="93"/>
    <x v="0"/>
  </r>
  <r>
    <x v="29"/>
    <x v="5"/>
    <n v="95"/>
    <x v="0"/>
  </r>
  <r>
    <x v="30"/>
    <x v="5"/>
    <n v="80"/>
    <x v="0"/>
  </r>
  <r>
    <x v="31"/>
    <x v="3"/>
    <n v="320"/>
    <x v="2"/>
  </r>
  <r>
    <x v="31"/>
    <x v="5"/>
    <n v="120"/>
    <x v="0"/>
  </r>
  <r>
    <x v="32"/>
    <x v="0"/>
    <n v="100"/>
    <x v="0"/>
  </r>
  <r>
    <x v="33"/>
    <x v="3"/>
    <n v="400"/>
    <x v="2"/>
  </r>
  <r>
    <x v="33"/>
    <x v="0"/>
    <n v="139"/>
    <x v="0"/>
  </r>
  <r>
    <x v="33"/>
    <x v="2"/>
    <n v="120"/>
    <x v="0"/>
  </r>
  <r>
    <x v="34"/>
    <x v="0"/>
    <n v="30"/>
    <x v="0"/>
  </r>
  <r>
    <x v="35"/>
    <x v="0"/>
    <n v="50"/>
    <x v="0"/>
  </r>
  <r>
    <x v="35"/>
    <x v="3"/>
    <n v="400"/>
    <x v="2"/>
  </r>
  <r>
    <x v="36"/>
    <x v="5"/>
    <n v="50"/>
    <x v="0"/>
  </r>
  <r>
    <x v="36"/>
    <x v="0"/>
    <n v="60"/>
    <x v="0"/>
  </r>
  <r>
    <x v="37"/>
    <x v="5"/>
    <n v="80"/>
    <x v="0"/>
  </r>
  <r>
    <x v="37"/>
    <x v="10"/>
    <n v="120"/>
    <x v="7"/>
  </r>
  <r>
    <x v="37"/>
    <x v="0"/>
    <n v="20"/>
    <x v="0"/>
  </r>
  <r>
    <x v="38"/>
    <x v="0"/>
    <n v="100"/>
    <x v="0"/>
  </r>
  <r>
    <x v="39"/>
    <x v="0"/>
    <n v="40"/>
    <x v="0"/>
  </r>
  <r>
    <x v="40"/>
    <x v="0"/>
    <n v="100"/>
    <x v="0"/>
  </r>
  <r>
    <x v="41"/>
    <x v="10"/>
    <n v="20"/>
    <x v="7"/>
  </r>
  <r>
    <x v="42"/>
    <x v="2"/>
    <n v="110"/>
    <x v="0"/>
  </r>
  <r>
    <x v="42"/>
    <x v="0"/>
    <n v="40"/>
    <x v="0"/>
  </r>
  <r>
    <x v="43"/>
    <x v="5"/>
    <n v="250"/>
    <x v="0"/>
  </r>
  <r>
    <x v="44"/>
    <x v="0"/>
    <n v="70"/>
    <x v="0"/>
  </r>
  <r>
    <x v="44"/>
    <x v="11"/>
    <n v="385"/>
    <x v="6"/>
  </r>
  <r>
    <x v="45"/>
    <x v="5"/>
    <n v="100"/>
    <x v="0"/>
  </r>
  <r>
    <x v="45"/>
    <x v="0"/>
    <n v="60"/>
    <x v="0"/>
  </r>
  <r>
    <x v="46"/>
    <x v="5"/>
    <n v="200"/>
    <x v="0"/>
  </r>
  <r>
    <x v="47"/>
    <x v="0"/>
    <n v="70"/>
    <x v="0"/>
  </r>
  <r>
    <x v="47"/>
    <x v="3"/>
    <n v="315"/>
    <x v="2"/>
  </r>
  <r>
    <x v="48"/>
    <x v="3"/>
    <n v="100"/>
    <x v="2"/>
  </r>
  <r>
    <x v="48"/>
    <x v="0"/>
    <n v="50"/>
    <x v="0"/>
  </r>
  <r>
    <x v="48"/>
    <x v="5"/>
    <n v="100"/>
    <x v="0"/>
  </r>
  <r>
    <x v="48"/>
    <x v="10"/>
    <n v="50"/>
    <x v="7"/>
  </r>
  <r>
    <x v="49"/>
    <x v="0"/>
    <n v="31"/>
    <x v="0"/>
  </r>
  <r>
    <x v="50"/>
    <x v="2"/>
    <n v="140"/>
    <x v="0"/>
  </r>
  <r>
    <x v="50"/>
    <x v="5"/>
    <n v="85"/>
    <x v="0"/>
  </r>
  <r>
    <x v="51"/>
    <x v="1"/>
    <n v="225"/>
    <x v="1"/>
  </r>
  <r>
    <x v="52"/>
    <x v="0"/>
    <n v="50"/>
    <x v="0"/>
  </r>
  <r>
    <x v="53"/>
    <x v="0"/>
    <n v="50"/>
    <x v="0"/>
  </r>
  <r>
    <x v="29"/>
    <x v="3"/>
    <n v="30"/>
    <x v="2"/>
  </r>
  <r>
    <x v="54"/>
    <x v="2"/>
    <n v="120"/>
    <x v="0"/>
  </r>
  <r>
    <x v="54"/>
    <x v="0"/>
    <n v="80"/>
    <x v="0"/>
  </r>
  <r>
    <x v="54"/>
    <x v="2"/>
    <n v="60"/>
    <x v="0"/>
  </r>
  <r>
    <x v="54"/>
    <x v="2"/>
    <n v="120"/>
    <x v="0"/>
  </r>
  <r>
    <x v="54"/>
    <x v="5"/>
    <n v="130"/>
    <x v="0"/>
  </r>
  <r>
    <x v="54"/>
    <x v="12"/>
    <n v="1000"/>
    <x v="5"/>
  </r>
  <r>
    <x v="55"/>
    <x v="12"/>
    <n v="900"/>
    <x v="5"/>
  </r>
  <r>
    <x v="55"/>
    <x v="0"/>
    <n v="73"/>
    <x v="0"/>
  </r>
  <r>
    <x v="55"/>
    <x v="6"/>
    <n v="40"/>
    <x v="3"/>
  </r>
  <r>
    <x v="56"/>
    <x v="0"/>
    <n v="101"/>
    <x v="0"/>
  </r>
  <r>
    <x v="57"/>
    <x v="1"/>
    <n v="113"/>
    <x v="1"/>
  </r>
  <r>
    <x v="57"/>
    <x v="3"/>
    <n v="300"/>
    <x v="2"/>
  </r>
  <r>
    <x v="58"/>
    <x v="1"/>
    <n v="100"/>
    <x v="1"/>
  </r>
  <r>
    <x v="59"/>
    <x v="1"/>
    <n v="420"/>
    <x v="1"/>
  </r>
  <r>
    <x v="60"/>
    <x v="0"/>
    <n v="95"/>
    <x v="0"/>
  </r>
  <r>
    <x v="60"/>
    <x v="12"/>
    <n v="520"/>
    <x v="5"/>
  </r>
  <r>
    <x v="61"/>
    <x v="5"/>
    <n v="90"/>
    <x v="0"/>
  </r>
  <r>
    <x v="61"/>
    <x v="7"/>
    <n v="19"/>
    <x v="4"/>
  </r>
  <r>
    <x v="62"/>
    <x v="0"/>
    <n v="33"/>
    <x v="0"/>
  </r>
  <r>
    <x v="62"/>
    <x v="0"/>
    <n v="44"/>
    <x v="0"/>
  </r>
  <r>
    <x v="63"/>
    <x v="0"/>
    <n v="161"/>
    <x v="0"/>
  </r>
  <r>
    <x v="64"/>
    <x v="0"/>
    <n v="82"/>
    <x v="0"/>
  </r>
  <r>
    <x v="64"/>
    <x v="3"/>
    <n v="300"/>
    <x v="2"/>
  </r>
  <r>
    <x v="65"/>
    <x v="0"/>
    <n v="20"/>
    <x v="0"/>
  </r>
  <r>
    <x v="66"/>
    <x v="5"/>
    <n v="100"/>
    <x v="0"/>
  </r>
  <r>
    <x v="66"/>
    <x v="0"/>
    <n v="5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ACD9EE-BFE8-410B-B2F5-F422FDB8515B}"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M21" firstHeaderRow="1" firstDataRow="2" firstDataCol="1"/>
  <pivotFields count="4">
    <pivotField axis="axisCol" numFmtId="14" showAll="0">
      <items count="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axis="axisRow" showAll="0">
      <items count="14">
        <item x="7"/>
        <item x="9"/>
        <item x="5"/>
        <item x="4"/>
        <item x="2"/>
        <item x="1"/>
        <item x="8"/>
        <item x="6"/>
        <item x="0"/>
        <item x="3"/>
        <item x="10"/>
        <item x="11"/>
        <item x="12"/>
        <item t="default"/>
      </items>
    </pivotField>
    <pivotField dataField="1" numFmtId="164" showAll="0"/>
    <pivotField axis="axisRow" showAll="0">
      <items count="9">
        <item x="4"/>
        <item x="0"/>
        <item x="5"/>
        <item x="1"/>
        <item x="3"/>
        <item x="6"/>
        <item x="2"/>
        <item x="7"/>
        <item t="default"/>
      </items>
    </pivotField>
  </pivotFields>
  <rowFields count="2">
    <field x="1"/>
    <field x="3"/>
  </rowFields>
  <rowItems count="17">
    <i>
      <x/>
    </i>
    <i r="1">
      <x/>
    </i>
    <i>
      <x v="2"/>
    </i>
    <i r="1">
      <x v="1"/>
    </i>
    <i>
      <x v="4"/>
    </i>
    <i r="1">
      <x v="1"/>
    </i>
    <i>
      <x v="5"/>
    </i>
    <i r="1">
      <x v="3"/>
    </i>
    <i>
      <x v="7"/>
    </i>
    <i r="1">
      <x v="4"/>
    </i>
    <i>
      <x v="8"/>
    </i>
    <i r="1">
      <x v="1"/>
    </i>
    <i>
      <x v="9"/>
    </i>
    <i r="1">
      <x v="6"/>
    </i>
    <i>
      <x v="12"/>
    </i>
    <i r="1">
      <x v="2"/>
    </i>
    <i t="grand">
      <x/>
    </i>
  </rowItems>
  <colFields count="1">
    <field x="0"/>
  </colFields>
  <colItems count="12">
    <i>
      <x v="50"/>
    </i>
    <i>
      <x v="54"/>
    </i>
    <i>
      <x v="55"/>
    </i>
    <i>
      <x v="59"/>
    </i>
    <i>
      <x v="60"/>
    </i>
    <i>
      <x v="61"/>
    </i>
    <i>
      <x v="62"/>
    </i>
    <i>
      <x v="63"/>
    </i>
    <i>
      <x v="64"/>
    </i>
    <i>
      <x v="65"/>
    </i>
    <i>
      <x v="66"/>
    </i>
    <i t="grand">
      <x/>
    </i>
  </colItems>
  <dataFields count="1">
    <dataField name="Sum of Amount" fld="2" baseField="0" baseItem="0"/>
  </dataFields>
  <pivotTableStyleInfo name="PivotStyleMedium2" showRowHeaders="1" showColHeaders="1" showRowStripes="0" showColStripes="0" showLastColumn="1"/>
  <filters count="1">
    <filter fld="0" type="lastMonth" evalOrder="-1" id="8">
      <autoFilter ref="A1">
        <filterColumn colId="0">
          <dynamicFilter type="lastMonth" val="44713" maxVal="4474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Group" xr10:uid="{FF4F8E38-DAB0-4D1A-A3AC-F4C3D81097F9}" sourceName="CategoryGroup">
  <pivotTables>
    <pivotTable tabId="9" name="PivotTable3"/>
  </pivotTables>
  <data>
    <tabular pivotCacheId="1649192128">
      <items count="8">
        <i x="4" s="1"/>
        <i x="0" s="1"/>
        <i x="5" s="1"/>
        <i x="1" s="1"/>
        <i x="3" s="1"/>
        <i x="7" s="1"/>
        <i x="6"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Group" xr10:uid="{2C36FEE4-91A2-4F95-8DB4-E526DB05CCFB}" cache="Slicer_CategoryGroup" caption="CategoryGroup"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B32257-E5E8-4D2A-85E8-EA500FAC3625}" name="income" displayName="income" ref="A1:B27" totalsRowShown="0">
  <autoFilter ref="A1:B27" xr:uid="{72B32257-E5E8-4D2A-85E8-EA500FAC3625}"/>
  <tableColumns count="2">
    <tableColumn id="1" xr3:uid="{CF4BC1D8-C923-468F-9665-F345446A388A}" name="ITEM"/>
    <tableColumn id="2" xr3:uid="{5EBC2DAB-79BF-4B36-8445-35E3B38431DF}" name="AMOUNT"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0E1B2B-2AD4-4EEC-910E-C3B779B22EAA}" name="expenses" displayName="expenses" ref="A1:B14" totalsRowShown="0">
  <autoFilter ref="A1:B14" xr:uid="{DA0E1B2B-2AD4-4EEC-910E-C3B779B22EAA}"/>
  <tableColumns count="2">
    <tableColumn id="1" xr3:uid="{22AFCD77-2DAB-4830-B18F-57FD1B556631}" name="Category"/>
    <tableColumn id="2" xr3:uid="{4CD141C0-9F5E-462B-BCB8-F18E335EB543}" name="Spen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05BEC2-9CE8-4D9D-9F34-E5C474B8CB2D}" name="Table2" displayName="Table2" ref="A1:D151" totalsRowShown="0">
  <autoFilter ref="A1:D151" xr:uid="{1B05BEC2-9CE8-4D9D-9F34-E5C474B8CB2D}"/>
  <tableColumns count="4">
    <tableColumn id="1" xr3:uid="{5047C0A8-4C25-4AAA-9A8B-CD1EDA52BC42}" name="Date" dataDxfId="6"/>
    <tableColumn id="2" xr3:uid="{2618A74E-6B5F-49FB-95A4-C8A0C2D1EAF1}" name="Category"/>
    <tableColumn id="3" xr3:uid="{B4029155-7025-4EBA-9F6A-1D8F6B5F4672}" name="Amount" dataDxfId="5"/>
    <tableColumn id="4" xr3:uid="{129FEF9A-F091-4D05-9064-2928923109F8}" name="CategoryGroup" dataDxfId="4">
      <calculatedColumnFormula>VLOOKUP(Table2[[#This Row],[Category]],Table4[],2,FALSE)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6BCC31-4F40-4A30-87A4-0D62B7720A14}" name="Table4" displayName="Table4" ref="A1:B14" totalsRowShown="0" headerRowDxfId="3" headerRowBorderDxfId="2" tableBorderDxfId="1">
  <autoFilter ref="A1:B14" xr:uid="{AE6BCC31-4F40-4A30-87A4-0D62B7720A14}"/>
  <tableColumns count="2">
    <tableColumn id="1" xr3:uid="{FDCB1944-676B-48F0-B993-E3757B8343D5}" name="Category" dataDxfId="0"/>
    <tableColumn id="2" xr3:uid="{5C626D0A-BBD3-47E0-BBB5-22171A84D259}" name="CategoryGro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66C2B-750D-4A15-BAC8-8269B9B836B9}">
  <sheetPr codeName="Sheet1"/>
  <dimension ref="A1:D19"/>
  <sheetViews>
    <sheetView showGridLines="0" workbookViewId="0">
      <selection activeCell="G20" sqref="G20"/>
    </sheetView>
  </sheetViews>
  <sheetFormatPr defaultRowHeight="15" x14ac:dyDescent="0.25"/>
  <cols>
    <col min="1" max="1" width="16.7109375" customWidth="1"/>
    <col min="2" max="2" width="18.85546875" customWidth="1"/>
    <col min="3" max="3" width="9.140625" style="3" bestFit="1" customWidth="1"/>
    <col min="4" max="4" width="0" hidden="1" customWidth="1"/>
  </cols>
  <sheetData>
    <row r="1" spans="1:4" s="25" customFormat="1" ht="26.1" customHeight="1" x14ac:dyDescent="0.4">
      <c r="A1" s="25" t="s">
        <v>0</v>
      </c>
    </row>
    <row r="2" spans="1:4" s="27" customFormat="1" x14ac:dyDescent="0.25"/>
    <row r="3" spans="1:4" ht="15.75" thickBot="1" x14ac:dyDescent="0.3">
      <c r="A3" s="26" t="s">
        <v>1</v>
      </c>
      <c r="B3" s="26"/>
      <c r="C3" s="3">
        <f>SUM(' Income'!B:B)</f>
        <v>24850</v>
      </c>
    </row>
    <row r="4" spans="1:4" ht="15.75" thickTop="1" x14ac:dyDescent="0.25">
      <c r="C4"/>
    </row>
    <row r="5" spans="1:4" ht="15.75" thickBot="1" x14ac:dyDescent="0.3">
      <c r="A5" s="28" t="s">
        <v>2</v>
      </c>
      <c r="B5" s="28"/>
      <c r="C5" s="3">
        <f>SUM('Spending Summary'!B:B)</f>
        <v>24236</v>
      </c>
    </row>
    <row r="6" spans="1:4" ht="15.75" thickTop="1" x14ac:dyDescent="0.25"/>
    <row r="7" spans="1:4" x14ac:dyDescent="0.25">
      <c r="A7" s="22" t="s">
        <v>3</v>
      </c>
      <c r="B7" s="22"/>
      <c r="C7" s="2" cm="1">
        <f t="array" aca="1" ref="C7:D7" ca="1">IF('Savings Calculator'!I10:J10="Yes",C3-C5-'Savings Calculator'!C10,C3-C5)</f>
        <v>614</v>
      </c>
      <c r="D7">
        <f ca="1"/>
        <v>614</v>
      </c>
    </row>
    <row r="9" spans="1:4" x14ac:dyDescent="0.25">
      <c r="A9" s="22" t="s">
        <v>32</v>
      </c>
      <c r="B9" s="22"/>
      <c r="C9" s="3">
        <f ca="1">C7/(EOMONTH(TODAY(),0)-TODAY()+1)</f>
        <v>87.714285714285708</v>
      </c>
    </row>
    <row r="12" spans="1:4" ht="22.5" customHeight="1" x14ac:dyDescent="0.4">
      <c r="A12" s="23" t="str">
        <f ca="1">"HAPPY "&amp;UPPER((TEXT(TODAY(),"dddd")))&amp;"!"</f>
        <v>HAPPY WEDNESDAY!</v>
      </c>
      <c r="B12" s="23"/>
      <c r="C12" s="23"/>
    </row>
    <row r="13" spans="1:4" ht="14.45" customHeight="1" x14ac:dyDescent="0.25">
      <c r="A13" s="24" t="str">
        <f ca="1">"You have "&amp; EOMONTH(TODAY(),0)-TODAY() &amp; " days until end        of the month."</f>
        <v>You have 6 days until end        of the month.</v>
      </c>
      <c r="B13" s="24"/>
      <c r="C13" s="24"/>
    </row>
    <row r="14" spans="1:4" ht="14.45" customHeight="1" x14ac:dyDescent="0.25">
      <c r="A14" s="24"/>
      <c r="B14" s="24"/>
      <c r="C14" s="24"/>
    </row>
    <row r="15" spans="1:4" ht="14.45" customHeight="1" x14ac:dyDescent="0.25">
      <c r="A15" s="24"/>
      <c r="B15" s="24"/>
      <c r="C15" s="24"/>
    </row>
    <row r="16" spans="1:4" ht="14.45" customHeight="1" x14ac:dyDescent="0.25">
      <c r="A16" s="24"/>
      <c r="B16" s="24"/>
      <c r="C16" s="24"/>
    </row>
    <row r="17" spans="1:3" ht="14.45" customHeight="1" x14ac:dyDescent="0.25">
      <c r="A17" s="24"/>
      <c r="B17" s="24"/>
      <c r="C17" s="24"/>
    </row>
    <row r="18" spans="1:3" ht="14.45" customHeight="1" x14ac:dyDescent="0.25">
      <c r="A18" s="24"/>
      <c r="B18" s="24"/>
      <c r="C18" s="24"/>
    </row>
    <row r="19" spans="1:3" x14ac:dyDescent="0.25">
      <c r="C19"/>
    </row>
  </sheetData>
  <mergeCells count="8">
    <mergeCell ref="A9:B9"/>
    <mergeCell ref="A12:C12"/>
    <mergeCell ref="A13:C18"/>
    <mergeCell ref="A1:XFD1"/>
    <mergeCell ref="A3:B3"/>
    <mergeCell ref="A2:XFD2"/>
    <mergeCell ref="A5:B5"/>
    <mergeCell ref="A7:B7"/>
  </mergeCells>
  <conditionalFormatting sqref="C9">
    <cfRule type="cellIs" dxfId="10" priority="2" operator="lessThan">
      <formula>0</formula>
    </cfRule>
  </conditionalFormatting>
  <conditionalFormatting sqref="C7">
    <cfRule type="cellIs" dxfId="9" priority="1" operator="lessThan">
      <formula>0</formula>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86E5B-271F-4702-9344-937D7319A663}">
  <sheetPr codeName="Sheet2"/>
  <dimension ref="A1:G3"/>
  <sheetViews>
    <sheetView workbookViewId="0">
      <selection activeCell="G2" sqref="G2"/>
    </sheetView>
  </sheetViews>
  <sheetFormatPr defaultRowHeight="15" x14ac:dyDescent="0.25"/>
  <sheetData>
    <row r="1" spans="1:7" x14ac:dyDescent="0.25">
      <c r="A1" t="s">
        <v>37</v>
      </c>
      <c r="E1" t="s">
        <v>38</v>
      </c>
      <c r="G1" t="s">
        <v>39</v>
      </c>
    </row>
    <row r="2" spans="1:7" x14ac:dyDescent="0.25">
      <c r="A2" t="s">
        <v>36</v>
      </c>
      <c r="E2">
        <v>12</v>
      </c>
      <c r="G2">
        <v>8</v>
      </c>
    </row>
    <row r="3" spans="1:7" x14ac:dyDescent="0.25">
      <c r="A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0F717-E86E-4DC6-93F8-73F2993AF321}">
  <sheetPr codeName="Sheet3"/>
  <dimension ref="A2:J13"/>
  <sheetViews>
    <sheetView showGridLines="0" topLeftCell="B1" workbookViewId="0">
      <selection activeCell="I10" sqref="I10:J10"/>
    </sheetView>
  </sheetViews>
  <sheetFormatPr defaultRowHeight="15" x14ac:dyDescent="0.25"/>
  <cols>
    <col min="2" max="2" width="34" bestFit="1" customWidth="1"/>
    <col min="3" max="3" width="15.5703125" bestFit="1" customWidth="1"/>
  </cols>
  <sheetData>
    <row r="2" spans="1:10" ht="23.45" customHeight="1" x14ac:dyDescent="0.4">
      <c r="A2" s="29" t="s">
        <v>31</v>
      </c>
      <c r="B2" s="29"/>
      <c r="C2" s="29"/>
      <c r="D2" s="29"/>
      <c r="E2" s="29"/>
      <c r="F2" s="29"/>
      <c r="G2" s="29"/>
      <c r="H2" s="29"/>
      <c r="I2" s="29"/>
      <c r="J2" s="29"/>
    </row>
    <row r="4" spans="1:10" ht="20.25" thickBot="1" x14ac:dyDescent="0.35">
      <c r="B4" s="7" t="s">
        <v>26</v>
      </c>
      <c r="C4" s="8">
        <f>saving_goals*1000</f>
        <v>12000</v>
      </c>
    </row>
    <row r="5" spans="1:10" ht="21" thickTop="1" thickBot="1" x14ac:dyDescent="0.35">
      <c r="B5" s="7"/>
      <c r="C5" s="8"/>
    </row>
    <row r="6" spans="1:10" ht="21" thickTop="1" thickBot="1" x14ac:dyDescent="0.35">
      <c r="B6" s="7" t="s">
        <v>27</v>
      </c>
      <c r="C6" s="11">
        <f ca="1">DATE(YEAR(TODAY()),MONTH(TODAY())+target_date,DAY(TODAY()))</f>
        <v>45194</v>
      </c>
    </row>
    <row r="7" spans="1:10" ht="21" thickTop="1" thickBot="1" x14ac:dyDescent="0.35">
      <c r="B7" s="7"/>
      <c r="C7" s="8"/>
    </row>
    <row r="8" spans="1:10" ht="21" thickTop="1" thickBot="1" x14ac:dyDescent="0.35">
      <c r="B8" s="7" t="s">
        <v>28</v>
      </c>
      <c r="C8" s="8">
        <f>summary!C3-summary!C5</f>
        <v>614</v>
      </c>
    </row>
    <row r="9" spans="1:10" ht="15.75" thickTop="1" x14ac:dyDescent="0.25"/>
    <row r="10" spans="1:10" ht="20.25" thickBot="1" x14ac:dyDescent="0.35">
      <c r="B10" s="9" t="s">
        <v>29</v>
      </c>
      <c r="C10" s="8">
        <f ca="1">(C4-C8)/DATEDIF(TODAY(),C6,"M")</f>
        <v>1423.25</v>
      </c>
      <c r="E10" s="30" t="s">
        <v>34</v>
      </c>
      <c r="F10" s="30"/>
      <c r="G10" s="30"/>
      <c r="H10" s="30"/>
      <c r="I10" s="31" t="s">
        <v>35</v>
      </c>
      <c r="J10" s="31"/>
    </row>
    <row r="11" spans="1:10" ht="15.75" thickTop="1" x14ac:dyDescent="0.25">
      <c r="B11" s="10"/>
    </row>
    <row r="12" spans="1:10" ht="20.25" thickBot="1" x14ac:dyDescent="0.35">
      <c r="B12" s="9" t="s">
        <v>30</v>
      </c>
      <c r="C12" s="12">
        <f ca="1">C10/summary!C3</f>
        <v>5.7273641851106637E-2</v>
      </c>
    </row>
    <row r="13" spans="1:10" ht="15.75" thickTop="1" x14ac:dyDescent="0.25"/>
  </sheetData>
  <mergeCells count="3">
    <mergeCell ref="A2:J2"/>
    <mergeCell ref="E10:H10"/>
    <mergeCell ref="I10:J10"/>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0" r:id="rId3" name="Scroll Bar 2">
              <controlPr defaultSize="0" autoPict="0">
                <anchor moveWithCells="1">
                  <from>
                    <xdr:col>3</xdr:col>
                    <xdr:colOff>142875</xdr:colOff>
                    <xdr:row>2</xdr:row>
                    <xdr:rowOff>180975</xdr:rowOff>
                  </from>
                  <to>
                    <xdr:col>6</xdr:col>
                    <xdr:colOff>238125</xdr:colOff>
                    <xdr:row>3</xdr:row>
                    <xdr:rowOff>228600</xdr:rowOff>
                  </to>
                </anchor>
              </controlPr>
            </control>
          </mc:Choice>
        </mc:AlternateContent>
        <mc:AlternateContent xmlns:mc="http://schemas.openxmlformats.org/markup-compatibility/2006">
          <mc:Choice Requires="x14">
            <control shapeId="2053" r:id="rId4" name="Scroll Bar 5">
              <controlPr defaultSize="0" autoPict="0">
                <anchor moveWithCells="1">
                  <from>
                    <xdr:col>3</xdr:col>
                    <xdr:colOff>133350</xdr:colOff>
                    <xdr:row>5</xdr:row>
                    <xdr:rowOff>28575</xdr:rowOff>
                  </from>
                  <to>
                    <xdr:col>6</xdr:col>
                    <xdr:colOff>228600</xdr:colOff>
                    <xdr:row>6</xdr:row>
                    <xdr:rowOff>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r:uid="{A2460AA0-CCCD-45D3-B3D3-4DB7EBAE36E6}">
          <x14:formula1>
            <xm:f>Sheet1!$A$2:$A$3</xm:f>
          </x14:formula1>
          <xm:sqref>I10:J10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B8E79-6BE7-4CDC-A9DE-666FA2002F50}">
  <sheetPr codeName="Sheet5"/>
  <dimension ref="A1:B14"/>
  <sheetViews>
    <sheetView workbookViewId="0">
      <selection activeCell="B10" sqref="B10"/>
    </sheetView>
  </sheetViews>
  <sheetFormatPr defaultRowHeight="15" x14ac:dyDescent="0.25"/>
  <cols>
    <col min="1" max="1" width="13.42578125" bestFit="1" customWidth="1"/>
    <col min="2" max="2" width="9.28515625" style="6" bestFit="1" customWidth="1"/>
  </cols>
  <sheetData>
    <row r="1" spans="1:2" x14ac:dyDescent="0.25">
      <c r="A1" s="1" t="s">
        <v>4</v>
      </c>
      <c r="B1" s="5" t="s">
        <v>5</v>
      </c>
    </row>
    <row r="2" spans="1:2" x14ac:dyDescent="0.25">
      <c r="A2" t="s">
        <v>6</v>
      </c>
      <c r="B2" s="6">
        <v>500</v>
      </c>
    </row>
    <row r="3" spans="1:2" x14ac:dyDescent="0.25">
      <c r="A3" t="s">
        <v>7</v>
      </c>
      <c r="B3" s="6">
        <v>1000</v>
      </c>
    </row>
    <row r="4" spans="1:2" x14ac:dyDescent="0.25">
      <c r="A4" t="s">
        <v>8</v>
      </c>
      <c r="B4" s="6">
        <v>1000</v>
      </c>
    </row>
    <row r="5" spans="1:2" x14ac:dyDescent="0.25">
      <c r="A5" t="s">
        <v>9</v>
      </c>
      <c r="B5" s="6">
        <v>300</v>
      </c>
    </row>
    <row r="6" spans="1:2" x14ac:dyDescent="0.25">
      <c r="A6" t="s">
        <v>10</v>
      </c>
      <c r="B6" s="6">
        <v>100</v>
      </c>
    </row>
    <row r="7" spans="1:2" x14ac:dyDescent="0.25">
      <c r="A7" t="s">
        <v>11</v>
      </c>
      <c r="B7" s="6">
        <v>300</v>
      </c>
    </row>
    <row r="8" spans="1:2" x14ac:dyDescent="0.25">
      <c r="A8" t="s">
        <v>12</v>
      </c>
      <c r="B8" s="6">
        <v>500</v>
      </c>
    </row>
    <row r="9" spans="1:2" x14ac:dyDescent="0.25">
      <c r="A9" t="s">
        <v>14</v>
      </c>
      <c r="B9" s="6">
        <v>1500</v>
      </c>
    </row>
    <row r="10" spans="1:2" x14ac:dyDescent="0.25">
      <c r="A10" t="s">
        <v>13</v>
      </c>
      <c r="B10" s="6">
        <v>1000</v>
      </c>
    </row>
    <row r="11" spans="1:2" x14ac:dyDescent="0.25">
      <c r="A11" t="s">
        <v>15</v>
      </c>
      <c r="B11" s="6">
        <v>40</v>
      </c>
    </row>
    <row r="12" spans="1:2" x14ac:dyDescent="0.25">
      <c r="A12" t="s">
        <v>20</v>
      </c>
      <c r="B12" s="6">
        <v>1500</v>
      </c>
    </row>
    <row r="13" spans="1:2" x14ac:dyDescent="0.25">
      <c r="A13" t="s">
        <v>21</v>
      </c>
      <c r="B13" s="6">
        <v>450</v>
      </c>
    </row>
    <row r="14" spans="1:2" x14ac:dyDescent="0.25">
      <c r="A14" t="s">
        <v>25</v>
      </c>
      <c r="B14" s="6">
        <v>500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6AD5-8368-4F3A-A243-ADD73F8101B6}">
  <sheetPr codeName="Sheet4"/>
  <dimension ref="A1:B27"/>
  <sheetViews>
    <sheetView topLeftCell="A9" workbookViewId="0">
      <selection activeCell="A28" sqref="A28"/>
    </sheetView>
  </sheetViews>
  <sheetFormatPr defaultRowHeight="15" x14ac:dyDescent="0.25"/>
  <cols>
    <col min="2" max="2" width="10.5703125" style="3" customWidth="1"/>
  </cols>
  <sheetData>
    <row r="1" spans="1:2" x14ac:dyDescent="0.25">
      <c r="A1" s="1" t="s">
        <v>4</v>
      </c>
      <c r="B1" s="2" t="s">
        <v>5</v>
      </c>
    </row>
    <row r="2" spans="1:2" x14ac:dyDescent="0.25">
      <c r="A2" t="s">
        <v>23</v>
      </c>
      <c r="B2" s="3">
        <v>1500</v>
      </c>
    </row>
    <row r="3" spans="1:2" x14ac:dyDescent="0.25">
      <c r="A3" t="s">
        <v>22</v>
      </c>
      <c r="B3" s="3">
        <v>200</v>
      </c>
    </row>
    <row r="4" spans="1:2" x14ac:dyDescent="0.25">
      <c r="A4" t="s">
        <v>23</v>
      </c>
      <c r="B4" s="3">
        <v>1000</v>
      </c>
    </row>
    <row r="5" spans="1:2" x14ac:dyDescent="0.25">
      <c r="A5" t="s">
        <v>23</v>
      </c>
      <c r="B5" s="3">
        <v>1000</v>
      </c>
    </row>
    <row r="6" spans="1:2" x14ac:dyDescent="0.25">
      <c r="A6" t="s">
        <v>23</v>
      </c>
      <c r="B6" s="3">
        <v>500</v>
      </c>
    </row>
    <row r="7" spans="1:2" x14ac:dyDescent="0.25">
      <c r="A7" t="s">
        <v>23</v>
      </c>
      <c r="B7" s="3">
        <v>1000</v>
      </c>
    </row>
    <row r="8" spans="1:2" x14ac:dyDescent="0.25">
      <c r="A8" t="s">
        <v>23</v>
      </c>
      <c r="B8" s="3">
        <v>500</v>
      </c>
    </row>
    <row r="9" spans="1:2" x14ac:dyDescent="0.25">
      <c r="A9" t="s">
        <v>23</v>
      </c>
      <c r="B9" s="3">
        <v>1000</v>
      </c>
    </row>
    <row r="10" spans="1:2" x14ac:dyDescent="0.25">
      <c r="A10" t="s">
        <v>23</v>
      </c>
      <c r="B10" s="3">
        <v>700</v>
      </c>
    </row>
    <row r="11" spans="1:2" x14ac:dyDescent="0.25">
      <c r="A11" t="s">
        <v>23</v>
      </c>
      <c r="B11" s="3">
        <v>1000</v>
      </c>
    </row>
    <row r="12" spans="1:2" x14ac:dyDescent="0.25">
      <c r="A12" t="s">
        <v>23</v>
      </c>
      <c r="B12" s="3">
        <v>500</v>
      </c>
    </row>
    <row r="13" spans="1:2" x14ac:dyDescent="0.25">
      <c r="A13" t="s">
        <v>23</v>
      </c>
      <c r="B13" s="3">
        <v>800</v>
      </c>
    </row>
    <row r="14" spans="1:2" x14ac:dyDescent="0.25">
      <c r="A14" t="s">
        <v>22</v>
      </c>
      <c r="B14" s="3">
        <v>1000</v>
      </c>
    </row>
    <row r="15" spans="1:2" x14ac:dyDescent="0.25">
      <c r="A15" t="s">
        <v>48</v>
      </c>
      <c r="B15" s="3">
        <v>500</v>
      </c>
    </row>
    <row r="16" spans="1:2" x14ac:dyDescent="0.25">
      <c r="A16" t="s">
        <v>49</v>
      </c>
      <c r="B16" s="3">
        <v>500</v>
      </c>
    </row>
    <row r="17" spans="1:2" x14ac:dyDescent="0.25">
      <c r="A17" t="s">
        <v>48</v>
      </c>
      <c r="B17" s="3">
        <v>200</v>
      </c>
    </row>
    <row r="18" spans="1:2" x14ac:dyDescent="0.25">
      <c r="A18" t="s">
        <v>22</v>
      </c>
      <c r="B18" s="3">
        <v>1000</v>
      </c>
    </row>
    <row r="19" spans="1:2" x14ac:dyDescent="0.25">
      <c r="A19" t="s">
        <v>23</v>
      </c>
      <c r="B19" s="3">
        <v>500</v>
      </c>
    </row>
    <row r="20" spans="1:2" x14ac:dyDescent="0.25">
      <c r="A20" t="s">
        <v>23</v>
      </c>
      <c r="B20" s="3">
        <v>650</v>
      </c>
    </row>
    <row r="21" spans="1:2" x14ac:dyDescent="0.25">
      <c r="A21" t="s">
        <v>23</v>
      </c>
      <c r="B21" s="3">
        <v>200</v>
      </c>
    </row>
    <row r="22" spans="1:2" x14ac:dyDescent="0.25">
      <c r="A22" t="s">
        <v>23</v>
      </c>
      <c r="B22" s="3">
        <v>2000</v>
      </c>
    </row>
    <row r="23" spans="1:2" x14ac:dyDescent="0.25">
      <c r="A23" t="s">
        <v>22</v>
      </c>
      <c r="B23" s="3">
        <v>2000</v>
      </c>
    </row>
    <row r="24" spans="1:2" x14ac:dyDescent="0.25">
      <c r="A24" t="s">
        <v>50</v>
      </c>
      <c r="B24" s="3">
        <v>1000</v>
      </c>
    </row>
    <row r="25" spans="1:2" x14ac:dyDescent="0.25">
      <c r="A25" t="s">
        <v>51</v>
      </c>
      <c r="B25" s="3">
        <v>2600</v>
      </c>
    </row>
    <row r="26" spans="1:2" x14ac:dyDescent="0.25">
      <c r="A26" t="s">
        <v>23</v>
      </c>
      <c r="B26" s="3">
        <v>2500</v>
      </c>
    </row>
    <row r="27" spans="1:2" x14ac:dyDescent="0.25">
      <c r="A27" t="s">
        <v>23</v>
      </c>
      <c r="B27" s="3">
        <v>500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A2EE0-6BB6-4EFB-8C49-FB92D311338B}">
  <sheetPr codeName="Sheet6"/>
  <dimension ref="A1:B14"/>
  <sheetViews>
    <sheetView workbookViewId="0">
      <selection activeCell="B10" sqref="B10"/>
    </sheetView>
  </sheetViews>
  <sheetFormatPr defaultRowHeight="15" x14ac:dyDescent="0.25"/>
  <cols>
    <col min="1" max="1" width="13.42578125" bestFit="1" customWidth="1"/>
    <col min="2" max="2" width="9.7109375" style="6" bestFit="1" customWidth="1"/>
  </cols>
  <sheetData>
    <row r="1" spans="1:2" x14ac:dyDescent="0.25">
      <c r="A1" s="1" t="s">
        <v>17</v>
      </c>
      <c r="B1" s="5" t="s">
        <v>24</v>
      </c>
    </row>
    <row r="2" spans="1:2" x14ac:dyDescent="0.25">
      <c r="A2" t="s">
        <v>19</v>
      </c>
      <c r="B2" s="6">
        <f>SUMIFS('Transaction history'!C:C,'Transaction history'!B:B,A2)</f>
        <v>2942</v>
      </c>
    </row>
    <row r="3" spans="1:2" x14ac:dyDescent="0.25">
      <c r="A3" t="s">
        <v>7</v>
      </c>
      <c r="B3" s="6">
        <f>SUMIFS('Transaction history'!C:C,'Transaction history'!B:B,A3)</f>
        <v>4348</v>
      </c>
    </row>
    <row r="4" spans="1:2" x14ac:dyDescent="0.25">
      <c r="A4" t="s">
        <v>10</v>
      </c>
      <c r="B4" s="6">
        <f>SUMIFS('Transaction history'!C:C,'Transaction history'!B:B,A4)</f>
        <v>57</v>
      </c>
    </row>
    <row r="5" spans="1:2" x14ac:dyDescent="0.25">
      <c r="A5" t="s">
        <v>9</v>
      </c>
      <c r="B5" s="6">
        <f>SUMIFS('Transaction history'!C:C,'Transaction history'!B:B,A5)</f>
        <v>1080</v>
      </c>
    </row>
    <row r="6" spans="1:2" x14ac:dyDescent="0.25">
      <c r="A6" t="s">
        <v>11</v>
      </c>
      <c r="B6" s="6">
        <f>SUMIFS('Transaction history'!C:C,'Transaction history'!B:B,A6)</f>
        <v>190</v>
      </c>
    </row>
    <row r="7" spans="1:2" x14ac:dyDescent="0.25">
      <c r="A7" t="s">
        <v>12</v>
      </c>
      <c r="B7" s="6">
        <f>SUMIFS('Transaction history'!C:C,'Transaction history'!B:B,A7)</f>
        <v>608</v>
      </c>
    </row>
    <row r="8" spans="1:2" x14ac:dyDescent="0.25">
      <c r="A8" t="s">
        <v>14</v>
      </c>
      <c r="B8" s="6">
        <f>SUMIFS('Transaction history'!C:C,'Transaction history'!B:B,A8)</f>
        <v>4077</v>
      </c>
    </row>
    <row r="9" spans="1:2" x14ac:dyDescent="0.25">
      <c r="A9" t="s">
        <v>6</v>
      </c>
      <c r="B9" s="6">
        <f>SUMIFS('Transaction history'!C:C,'Transaction history'!B:B,A9)</f>
        <v>385</v>
      </c>
    </row>
    <row r="10" spans="1:2" x14ac:dyDescent="0.25">
      <c r="A10" t="s">
        <v>13</v>
      </c>
      <c r="B10" s="6">
        <f>SUMIFS('Transaction history'!C:C,'Transaction history'!B:B,A10)</f>
        <v>3718</v>
      </c>
    </row>
    <row r="11" spans="1:2" x14ac:dyDescent="0.25">
      <c r="A11" t="s">
        <v>20</v>
      </c>
      <c r="B11" s="6">
        <f>SUMIFS('Transaction history'!C:C,'Transaction history'!B:B,A11)</f>
        <v>2601</v>
      </c>
    </row>
    <row r="12" spans="1:2" x14ac:dyDescent="0.25">
      <c r="A12" t="s">
        <v>15</v>
      </c>
      <c r="B12" s="6">
        <f>SUMIFS('Transaction history'!C:C,'Transaction history'!B:B,A12)</f>
        <v>1310</v>
      </c>
    </row>
    <row r="13" spans="1:2" x14ac:dyDescent="0.25">
      <c r="A13" t="s">
        <v>21</v>
      </c>
      <c r="B13" s="6">
        <f>SUMIFS('Transaction history'!C:C,'Transaction history'!B:B,A13)</f>
        <v>2420</v>
      </c>
    </row>
    <row r="14" spans="1:2" x14ac:dyDescent="0.25">
      <c r="A14" t="s">
        <v>25</v>
      </c>
      <c r="B14" s="6">
        <v>500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E08C9-1273-4173-AF3A-8794525BA426}">
  <sheetPr codeName="Sheet8"/>
  <dimension ref="A1:F151"/>
  <sheetViews>
    <sheetView topLeftCell="B133" workbookViewId="0">
      <selection activeCell="D152" sqref="D152"/>
    </sheetView>
  </sheetViews>
  <sheetFormatPr defaultRowHeight="15" x14ac:dyDescent="0.25"/>
  <cols>
    <col min="1" max="2" width="16.28515625" customWidth="1"/>
    <col min="3" max="3" width="16.28515625" style="3" customWidth="1"/>
    <col min="4" max="4" width="15.85546875" bestFit="1" customWidth="1"/>
  </cols>
  <sheetData>
    <row r="1" spans="1:6" x14ac:dyDescent="0.25">
      <c r="A1" s="1" t="s">
        <v>16</v>
      </c>
      <c r="B1" s="1" t="s">
        <v>17</v>
      </c>
      <c r="C1" s="2" t="s">
        <v>18</v>
      </c>
      <c r="D1" t="s">
        <v>40</v>
      </c>
    </row>
    <row r="2" spans="1:6" x14ac:dyDescent="0.25">
      <c r="A2" s="4">
        <v>44652</v>
      </c>
      <c r="B2" t="s">
        <v>19</v>
      </c>
      <c r="C2" s="3">
        <v>63</v>
      </c>
      <c r="D2" t="str">
        <f>VLOOKUP(Table2[[#This Row],[Category]],Table4[],2,FALSE)</f>
        <v>Food</v>
      </c>
    </row>
    <row r="3" spans="1:6" x14ac:dyDescent="0.25">
      <c r="A3" s="4">
        <v>44653</v>
      </c>
      <c r="B3" t="s">
        <v>19</v>
      </c>
      <c r="C3" s="3">
        <v>20</v>
      </c>
      <c r="D3" t="str">
        <f>VLOOKUP(Table2[[#This Row],[Category]],Table4[],2,FALSE)</f>
        <v>Food</v>
      </c>
      <c r="F3" s="3"/>
    </row>
    <row r="4" spans="1:6" x14ac:dyDescent="0.25">
      <c r="A4" s="4">
        <v>44654</v>
      </c>
      <c r="B4" t="s">
        <v>33</v>
      </c>
      <c r="C4" s="3">
        <v>30</v>
      </c>
      <c r="D4" t="str">
        <f>VLOOKUP(Table2[[#This Row],[Category]],Table4[],2,FALSE)</f>
        <v>Others</v>
      </c>
    </row>
    <row r="5" spans="1:6" x14ac:dyDescent="0.25">
      <c r="A5" s="4">
        <v>44658</v>
      </c>
      <c r="B5" t="s">
        <v>9</v>
      </c>
      <c r="C5" s="3">
        <v>80</v>
      </c>
      <c r="D5" t="str">
        <f>VLOOKUP(Table2[[#This Row],[Category]],Table4[],2,FALSE)</f>
        <v>Food</v>
      </c>
    </row>
    <row r="6" spans="1:6" x14ac:dyDescent="0.25">
      <c r="A6" s="4">
        <v>44658</v>
      </c>
      <c r="B6" t="s">
        <v>14</v>
      </c>
      <c r="C6" s="3">
        <v>250</v>
      </c>
      <c r="D6" t="str">
        <f>VLOOKUP(Table2[[#This Row],[Category]],Table4[],2,FALSE)</f>
        <v>Travel</v>
      </c>
    </row>
    <row r="7" spans="1:6" x14ac:dyDescent="0.25">
      <c r="A7" s="4">
        <v>44658</v>
      </c>
      <c r="B7" t="s">
        <v>33</v>
      </c>
      <c r="C7" s="3">
        <v>700</v>
      </c>
      <c r="D7" t="str">
        <f>VLOOKUP(Table2[[#This Row],[Category]],Table4[],2,FALSE)</f>
        <v>Others</v>
      </c>
    </row>
    <row r="8" spans="1:6" x14ac:dyDescent="0.25">
      <c r="A8" s="4">
        <v>44658</v>
      </c>
      <c r="B8" t="s">
        <v>14</v>
      </c>
      <c r="C8" s="3">
        <v>144</v>
      </c>
      <c r="D8" t="str">
        <f>VLOOKUP(Table2[[#This Row],[Category]],Table4[],2,FALSE)</f>
        <v>Travel</v>
      </c>
    </row>
    <row r="9" spans="1:6" x14ac:dyDescent="0.25">
      <c r="A9" s="4">
        <v>44659</v>
      </c>
      <c r="B9" t="s">
        <v>12</v>
      </c>
      <c r="C9" s="3">
        <v>61</v>
      </c>
      <c r="D9" t="str">
        <f>VLOOKUP(Table2[[#This Row],[Category]],Table4[],2,FALSE)</f>
        <v>Others</v>
      </c>
    </row>
    <row r="10" spans="1:6" x14ac:dyDescent="0.25">
      <c r="A10" s="4">
        <v>44659</v>
      </c>
      <c r="B10" t="s">
        <v>7</v>
      </c>
      <c r="C10" s="3">
        <v>30</v>
      </c>
      <c r="D10" t="str">
        <f>VLOOKUP(Table2[[#This Row],[Category]],Table4[],2,FALSE)</f>
        <v>Food</v>
      </c>
      <c r="F10" s="3"/>
    </row>
    <row r="11" spans="1:6" x14ac:dyDescent="0.25">
      <c r="A11" s="4">
        <v>44659</v>
      </c>
      <c r="B11" t="s">
        <v>15</v>
      </c>
      <c r="C11" s="3">
        <v>100</v>
      </c>
      <c r="D11" t="str">
        <f>VLOOKUP(Table2[[#This Row],[Category]],Table4[],2,FALSE)</f>
        <v>Sports</v>
      </c>
    </row>
    <row r="12" spans="1:6" x14ac:dyDescent="0.25">
      <c r="A12" s="4">
        <v>44659</v>
      </c>
      <c r="B12" t="s">
        <v>19</v>
      </c>
      <c r="C12" s="3">
        <v>100</v>
      </c>
      <c r="D12" t="str">
        <f>VLOOKUP(Table2[[#This Row],[Category]],Table4[],2,FALSE)</f>
        <v>Food</v>
      </c>
    </row>
    <row r="13" spans="1:6" x14ac:dyDescent="0.25">
      <c r="A13" s="4">
        <v>44659</v>
      </c>
      <c r="B13" t="s">
        <v>14</v>
      </c>
      <c r="C13" s="3">
        <v>30</v>
      </c>
      <c r="D13" t="str">
        <f>VLOOKUP(Table2[[#This Row],[Category]],Table4[],2,FALSE)</f>
        <v>Travel</v>
      </c>
    </row>
    <row r="14" spans="1:6" x14ac:dyDescent="0.25">
      <c r="A14" s="4">
        <v>44659</v>
      </c>
      <c r="B14" t="s">
        <v>7</v>
      </c>
      <c r="C14" s="3">
        <v>60</v>
      </c>
      <c r="D14" t="str">
        <f>VLOOKUP(Table2[[#This Row],[Category]],Table4[],2,FALSE)</f>
        <v>Food</v>
      </c>
    </row>
    <row r="15" spans="1:6" x14ac:dyDescent="0.25">
      <c r="A15" s="4">
        <v>44659</v>
      </c>
      <c r="B15" t="s">
        <v>7</v>
      </c>
      <c r="C15" s="3">
        <v>420</v>
      </c>
      <c r="D15" t="str">
        <f>VLOOKUP(Table2[[#This Row],[Category]],Table4[],2,FALSE)</f>
        <v>Food</v>
      </c>
    </row>
    <row r="16" spans="1:6" x14ac:dyDescent="0.25">
      <c r="A16" s="4">
        <v>44660</v>
      </c>
      <c r="B16" t="s">
        <v>14</v>
      </c>
      <c r="C16" s="3">
        <v>138</v>
      </c>
      <c r="D16" t="str">
        <f>VLOOKUP(Table2[[#This Row],[Category]],Table4[],2,FALSE)</f>
        <v>Travel</v>
      </c>
    </row>
    <row r="17" spans="1:4" x14ac:dyDescent="0.25">
      <c r="A17" s="4">
        <v>44660</v>
      </c>
      <c r="B17" t="s">
        <v>33</v>
      </c>
      <c r="C17" s="3">
        <v>200</v>
      </c>
      <c r="D17" t="str">
        <f>VLOOKUP(Table2[[#This Row],[Category]],Table4[],2,FALSE)</f>
        <v>Others</v>
      </c>
    </row>
    <row r="18" spans="1:4" x14ac:dyDescent="0.25">
      <c r="A18" s="4">
        <v>44662</v>
      </c>
      <c r="B18" t="s">
        <v>7</v>
      </c>
      <c r="C18" s="3">
        <v>120</v>
      </c>
      <c r="D18" t="str">
        <f>VLOOKUP(Table2[[#This Row],[Category]],Table4[],2,FALSE)</f>
        <v>Food</v>
      </c>
    </row>
    <row r="19" spans="1:4" x14ac:dyDescent="0.25">
      <c r="A19" s="4">
        <v>44662</v>
      </c>
      <c r="B19" t="s">
        <v>19</v>
      </c>
      <c r="C19" s="3">
        <v>69</v>
      </c>
      <c r="D19" t="str">
        <f>VLOOKUP(Table2[[#This Row],[Category]],Table4[],2,FALSE)</f>
        <v>Food</v>
      </c>
    </row>
    <row r="20" spans="1:4" x14ac:dyDescent="0.25">
      <c r="A20" s="4">
        <v>44663</v>
      </c>
      <c r="B20" t="s">
        <v>7</v>
      </c>
      <c r="C20" s="3">
        <v>147</v>
      </c>
      <c r="D20" t="str">
        <f>VLOOKUP(Table2[[#This Row],[Category]],Table4[],2,FALSE)</f>
        <v>Food</v>
      </c>
    </row>
    <row r="21" spans="1:4" x14ac:dyDescent="0.25">
      <c r="A21" s="4">
        <v>44663</v>
      </c>
      <c r="B21" t="s">
        <v>33</v>
      </c>
      <c r="C21" s="3">
        <v>70</v>
      </c>
      <c r="D21" t="str">
        <f>VLOOKUP(Table2[[#This Row],[Category]],Table4[],2,FALSE)</f>
        <v>Others</v>
      </c>
    </row>
    <row r="22" spans="1:4" x14ac:dyDescent="0.25">
      <c r="A22" s="4">
        <v>44663</v>
      </c>
      <c r="B22" t="s">
        <v>12</v>
      </c>
      <c r="C22" s="3">
        <v>247</v>
      </c>
      <c r="D22" t="str">
        <f>VLOOKUP(Table2[[#This Row],[Category]],Table4[],2,FALSE)</f>
        <v>Others</v>
      </c>
    </row>
    <row r="23" spans="1:4" x14ac:dyDescent="0.25">
      <c r="A23" s="4">
        <v>44663</v>
      </c>
      <c r="B23" t="s">
        <v>10</v>
      </c>
      <c r="C23" s="3">
        <v>19</v>
      </c>
      <c r="D23" t="str">
        <f>VLOOKUP(Table2[[#This Row],[Category]],Table4[],2,FALSE)</f>
        <v>Bills</v>
      </c>
    </row>
    <row r="24" spans="1:4" x14ac:dyDescent="0.25">
      <c r="A24" s="4">
        <v>44664</v>
      </c>
      <c r="B24" t="s">
        <v>14</v>
      </c>
      <c r="C24" s="3">
        <v>300</v>
      </c>
      <c r="D24" t="str">
        <f>VLOOKUP(Table2[[#This Row],[Category]],Table4[],2,FALSE)</f>
        <v>Travel</v>
      </c>
    </row>
    <row r="25" spans="1:4" x14ac:dyDescent="0.25">
      <c r="A25" s="4">
        <v>44664</v>
      </c>
      <c r="B25" t="s">
        <v>15</v>
      </c>
      <c r="C25" s="3">
        <v>120</v>
      </c>
      <c r="D25" t="str">
        <f>VLOOKUP(Table2[[#This Row],[Category]],Table4[],2,FALSE)</f>
        <v>Sports</v>
      </c>
    </row>
    <row r="26" spans="1:4" x14ac:dyDescent="0.25">
      <c r="A26" s="4">
        <v>44665</v>
      </c>
      <c r="B26" t="s">
        <v>25</v>
      </c>
      <c r="C26" s="3">
        <v>160</v>
      </c>
      <c r="D26" t="str">
        <f>VLOOKUP(Table2[[#This Row],[Category]],Table4[],2,FALSE)</f>
        <v>Friends</v>
      </c>
    </row>
    <row r="27" spans="1:4" x14ac:dyDescent="0.25">
      <c r="A27" s="4">
        <v>44667</v>
      </c>
      <c r="B27" t="s">
        <v>15</v>
      </c>
      <c r="C27" s="3">
        <v>650</v>
      </c>
      <c r="D27" t="str">
        <f>VLOOKUP(Table2[[#This Row],[Category]],Table4[],2,FALSE)</f>
        <v>Sports</v>
      </c>
    </row>
    <row r="28" spans="1:4" x14ac:dyDescent="0.25">
      <c r="A28" s="4">
        <v>44667</v>
      </c>
      <c r="B28" t="s">
        <v>12</v>
      </c>
      <c r="C28" s="3">
        <v>300</v>
      </c>
      <c r="D28" t="str">
        <f>VLOOKUP(Table2[[#This Row],[Category]],Table4[],2,FALSE)</f>
        <v>Others</v>
      </c>
    </row>
    <row r="29" spans="1:4" x14ac:dyDescent="0.25">
      <c r="A29" s="4">
        <v>44668</v>
      </c>
      <c r="B29" t="s">
        <v>14</v>
      </c>
      <c r="C29" s="3">
        <v>400</v>
      </c>
      <c r="D29" t="str">
        <f>VLOOKUP(Table2[[#This Row],[Category]],Table4[],2,FALSE)</f>
        <v>Travel</v>
      </c>
    </row>
    <row r="30" spans="1:4" x14ac:dyDescent="0.25">
      <c r="A30" s="4">
        <v>44669</v>
      </c>
      <c r="B30" t="s">
        <v>7</v>
      </c>
      <c r="C30" s="3">
        <v>50</v>
      </c>
      <c r="D30" t="str">
        <f>VLOOKUP(Table2[[#This Row],[Category]],Table4[],2,FALSE)</f>
        <v>Food</v>
      </c>
    </row>
    <row r="31" spans="1:4" x14ac:dyDescent="0.25">
      <c r="A31" s="4">
        <v>44669</v>
      </c>
      <c r="B31" t="s">
        <v>9</v>
      </c>
      <c r="C31" s="3">
        <v>60</v>
      </c>
      <c r="D31" t="str">
        <f>VLOOKUP(Table2[[#This Row],[Category]],Table4[],2,FALSE)</f>
        <v>Food</v>
      </c>
    </row>
    <row r="32" spans="1:4" x14ac:dyDescent="0.25">
      <c r="A32" s="4">
        <v>44669</v>
      </c>
      <c r="B32" t="s">
        <v>15</v>
      </c>
      <c r="C32" s="3">
        <v>100</v>
      </c>
      <c r="D32" t="str">
        <f>VLOOKUP(Table2[[#This Row],[Category]],Table4[],2,FALSE)</f>
        <v>Sports</v>
      </c>
    </row>
    <row r="33" spans="1:4" x14ac:dyDescent="0.25">
      <c r="A33" s="4">
        <v>44669</v>
      </c>
      <c r="B33" t="s">
        <v>19</v>
      </c>
      <c r="C33" s="3">
        <v>110</v>
      </c>
      <c r="D33" t="str">
        <f>VLOOKUP(Table2[[#This Row],[Category]],Table4[],2,FALSE)</f>
        <v>Food</v>
      </c>
    </row>
    <row r="34" spans="1:4" x14ac:dyDescent="0.25">
      <c r="A34" s="4">
        <v>44670</v>
      </c>
      <c r="B34" t="s">
        <v>7</v>
      </c>
      <c r="C34" s="3">
        <v>150</v>
      </c>
      <c r="D34" t="str">
        <f>VLOOKUP(Table2[[#This Row],[Category]],Table4[],2,FALSE)</f>
        <v>Food</v>
      </c>
    </row>
    <row r="35" spans="1:4" x14ac:dyDescent="0.25">
      <c r="A35" s="4">
        <v>44671</v>
      </c>
      <c r="B35" t="s">
        <v>9</v>
      </c>
      <c r="C35" s="3">
        <v>50</v>
      </c>
      <c r="D35" t="str">
        <f>VLOOKUP(Table2[[#This Row],[Category]],Table4[],2,FALSE)</f>
        <v>Food</v>
      </c>
    </row>
    <row r="36" spans="1:4" x14ac:dyDescent="0.25">
      <c r="A36" s="4">
        <v>44671</v>
      </c>
      <c r="B36" t="s">
        <v>33</v>
      </c>
      <c r="C36" s="3">
        <v>250</v>
      </c>
      <c r="D36" t="str">
        <f>VLOOKUP(Table2[[#This Row],[Category]],Table4[],2,FALSE)</f>
        <v>Others</v>
      </c>
    </row>
    <row r="37" spans="1:4" x14ac:dyDescent="0.25">
      <c r="A37" s="4">
        <v>44672</v>
      </c>
      <c r="B37" t="s">
        <v>19</v>
      </c>
      <c r="C37" s="3">
        <v>20</v>
      </c>
      <c r="D37" t="str">
        <f>VLOOKUP(Table2[[#This Row],[Category]],Table4[],2,FALSE)</f>
        <v>Food</v>
      </c>
    </row>
    <row r="38" spans="1:4" x14ac:dyDescent="0.25">
      <c r="A38" s="4">
        <v>44673</v>
      </c>
      <c r="B38" t="s">
        <v>7</v>
      </c>
      <c r="C38" s="3">
        <v>90</v>
      </c>
      <c r="D38" t="str">
        <f>VLOOKUP(Table2[[#This Row],[Category]],Table4[],2,FALSE)</f>
        <v>Food</v>
      </c>
    </row>
    <row r="39" spans="1:4" x14ac:dyDescent="0.25">
      <c r="A39" s="4">
        <v>44674</v>
      </c>
      <c r="B39" t="s">
        <v>7</v>
      </c>
      <c r="C39" s="3">
        <v>80</v>
      </c>
      <c r="D39" t="str">
        <f>VLOOKUP(Table2[[#This Row],[Category]],Table4[],2,FALSE)</f>
        <v>Food</v>
      </c>
    </row>
    <row r="40" spans="1:4" x14ac:dyDescent="0.25">
      <c r="A40" s="4">
        <v>44674</v>
      </c>
      <c r="B40" t="s">
        <v>7</v>
      </c>
      <c r="C40" s="3">
        <v>58</v>
      </c>
      <c r="D40" t="str">
        <f>VLOOKUP(Table2[[#This Row],[Category]],Table4[],2,FALSE)</f>
        <v>Food</v>
      </c>
    </row>
    <row r="41" spans="1:4" x14ac:dyDescent="0.25">
      <c r="A41" s="4">
        <v>44675</v>
      </c>
      <c r="B41" t="s">
        <v>7</v>
      </c>
      <c r="C41" s="3">
        <v>60</v>
      </c>
      <c r="D41" t="str">
        <f>VLOOKUP(Table2[[#This Row],[Category]],Table4[],2,FALSE)</f>
        <v>Food</v>
      </c>
    </row>
    <row r="42" spans="1:4" x14ac:dyDescent="0.25">
      <c r="A42" s="4">
        <v>44675</v>
      </c>
      <c r="B42" t="s">
        <v>19</v>
      </c>
      <c r="C42" s="3">
        <v>110</v>
      </c>
      <c r="D42" t="str">
        <f>VLOOKUP(Table2[[#This Row],[Category]],Table4[],2,FALSE)</f>
        <v>Food</v>
      </c>
    </row>
    <row r="43" spans="1:4" x14ac:dyDescent="0.25">
      <c r="A43" s="4">
        <v>44676</v>
      </c>
      <c r="B43" t="s">
        <v>20</v>
      </c>
      <c r="C43" s="3">
        <v>40</v>
      </c>
      <c r="D43" t="str">
        <f>VLOOKUP(Table2[[#This Row],[Category]],Table4[],2,FALSE)</f>
        <v>Studies</v>
      </c>
    </row>
    <row r="44" spans="1:4" x14ac:dyDescent="0.25">
      <c r="A44" s="4">
        <v>44676</v>
      </c>
      <c r="B44" t="s">
        <v>19</v>
      </c>
      <c r="C44" s="3">
        <v>20</v>
      </c>
      <c r="D44" t="str">
        <f>VLOOKUP(Table2[[#This Row],[Category]],Table4[],2,FALSE)</f>
        <v>Food</v>
      </c>
    </row>
    <row r="45" spans="1:4" x14ac:dyDescent="0.25">
      <c r="A45" s="4">
        <v>44676</v>
      </c>
      <c r="B45" t="s">
        <v>7</v>
      </c>
      <c r="C45" s="3">
        <v>120</v>
      </c>
      <c r="D45" t="str">
        <f>VLOOKUP(Table2[[#This Row],[Category]],Table4[],2,FALSE)</f>
        <v>Food</v>
      </c>
    </row>
    <row r="46" spans="1:4" x14ac:dyDescent="0.25">
      <c r="A46" s="4">
        <v>44676</v>
      </c>
      <c r="B46" t="s">
        <v>33</v>
      </c>
      <c r="C46" s="3">
        <v>100</v>
      </c>
      <c r="D46" t="str">
        <f>VLOOKUP(Table2[[#This Row],[Category]],Table4[],2,FALSE)</f>
        <v>Others</v>
      </c>
    </row>
    <row r="47" spans="1:4" x14ac:dyDescent="0.25">
      <c r="A47" s="4">
        <v>44677</v>
      </c>
      <c r="B47" t="s">
        <v>20</v>
      </c>
      <c r="C47" s="3">
        <v>50</v>
      </c>
      <c r="D47" t="str">
        <f>VLOOKUP(Table2[[#This Row],[Category]],Table4[],2,FALSE)</f>
        <v>Studies</v>
      </c>
    </row>
    <row r="48" spans="1:4" x14ac:dyDescent="0.25">
      <c r="A48" s="4">
        <v>44678</v>
      </c>
      <c r="B48" t="s">
        <v>19</v>
      </c>
      <c r="C48" s="3">
        <v>20</v>
      </c>
      <c r="D48" t="str">
        <f>VLOOKUP(Table2[[#This Row],[Category]],Table4[],2,FALSE)</f>
        <v>Food</v>
      </c>
    </row>
    <row r="49" spans="1:4" x14ac:dyDescent="0.25">
      <c r="A49" s="4">
        <v>44679</v>
      </c>
      <c r="B49" t="s">
        <v>7</v>
      </c>
      <c r="C49" s="3">
        <v>130</v>
      </c>
      <c r="D49" t="str">
        <f>VLOOKUP(Table2[[#This Row],[Category]],Table4[],2,FALSE)</f>
        <v>Food</v>
      </c>
    </row>
    <row r="50" spans="1:4" x14ac:dyDescent="0.25">
      <c r="A50" s="4">
        <v>44679</v>
      </c>
      <c r="B50" t="s">
        <v>7</v>
      </c>
      <c r="C50" s="3">
        <v>200</v>
      </c>
      <c r="D50" t="str">
        <f>VLOOKUP(Table2[[#This Row],[Category]],Table4[],2,FALSE)</f>
        <v>Food</v>
      </c>
    </row>
    <row r="51" spans="1:4" x14ac:dyDescent="0.25">
      <c r="A51" s="4">
        <v>44679</v>
      </c>
      <c r="B51" t="s">
        <v>19</v>
      </c>
      <c r="C51" s="3">
        <v>40</v>
      </c>
      <c r="D51" t="str">
        <f>VLOOKUP(Table2[[#This Row],[Category]],Table4[],2,FALSE)</f>
        <v>Food</v>
      </c>
    </row>
    <row r="52" spans="1:4" x14ac:dyDescent="0.25">
      <c r="A52" s="4">
        <v>44679</v>
      </c>
      <c r="B52" t="s">
        <v>14</v>
      </c>
      <c r="C52" s="3">
        <v>350</v>
      </c>
      <c r="D52" t="str">
        <f>VLOOKUP(Table2[[#This Row],[Category]],Table4[],2,FALSE)</f>
        <v>Travel</v>
      </c>
    </row>
    <row r="53" spans="1:4" x14ac:dyDescent="0.25">
      <c r="A53" s="4">
        <v>44680</v>
      </c>
      <c r="B53" t="s">
        <v>33</v>
      </c>
      <c r="C53" s="3">
        <v>460</v>
      </c>
      <c r="D53" t="str">
        <f>VLOOKUP(Table2[[#This Row],[Category]],Table4[],2,FALSE)</f>
        <v>Others</v>
      </c>
    </row>
    <row r="54" spans="1:4" x14ac:dyDescent="0.25">
      <c r="A54" s="4">
        <v>44680</v>
      </c>
      <c r="B54" t="s">
        <v>33</v>
      </c>
      <c r="C54" s="3">
        <v>500</v>
      </c>
      <c r="D54" t="str">
        <f>VLOOKUP(Table2[[#This Row],[Category]],Table4[],2,FALSE)</f>
        <v>Others</v>
      </c>
    </row>
    <row r="55" spans="1:4" x14ac:dyDescent="0.25">
      <c r="A55" s="4">
        <v>44681</v>
      </c>
      <c r="B55" t="s">
        <v>15</v>
      </c>
      <c r="C55" s="3">
        <v>220</v>
      </c>
      <c r="D55" t="str">
        <f>VLOOKUP(Table2[[#This Row],[Category]],Table4[],2,FALSE)</f>
        <v>Sports</v>
      </c>
    </row>
    <row r="56" spans="1:4" x14ac:dyDescent="0.25">
      <c r="A56" s="4">
        <v>44682</v>
      </c>
      <c r="B56" t="s">
        <v>7</v>
      </c>
      <c r="C56" s="3">
        <v>260</v>
      </c>
      <c r="D56" t="str">
        <f>VLOOKUP(Table2[[#This Row],[Category]],Table4[],2,FALSE)</f>
        <v>Food</v>
      </c>
    </row>
    <row r="57" spans="1:4" x14ac:dyDescent="0.25">
      <c r="A57" s="4">
        <v>44683</v>
      </c>
      <c r="B57" t="s">
        <v>19</v>
      </c>
      <c r="C57" s="3">
        <v>20</v>
      </c>
      <c r="D57" t="str">
        <f>VLOOKUP(Table2[[#This Row],[Category]],Table4[],2,FALSE)</f>
        <v>Food</v>
      </c>
    </row>
    <row r="58" spans="1:4" x14ac:dyDescent="0.25">
      <c r="A58" s="4">
        <v>44685</v>
      </c>
      <c r="B58" t="s">
        <v>15</v>
      </c>
      <c r="C58" s="3">
        <v>80</v>
      </c>
      <c r="D58" t="str">
        <f>VLOOKUP(Table2[[#This Row],[Category]],Table4[],2,FALSE)</f>
        <v>Sports</v>
      </c>
    </row>
    <row r="59" spans="1:4" x14ac:dyDescent="0.25">
      <c r="A59" s="4">
        <v>44686</v>
      </c>
      <c r="B59" t="s">
        <v>19</v>
      </c>
      <c r="C59" s="3">
        <v>15</v>
      </c>
      <c r="D59" t="str">
        <f>VLOOKUP(Table2[[#This Row],[Category]],Table4[],2,FALSE)</f>
        <v>Food</v>
      </c>
    </row>
    <row r="60" spans="1:4" x14ac:dyDescent="0.25">
      <c r="A60" s="4">
        <v>44687</v>
      </c>
      <c r="B60" t="s">
        <v>19</v>
      </c>
      <c r="C60" s="3">
        <v>93</v>
      </c>
      <c r="D60" t="str">
        <f>VLOOKUP(Table2[[#This Row],[Category]],Table4[],2,FALSE)</f>
        <v>Food</v>
      </c>
    </row>
    <row r="61" spans="1:4" x14ac:dyDescent="0.25">
      <c r="A61" s="4">
        <v>44687</v>
      </c>
      <c r="B61" t="s">
        <v>7</v>
      </c>
      <c r="C61" s="3">
        <v>95</v>
      </c>
      <c r="D61" t="str">
        <f>VLOOKUP(Table2[[#This Row],[Category]],Table4[],2,FALSE)</f>
        <v>Food</v>
      </c>
    </row>
    <row r="62" spans="1:4" x14ac:dyDescent="0.25">
      <c r="A62" s="4">
        <v>44688</v>
      </c>
      <c r="B62" t="s">
        <v>7</v>
      </c>
      <c r="C62" s="3">
        <v>80</v>
      </c>
      <c r="D62" t="str">
        <f>VLOOKUP(Table2[[#This Row],[Category]],Table4[],2,FALSE)</f>
        <v>Food</v>
      </c>
    </row>
    <row r="63" spans="1:4" x14ac:dyDescent="0.25">
      <c r="A63" s="4">
        <v>44689</v>
      </c>
      <c r="B63" t="s">
        <v>14</v>
      </c>
      <c r="C63" s="3">
        <v>320</v>
      </c>
      <c r="D63" t="str">
        <f>VLOOKUP(Table2[[#This Row],[Category]],Table4[],2,FALSE)</f>
        <v>Travel</v>
      </c>
    </row>
    <row r="64" spans="1:4" x14ac:dyDescent="0.25">
      <c r="A64" s="4">
        <v>44689</v>
      </c>
      <c r="B64" t="s">
        <v>7</v>
      </c>
      <c r="C64" s="3">
        <v>120</v>
      </c>
      <c r="D64" t="str">
        <f>VLOOKUP(Table2[[#This Row],[Category]],Table4[],2,FALSE)</f>
        <v>Food</v>
      </c>
    </row>
    <row r="65" spans="1:4" x14ac:dyDescent="0.25">
      <c r="A65" s="4">
        <v>44690</v>
      </c>
      <c r="B65" t="s">
        <v>19</v>
      </c>
      <c r="C65" s="3">
        <v>100</v>
      </c>
      <c r="D65" t="str">
        <f>VLOOKUP(Table2[[#This Row],[Category]],Table4[],2,FALSE)</f>
        <v>Food</v>
      </c>
    </row>
    <row r="66" spans="1:4" x14ac:dyDescent="0.25">
      <c r="A66" s="4">
        <v>44691</v>
      </c>
      <c r="B66" t="s">
        <v>14</v>
      </c>
      <c r="C66" s="3">
        <v>400</v>
      </c>
      <c r="D66" t="str">
        <f>VLOOKUP(Table2[[#This Row],[Category]],Table4[],2,FALSE)</f>
        <v>Travel</v>
      </c>
    </row>
    <row r="67" spans="1:4" x14ac:dyDescent="0.25">
      <c r="A67" s="4">
        <v>44691</v>
      </c>
      <c r="B67" t="s">
        <v>19</v>
      </c>
      <c r="C67" s="3">
        <v>139</v>
      </c>
      <c r="D67" t="str">
        <f>VLOOKUP(Table2[[#This Row],[Category]],Table4[],2,FALSE)</f>
        <v>Food</v>
      </c>
    </row>
    <row r="68" spans="1:4" x14ac:dyDescent="0.25">
      <c r="A68" s="4">
        <v>44691</v>
      </c>
      <c r="B68" t="s">
        <v>9</v>
      </c>
      <c r="C68" s="3">
        <v>120</v>
      </c>
      <c r="D68" t="str">
        <f>VLOOKUP(Table2[[#This Row],[Category]],Table4[],2,FALSE)</f>
        <v>Food</v>
      </c>
    </row>
    <row r="69" spans="1:4" x14ac:dyDescent="0.25">
      <c r="A69" s="4">
        <v>44693</v>
      </c>
      <c r="B69" t="s">
        <v>19</v>
      </c>
      <c r="C69" s="3">
        <v>30</v>
      </c>
      <c r="D69" t="str">
        <f>VLOOKUP(Table2[[#This Row],[Category]],Table4[],2,FALSE)</f>
        <v>Food</v>
      </c>
    </row>
    <row r="70" spans="1:4" x14ac:dyDescent="0.25">
      <c r="A70" s="4">
        <v>44694</v>
      </c>
      <c r="B70" t="s">
        <v>19</v>
      </c>
      <c r="C70" s="3">
        <v>50</v>
      </c>
      <c r="D70" t="str">
        <f>VLOOKUP(Table2[[#This Row],[Category]],Table4[],2,FALSE)</f>
        <v>Food</v>
      </c>
    </row>
    <row r="71" spans="1:4" x14ac:dyDescent="0.25">
      <c r="A71" s="4">
        <v>44694</v>
      </c>
      <c r="B71" t="s">
        <v>14</v>
      </c>
      <c r="C71" s="3">
        <v>400</v>
      </c>
      <c r="D71" t="str">
        <f>VLOOKUP(Table2[[#This Row],[Category]],Table4[],2,FALSE)</f>
        <v>Travel</v>
      </c>
    </row>
    <row r="72" spans="1:4" x14ac:dyDescent="0.25">
      <c r="A72" s="4">
        <v>44697</v>
      </c>
      <c r="B72" t="s">
        <v>7</v>
      </c>
      <c r="C72" s="3">
        <v>50</v>
      </c>
      <c r="D72" t="str">
        <f>VLOOKUP(Table2[[#This Row],[Category]],Table4[],2,FALSE)</f>
        <v>Food</v>
      </c>
    </row>
    <row r="73" spans="1:4" x14ac:dyDescent="0.25">
      <c r="A73" s="4">
        <v>44697</v>
      </c>
      <c r="B73" t="s">
        <v>19</v>
      </c>
      <c r="C73" s="3">
        <v>60</v>
      </c>
      <c r="D73" t="str">
        <f>VLOOKUP(Table2[[#This Row],[Category]],Table4[],2,FALSE)</f>
        <v>Food</v>
      </c>
    </row>
    <row r="74" spans="1:4" x14ac:dyDescent="0.25">
      <c r="A74" s="4">
        <v>44698</v>
      </c>
      <c r="B74" t="s">
        <v>7</v>
      </c>
      <c r="C74" s="3">
        <v>80</v>
      </c>
      <c r="D74" t="str">
        <f>VLOOKUP(Table2[[#This Row],[Category]],Table4[],2,FALSE)</f>
        <v>Food</v>
      </c>
    </row>
    <row r="75" spans="1:4" x14ac:dyDescent="0.25">
      <c r="A75" s="4">
        <v>44698</v>
      </c>
      <c r="B75" t="s">
        <v>11</v>
      </c>
      <c r="C75" s="3">
        <v>120</v>
      </c>
      <c r="D75" t="str">
        <f>VLOOKUP(Table2[[#This Row],[Category]],Table4[],2,FALSE)</f>
        <v>Stationaries</v>
      </c>
    </row>
    <row r="76" spans="1:4" x14ac:dyDescent="0.25">
      <c r="A76" s="4">
        <v>44698</v>
      </c>
      <c r="B76" t="s">
        <v>19</v>
      </c>
      <c r="C76" s="3">
        <v>20</v>
      </c>
      <c r="D76" t="str">
        <f>VLOOKUP(Table2[[#This Row],[Category]],Table4[],2,FALSE)</f>
        <v>Food</v>
      </c>
    </row>
    <row r="77" spans="1:4" x14ac:dyDescent="0.25">
      <c r="A77" s="4">
        <v>44699</v>
      </c>
      <c r="B77" t="s">
        <v>19</v>
      </c>
      <c r="C77" s="3">
        <v>100</v>
      </c>
      <c r="D77" t="str">
        <f>VLOOKUP(Table2[[#This Row],[Category]],Table4[],2,FALSE)</f>
        <v>Food</v>
      </c>
    </row>
    <row r="78" spans="1:4" x14ac:dyDescent="0.25">
      <c r="A78" s="4">
        <v>44700</v>
      </c>
      <c r="B78" t="s">
        <v>19</v>
      </c>
      <c r="C78" s="3">
        <v>40</v>
      </c>
      <c r="D78" t="str">
        <f>VLOOKUP(Table2[[#This Row],[Category]],Table4[],2,FALSE)</f>
        <v>Food</v>
      </c>
    </row>
    <row r="79" spans="1:4" x14ac:dyDescent="0.25">
      <c r="A79" s="4">
        <v>44701</v>
      </c>
      <c r="B79" t="s">
        <v>19</v>
      </c>
      <c r="C79" s="3">
        <v>100</v>
      </c>
      <c r="D79" t="str">
        <f>VLOOKUP(Table2[[#This Row],[Category]],Table4[],2,FALSE)</f>
        <v>Food</v>
      </c>
    </row>
    <row r="80" spans="1:4" x14ac:dyDescent="0.25">
      <c r="A80" s="4">
        <v>44702</v>
      </c>
      <c r="B80" t="s">
        <v>11</v>
      </c>
      <c r="C80" s="3">
        <v>20</v>
      </c>
      <c r="D80" t="str">
        <f>VLOOKUP(Table2[[#This Row],[Category]],Table4[],2,FALSE)</f>
        <v>Stationaries</v>
      </c>
    </row>
    <row r="81" spans="1:4" x14ac:dyDescent="0.25">
      <c r="A81" s="4">
        <v>44703</v>
      </c>
      <c r="B81" t="s">
        <v>9</v>
      </c>
      <c r="C81" s="3">
        <v>110</v>
      </c>
      <c r="D81" t="str">
        <f>VLOOKUP(Table2[[#This Row],[Category]],Table4[],2,FALSE)</f>
        <v>Food</v>
      </c>
    </row>
    <row r="82" spans="1:4" x14ac:dyDescent="0.25">
      <c r="A82" s="4">
        <v>44703</v>
      </c>
      <c r="B82" t="s">
        <v>19</v>
      </c>
      <c r="C82" s="3">
        <v>40</v>
      </c>
      <c r="D82" t="str">
        <f>VLOOKUP(Table2[[#This Row],[Category]],Table4[],2,FALSE)</f>
        <v>Food</v>
      </c>
    </row>
    <row r="83" spans="1:4" x14ac:dyDescent="0.25">
      <c r="A83" s="4">
        <v>44704</v>
      </c>
      <c r="B83" t="s">
        <v>7</v>
      </c>
      <c r="C83" s="3">
        <v>250</v>
      </c>
      <c r="D83" t="str">
        <f>VLOOKUP(Table2[[#This Row],[Category]],Table4[],2,FALSE)</f>
        <v>Food</v>
      </c>
    </row>
    <row r="84" spans="1:4" x14ac:dyDescent="0.25">
      <c r="A84" s="4">
        <v>44705</v>
      </c>
      <c r="B84" t="s">
        <v>19</v>
      </c>
      <c r="C84" s="3">
        <v>70</v>
      </c>
      <c r="D84" t="str">
        <f>VLOOKUP(Table2[[#This Row],[Category]],Table4[],2,FALSE)</f>
        <v>Food</v>
      </c>
    </row>
    <row r="85" spans="1:4" x14ac:dyDescent="0.25">
      <c r="A85" s="4">
        <v>44705</v>
      </c>
      <c r="B85" t="s">
        <v>6</v>
      </c>
      <c r="C85" s="3">
        <v>385</v>
      </c>
      <c r="D85" t="str">
        <f>VLOOKUP(Table2[[#This Row],[Category]],Table4[],2,FALSE)</f>
        <v>Studies</v>
      </c>
    </row>
    <row r="86" spans="1:4" x14ac:dyDescent="0.25">
      <c r="A86" s="21">
        <v>44706</v>
      </c>
      <c r="B86" t="s">
        <v>7</v>
      </c>
      <c r="C86" s="3">
        <v>100</v>
      </c>
      <c r="D86" t="str">
        <f>VLOOKUP(Table2[[#This Row],[Category]],Table4[],2,FALSE)</f>
        <v>Food</v>
      </c>
    </row>
    <row r="87" spans="1:4" x14ac:dyDescent="0.25">
      <c r="A87" s="21">
        <v>44706</v>
      </c>
      <c r="B87" t="s">
        <v>19</v>
      </c>
      <c r="C87" s="3">
        <v>60</v>
      </c>
      <c r="D87" t="str">
        <f>VLOOKUP(Table2[[#This Row],[Category]],Table4[],2,FALSE)</f>
        <v>Food</v>
      </c>
    </row>
    <row r="88" spans="1:4" x14ac:dyDescent="0.25">
      <c r="A88" s="21">
        <v>44707</v>
      </c>
      <c r="B88" t="s">
        <v>7</v>
      </c>
      <c r="C88" s="3">
        <v>200</v>
      </c>
      <c r="D88" t="str">
        <f>VLOOKUP(Table2[[#This Row],[Category]],Table4[],2,FALSE)</f>
        <v>Food</v>
      </c>
    </row>
    <row r="89" spans="1:4" x14ac:dyDescent="0.25">
      <c r="A89" s="21">
        <v>44708</v>
      </c>
      <c r="B89" t="s">
        <v>19</v>
      </c>
      <c r="C89" s="3">
        <v>70</v>
      </c>
      <c r="D89" t="str">
        <f>VLOOKUP(Table2[[#This Row],[Category]],Table4[],2,FALSE)</f>
        <v>Food</v>
      </c>
    </row>
    <row r="90" spans="1:4" x14ac:dyDescent="0.25">
      <c r="A90" s="21">
        <v>44708</v>
      </c>
      <c r="B90" t="s">
        <v>14</v>
      </c>
      <c r="C90" s="3">
        <v>315</v>
      </c>
      <c r="D90" t="str">
        <f>VLOOKUP(Table2[[#This Row],[Category]],Table4[],2,FALSE)</f>
        <v>Travel</v>
      </c>
    </row>
    <row r="91" spans="1:4" x14ac:dyDescent="0.25">
      <c r="A91" s="21">
        <v>44711</v>
      </c>
      <c r="B91" t="s">
        <v>14</v>
      </c>
      <c r="C91" s="3">
        <v>100</v>
      </c>
      <c r="D91" t="str">
        <f>VLOOKUP(Table2[[#This Row],[Category]],Table4[],2,FALSE)</f>
        <v>Travel</v>
      </c>
    </row>
    <row r="92" spans="1:4" x14ac:dyDescent="0.25">
      <c r="A92" s="21">
        <v>44711</v>
      </c>
      <c r="B92" t="s">
        <v>19</v>
      </c>
      <c r="C92" s="3">
        <v>50</v>
      </c>
      <c r="D92" t="str">
        <f>VLOOKUP(Table2[[#This Row],[Category]],Table4[],2,FALSE)</f>
        <v>Food</v>
      </c>
    </row>
    <row r="93" spans="1:4" x14ac:dyDescent="0.25">
      <c r="A93" s="21">
        <v>44711</v>
      </c>
      <c r="B93" t="s">
        <v>7</v>
      </c>
      <c r="C93" s="3">
        <v>100</v>
      </c>
      <c r="D93" t="str">
        <f>VLOOKUP(Table2[[#This Row],[Category]],Table4[],2,FALSE)</f>
        <v>Food</v>
      </c>
    </row>
    <row r="94" spans="1:4" x14ac:dyDescent="0.25">
      <c r="A94" s="21">
        <v>44711</v>
      </c>
      <c r="B94" t="s">
        <v>11</v>
      </c>
      <c r="C94" s="3">
        <v>50</v>
      </c>
      <c r="D94" t="str">
        <f>VLOOKUP(Table2[[#This Row],[Category]],Table4[],2,FALSE)</f>
        <v>Stationaries</v>
      </c>
    </row>
    <row r="95" spans="1:4" x14ac:dyDescent="0.25">
      <c r="A95" s="21">
        <v>44712</v>
      </c>
      <c r="B95" t="s">
        <v>19</v>
      </c>
      <c r="C95" s="3">
        <v>31</v>
      </c>
      <c r="D95" t="str">
        <f>VLOOKUP(Table2[[#This Row],[Category]],Table4[],2,FALSE)</f>
        <v>Food</v>
      </c>
    </row>
    <row r="96" spans="1:4" x14ac:dyDescent="0.25">
      <c r="A96" s="21">
        <v>44713</v>
      </c>
      <c r="B96" t="s">
        <v>9</v>
      </c>
      <c r="C96" s="3">
        <v>140</v>
      </c>
      <c r="D96" t="str">
        <f>VLOOKUP(Table2[[#This Row],[Category]],Table4[],2,FALSE)</f>
        <v>Food</v>
      </c>
    </row>
    <row r="97" spans="1:4" x14ac:dyDescent="0.25">
      <c r="A97" s="21">
        <v>44713</v>
      </c>
      <c r="B97" t="s">
        <v>7</v>
      </c>
      <c r="C97" s="3">
        <v>85</v>
      </c>
      <c r="D97" t="str">
        <f>VLOOKUP(Table2[[#This Row],[Category]],Table4[],2,FALSE)</f>
        <v>Food</v>
      </c>
    </row>
    <row r="98" spans="1:4" x14ac:dyDescent="0.25">
      <c r="A98" s="21">
        <v>44598</v>
      </c>
      <c r="B98" t="s">
        <v>33</v>
      </c>
      <c r="C98" s="3">
        <v>225</v>
      </c>
      <c r="D98" t="str">
        <f>VLOOKUP(Table2[[#This Row],[Category]],Table4[],2,FALSE)</f>
        <v>Others</v>
      </c>
    </row>
    <row r="99" spans="1:4" x14ac:dyDescent="0.25">
      <c r="A99" s="21">
        <v>44626</v>
      </c>
      <c r="B99" t="s">
        <v>19</v>
      </c>
      <c r="C99" s="3">
        <v>50</v>
      </c>
      <c r="D99" t="str">
        <f>VLOOKUP(Table2[[#This Row],[Category]],Table4[],2,FALSE)</f>
        <v>Food</v>
      </c>
    </row>
    <row r="100" spans="1:4" x14ac:dyDescent="0.25">
      <c r="A100" s="21">
        <v>44657</v>
      </c>
      <c r="B100" t="s">
        <v>19</v>
      </c>
      <c r="C100" s="3">
        <v>50</v>
      </c>
      <c r="D100" t="str">
        <f>VLOOKUP(Table2[[#This Row],[Category]],Table4[],2,FALSE)</f>
        <v>Food</v>
      </c>
    </row>
    <row r="101" spans="1:4" x14ac:dyDescent="0.25">
      <c r="A101" s="21">
        <v>44687</v>
      </c>
      <c r="B101" t="s">
        <v>14</v>
      </c>
      <c r="C101" s="3">
        <v>30</v>
      </c>
      <c r="D101" t="str">
        <f>VLOOKUP(Table2[[#This Row],[Category]],Table4[],2,FALSE)</f>
        <v>Travel</v>
      </c>
    </row>
    <row r="102" spans="1:4" x14ac:dyDescent="0.25">
      <c r="A102" s="21">
        <v>44718</v>
      </c>
      <c r="B102" t="s">
        <v>9</v>
      </c>
      <c r="C102" s="3">
        <v>120</v>
      </c>
      <c r="D102" t="str">
        <f>VLOOKUP(Table2[[#This Row],[Category]],Table4[],2,FALSE)</f>
        <v>Food</v>
      </c>
    </row>
    <row r="103" spans="1:4" x14ac:dyDescent="0.25">
      <c r="A103" s="21">
        <v>44718</v>
      </c>
      <c r="B103" t="s">
        <v>19</v>
      </c>
      <c r="C103" s="3">
        <v>80</v>
      </c>
      <c r="D103" t="str">
        <f>VLOOKUP(Table2[[#This Row],[Category]],Table4[],2,FALSE)</f>
        <v>Food</v>
      </c>
    </row>
    <row r="104" spans="1:4" x14ac:dyDescent="0.25">
      <c r="A104" s="21">
        <v>44718</v>
      </c>
      <c r="B104" t="s">
        <v>9</v>
      </c>
      <c r="C104" s="3">
        <v>60</v>
      </c>
      <c r="D104" t="str">
        <f>VLOOKUP(Table2[[#This Row],[Category]],Table4[],2,FALSE)</f>
        <v>Food</v>
      </c>
    </row>
    <row r="105" spans="1:4" x14ac:dyDescent="0.25">
      <c r="A105" s="21">
        <v>44718</v>
      </c>
      <c r="B105" t="s">
        <v>9</v>
      </c>
      <c r="C105" s="3">
        <v>120</v>
      </c>
      <c r="D105" t="str">
        <f>VLOOKUP(Table2[[#This Row],[Category]],Table4[],2,FALSE)</f>
        <v>Food</v>
      </c>
    </row>
    <row r="106" spans="1:4" x14ac:dyDescent="0.25">
      <c r="A106" s="21">
        <v>44718</v>
      </c>
      <c r="B106" t="s">
        <v>7</v>
      </c>
      <c r="C106" s="3">
        <v>130</v>
      </c>
      <c r="D106" t="str">
        <f>VLOOKUP(Table2[[#This Row],[Category]],Table4[],2,FALSE)</f>
        <v>Food</v>
      </c>
    </row>
    <row r="107" spans="1:4" x14ac:dyDescent="0.25">
      <c r="A107" s="21">
        <v>44718</v>
      </c>
      <c r="B107" t="s">
        <v>21</v>
      </c>
      <c r="C107" s="3">
        <v>1000</v>
      </c>
      <c r="D107" t="str">
        <f>VLOOKUP(Table2[[#This Row],[Category]],Table4[],2,FALSE)</f>
        <v>Friends</v>
      </c>
    </row>
    <row r="108" spans="1:4" x14ac:dyDescent="0.25">
      <c r="A108" s="21">
        <v>44719</v>
      </c>
      <c r="B108" t="s">
        <v>21</v>
      </c>
      <c r="C108" s="3">
        <v>900</v>
      </c>
      <c r="D108" t="str">
        <f>VLOOKUP(Table2[[#This Row],[Category]],Table4[],2,FALSE)</f>
        <v>Friends</v>
      </c>
    </row>
    <row r="109" spans="1:4" x14ac:dyDescent="0.25">
      <c r="A109" s="21">
        <v>44719</v>
      </c>
      <c r="B109" t="s">
        <v>19</v>
      </c>
      <c r="C109" s="3">
        <v>73</v>
      </c>
      <c r="D109" t="str">
        <f>VLOOKUP(Table2[[#This Row],[Category]],Table4[],2,FALSE)</f>
        <v>Food</v>
      </c>
    </row>
    <row r="110" spans="1:4" x14ac:dyDescent="0.25">
      <c r="A110" s="21">
        <v>44719</v>
      </c>
      <c r="B110" t="s">
        <v>15</v>
      </c>
      <c r="C110" s="3">
        <v>40</v>
      </c>
      <c r="D110" t="str">
        <f>VLOOKUP(Table2[[#This Row],[Category]],Table4[],2,FALSE)</f>
        <v>Sports</v>
      </c>
    </row>
    <row r="111" spans="1:4" x14ac:dyDescent="0.25">
      <c r="A111" s="21">
        <v>44779</v>
      </c>
      <c r="B111" t="s">
        <v>19</v>
      </c>
      <c r="C111" s="3">
        <v>101</v>
      </c>
      <c r="D111" t="str">
        <f>VLOOKUP(Table2[[#This Row],[Category]],Table4[],2,FALSE)</f>
        <v>Food</v>
      </c>
    </row>
    <row r="112" spans="1:4" x14ac:dyDescent="0.25">
      <c r="A112" s="21">
        <v>44810</v>
      </c>
      <c r="B112" t="s">
        <v>33</v>
      </c>
      <c r="C112" s="3">
        <v>113</v>
      </c>
      <c r="D112" t="str">
        <f>VLOOKUP(Table2[[#This Row],[Category]],Table4[],2,FALSE)</f>
        <v>Others</v>
      </c>
    </row>
    <row r="113" spans="1:4" x14ac:dyDescent="0.25">
      <c r="A113" s="21">
        <v>44810</v>
      </c>
      <c r="B113" t="s">
        <v>14</v>
      </c>
      <c r="C113" s="3">
        <v>300</v>
      </c>
      <c r="D113" t="str">
        <f>VLOOKUP(Table2[[#This Row],[Category]],Table4[],2,FALSE)</f>
        <v>Travel</v>
      </c>
    </row>
    <row r="114" spans="1:4" x14ac:dyDescent="0.25">
      <c r="A114" s="21">
        <v>44840</v>
      </c>
      <c r="B114" t="s">
        <v>33</v>
      </c>
      <c r="C114" s="3">
        <v>100</v>
      </c>
      <c r="D114" t="str">
        <f>VLOOKUP(Table2[[#This Row],[Category]],Table4[],2,FALSE)</f>
        <v>Others</v>
      </c>
    </row>
    <row r="115" spans="1:4" x14ac:dyDescent="0.25">
      <c r="A115" s="21">
        <v>44725</v>
      </c>
      <c r="B115" t="s">
        <v>33</v>
      </c>
      <c r="C115" s="3">
        <v>420</v>
      </c>
      <c r="D115" t="str">
        <f>VLOOKUP(Table2[[#This Row],[Category]],Table4[],2,FALSE)</f>
        <v>Others</v>
      </c>
    </row>
    <row r="116" spans="1:4" x14ac:dyDescent="0.25">
      <c r="A116" s="21">
        <v>44726</v>
      </c>
      <c r="B116" t="s">
        <v>19</v>
      </c>
      <c r="C116" s="3">
        <v>95</v>
      </c>
      <c r="D116" t="str">
        <f>VLOOKUP(Table2[[#This Row],[Category]],Table4[],2,FALSE)</f>
        <v>Food</v>
      </c>
    </row>
    <row r="117" spans="1:4" x14ac:dyDescent="0.25">
      <c r="A117" s="21">
        <v>44726</v>
      </c>
      <c r="B117" t="s">
        <v>21</v>
      </c>
      <c r="C117" s="3">
        <v>520</v>
      </c>
      <c r="D117" t="str">
        <f>VLOOKUP(Table2[[#This Row],[Category]],Table4[],2,FALSE)</f>
        <v>Friends</v>
      </c>
    </row>
    <row r="118" spans="1:4" x14ac:dyDescent="0.25">
      <c r="A118" s="21">
        <v>44727</v>
      </c>
      <c r="B118" t="s">
        <v>7</v>
      </c>
      <c r="C118" s="3">
        <v>90</v>
      </c>
      <c r="D118" t="str">
        <f>VLOOKUP(Table2[[#This Row],[Category]],Table4[],2,FALSE)</f>
        <v>Food</v>
      </c>
    </row>
    <row r="119" spans="1:4" x14ac:dyDescent="0.25">
      <c r="A119" s="21">
        <v>44727</v>
      </c>
      <c r="B119" t="s">
        <v>10</v>
      </c>
      <c r="C119" s="3">
        <v>19</v>
      </c>
      <c r="D119" t="str">
        <f>VLOOKUP(Table2[[#This Row],[Category]],Table4[],2,FALSE)</f>
        <v>Bills</v>
      </c>
    </row>
    <row r="120" spans="1:4" x14ac:dyDescent="0.25">
      <c r="A120" s="21">
        <v>44728</v>
      </c>
      <c r="B120" t="s">
        <v>19</v>
      </c>
      <c r="C120" s="3">
        <v>33</v>
      </c>
      <c r="D120" t="str">
        <f>VLOOKUP(Table2[[#This Row],[Category]],Table4[],2,FALSE)</f>
        <v>Food</v>
      </c>
    </row>
    <row r="121" spans="1:4" x14ac:dyDescent="0.25">
      <c r="A121" s="21">
        <v>44728</v>
      </c>
      <c r="B121" t="s">
        <v>19</v>
      </c>
      <c r="C121" s="3">
        <v>44</v>
      </c>
      <c r="D121" t="str">
        <f>VLOOKUP(Table2[[#This Row],[Category]],Table4[],2,FALSE)</f>
        <v>Food</v>
      </c>
    </row>
    <row r="122" spans="1:4" x14ac:dyDescent="0.25">
      <c r="A122" s="21">
        <v>44729</v>
      </c>
      <c r="B122" t="s">
        <v>19</v>
      </c>
      <c r="C122" s="3">
        <v>161</v>
      </c>
      <c r="D122" t="str">
        <f>VLOOKUP(Table2[[#This Row],[Category]],Table4[],2,FALSE)</f>
        <v>Food</v>
      </c>
    </row>
    <row r="123" spans="1:4" x14ac:dyDescent="0.25">
      <c r="A123" s="21">
        <v>44730</v>
      </c>
      <c r="B123" t="s">
        <v>19</v>
      </c>
      <c r="C123" s="3">
        <v>82</v>
      </c>
      <c r="D123" t="str">
        <f>VLOOKUP(Table2[[#This Row],[Category]],Table4[],2,FALSE)</f>
        <v>Food</v>
      </c>
    </row>
    <row r="124" spans="1:4" x14ac:dyDescent="0.25">
      <c r="A124" s="21">
        <v>44730</v>
      </c>
      <c r="B124" t="s">
        <v>14</v>
      </c>
      <c r="C124" s="3">
        <v>300</v>
      </c>
      <c r="D124" t="str">
        <f>VLOOKUP(Table2[[#This Row],[Category]],Table4[],2,FALSE)</f>
        <v>Travel</v>
      </c>
    </row>
    <row r="125" spans="1:4" x14ac:dyDescent="0.25">
      <c r="A125" s="21">
        <v>44738</v>
      </c>
      <c r="B125" t="s">
        <v>19</v>
      </c>
      <c r="C125" s="3">
        <v>20</v>
      </c>
      <c r="D125" t="str">
        <f>VLOOKUP(Table2[[#This Row],[Category]],Table4[],2,FALSE)</f>
        <v>Food</v>
      </c>
    </row>
    <row r="126" spans="1:4" x14ac:dyDescent="0.25">
      <c r="A126" s="21">
        <v>44739</v>
      </c>
      <c r="B126" t="s">
        <v>7</v>
      </c>
      <c r="C126" s="3">
        <v>100</v>
      </c>
      <c r="D126" t="str">
        <f>VLOOKUP(Table2[[#This Row],[Category]],Table4[],2,FALSE)</f>
        <v>Food</v>
      </c>
    </row>
    <row r="127" spans="1:4" x14ac:dyDescent="0.25">
      <c r="A127" s="21">
        <v>44739</v>
      </c>
      <c r="B127" t="s">
        <v>19</v>
      </c>
      <c r="C127" s="3">
        <v>50</v>
      </c>
      <c r="D127" t="str">
        <f>VLOOKUP(Table2[[#This Row],[Category]],Table4[],2,FALSE)</f>
        <v>Food</v>
      </c>
    </row>
    <row r="128" spans="1:4" x14ac:dyDescent="0.25">
      <c r="A128" s="21">
        <v>44739</v>
      </c>
      <c r="B128" t="s">
        <v>20</v>
      </c>
      <c r="C128" s="3">
        <v>2511</v>
      </c>
      <c r="D128" t="str">
        <f>VLOOKUP(Table2[[#This Row],[Category]],Table4[],2,FALSE)</f>
        <v>Studies</v>
      </c>
    </row>
    <row r="129" spans="1:4" x14ac:dyDescent="0.25">
      <c r="A129" s="21">
        <v>44740</v>
      </c>
      <c r="B129" t="s">
        <v>19</v>
      </c>
      <c r="C129" s="3">
        <v>37</v>
      </c>
      <c r="D129" t="str">
        <f>VLOOKUP(Table2[[#This Row],[Category]],Table4[],2,FALSE)</f>
        <v>Food</v>
      </c>
    </row>
    <row r="130" spans="1:4" x14ac:dyDescent="0.25">
      <c r="A130" s="21">
        <v>44743</v>
      </c>
      <c r="B130" t="s">
        <v>7</v>
      </c>
      <c r="C130" s="3">
        <v>83</v>
      </c>
      <c r="D130" t="str">
        <f>VLOOKUP(Table2[[#This Row],[Category]],Table4[],2,FALSE)</f>
        <v>Food</v>
      </c>
    </row>
    <row r="131" spans="1:4" x14ac:dyDescent="0.25">
      <c r="A131" s="21">
        <v>44743</v>
      </c>
      <c r="B131" t="s">
        <v>19</v>
      </c>
      <c r="C131" s="3">
        <v>50</v>
      </c>
      <c r="D131" t="str">
        <f>VLOOKUP(Table2[[#This Row],[Category]],Table4[],2,FALSE)</f>
        <v>Food</v>
      </c>
    </row>
    <row r="132" spans="1:4" x14ac:dyDescent="0.25">
      <c r="A132" s="21">
        <v>44745</v>
      </c>
      <c r="B132" t="s">
        <v>7</v>
      </c>
      <c r="C132" s="3">
        <v>270</v>
      </c>
      <c r="D132" t="str">
        <f>VLOOKUP(Table2[[#This Row],[Category]],Table4[],2,FALSE)</f>
        <v>Food</v>
      </c>
    </row>
    <row r="133" spans="1:4" x14ac:dyDescent="0.25">
      <c r="A133" s="21">
        <v>44747</v>
      </c>
      <c r="B133" t="s">
        <v>14</v>
      </c>
      <c r="C133" s="3">
        <v>100</v>
      </c>
      <c r="D133" t="str">
        <f>VLOOKUP(Table2[[#This Row],[Category]],Table4[],2,FALSE)</f>
        <v>Travel</v>
      </c>
    </row>
    <row r="134" spans="1:4" x14ac:dyDescent="0.25">
      <c r="A134" s="21">
        <v>44747</v>
      </c>
      <c r="B134" t="s">
        <v>19</v>
      </c>
      <c r="C134" s="3">
        <v>25</v>
      </c>
      <c r="D134" t="str">
        <f>VLOOKUP(Table2[[#This Row],[Category]],Table4[],2,FALSE)</f>
        <v>Food</v>
      </c>
    </row>
    <row r="135" spans="1:4" x14ac:dyDescent="0.25">
      <c r="A135" s="21">
        <v>44748</v>
      </c>
      <c r="B135" t="s">
        <v>7</v>
      </c>
      <c r="C135" s="3">
        <v>80</v>
      </c>
      <c r="D135" t="str">
        <f>VLOOKUP(Table2[[#This Row],[Category]],Table4[],2,FALSE)</f>
        <v>Food</v>
      </c>
    </row>
    <row r="136" spans="1:4" x14ac:dyDescent="0.25">
      <c r="A136" s="21">
        <v>44748</v>
      </c>
      <c r="B136" t="s">
        <v>19</v>
      </c>
      <c r="C136" s="3">
        <v>64</v>
      </c>
      <c r="D136" t="str">
        <f>VLOOKUP(Table2[[#This Row],[Category]],Table4[],2,FALSE)</f>
        <v>Food</v>
      </c>
    </row>
    <row r="137" spans="1:4" x14ac:dyDescent="0.25">
      <c r="A137" s="21">
        <v>44748</v>
      </c>
      <c r="B137" t="s">
        <v>7</v>
      </c>
      <c r="C137" s="3">
        <v>135</v>
      </c>
      <c r="D137" t="str">
        <f>VLOOKUP(Table2[[#This Row],[Category]],Table4[],2,FALSE)</f>
        <v>Food</v>
      </c>
    </row>
    <row r="138" spans="1:4" x14ac:dyDescent="0.25">
      <c r="A138" s="21">
        <v>44749</v>
      </c>
      <c r="B138" t="s">
        <v>9</v>
      </c>
      <c r="C138" s="3">
        <v>120</v>
      </c>
      <c r="D138" t="str">
        <f>VLOOKUP(Table2[[#This Row],[Category]],Table4[],2,FALSE)</f>
        <v>Food</v>
      </c>
    </row>
    <row r="139" spans="1:4" x14ac:dyDescent="0.25">
      <c r="A139" s="21">
        <v>44751</v>
      </c>
      <c r="B139" t="s">
        <v>7</v>
      </c>
      <c r="C139" s="3">
        <v>55</v>
      </c>
      <c r="D139" t="str">
        <f>VLOOKUP(Table2[[#This Row],[Category]],Table4[],2,FALSE)</f>
        <v>Food</v>
      </c>
    </row>
    <row r="140" spans="1:4" x14ac:dyDescent="0.25">
      <c r="A140" s="21">
        <v>44751</v>
      </c>
      <c r="B140" t="s">
        <v>19</v>
      </c>
      <c r="C140" s="3">
        <v>15</v>
      </c>
      <c r="D140" t="str">
        <f>VLOOKUP(Table2[[#This Row],[Category]],Table4[],2,FALSE)</f>
        <v>Food</v>
      </c>
    </row>
    <row r="141" spans="1:4" x14ac:dyDescent="0.25">
      <c r="A141" s="21">
        <v>44751</v>
      </c>
      <c r="B141" t="s">
        <v>19</v>
      </c>
      <c r="C141" s="3">
        <v>100</v>
      </c>
      <c r="D141" t="str">
        <f>VLOOKUP(Table2[[#This Row],[Category]],Table4[],2,FALSE)</f>
        <v>Food</v>
      </c>
    </row>
    <row r="142" spans="1:4" x14ac:dyDescent="0.25">
      <c r="A142" s="21">
        <v>44752</v>
      </c>
      <c r="B142" t="s">
        <v>19</v>
      </c>
      <c r="C142" s="3">
        <v>82</v>
      </c>
      <c r="D142" t="str">
        <f>VLOOKUP(Table2[[#This Row],[Category]],Table4[],2,FALSE)</f>
        <v>Food</v>
      </c>
    </row>
    <row r="143" spans="1:4" x14ac:dyDescent="0.25">
      <c r="A143" s="21">
        <v>44752</v>
      </c>
      <c r="B143" t="s">
        <v>7</v>
      </c>
      <c r="C143" s="3">
        <v>60</v>
      </c>
      <c r="D143" t="str">
        <f>VLOOKUP(Table2[[#This Row],[Category]],Table4[],2,FALSE)</f>
        <v>Food</v>
      </c>
    </row>
    <row r="144" spans="1:4" x14ac:dyDescent="0.25">
      <c r="A144" s="21">
        <v>44753</v>
      </c>
      <c r="B144" t="s">
        <v>19</v>
      </c>
      <c r="C144" s="3">
        <v>70</v>
      </c>
      <c r="D144" t="str">
        <f>VLOOKUP(Table2[[#This Row],[Category]],Table4[],2,FALSE)</f>
        <v>Food</v>
      </c>
    </row>
    <row r="145" spans="1:4" x14ac:dyDescent="0.25">
      <c r="A145" s="21">
        <v>44753</v>
      </c>
      <c r="B145" t="s">
        <v>10</v>
      </c>
      <c r="C145" s="3">
        <v>19</v>
      </c>
      <c r="D145" t="str">
        <f>VLOOKUP(Table2[[#This Row],[Category]],Table4[],2,FALSE)</f>
        <v>Bills</v>
      </c>
    </row>
    <row r="146" spans="1:4" x14ac:dyDescent="0.25">
      <c r="A146" s="21">
        <v>44753</v>
      </c>
      <c r="B146" t="s">
        <v>14</v>
      </c>
      <c r="C146" s="3">
        <v>200</v>
      </c>
      <c r="D146" t="str">
        <f>VLOOKUP(Table2[[#This Row],[Category]],Table4[],2,FALSE)</f>
        <v>Travel</v>
      </c>
    </row>
    <row r="147" spans="1:4" x14ac:dyDescent="0.25">
      <c r="A147" s="21">
        <v>44754</v>
      </c>
      <c r="B147" t="s">
        <v>7</v>
      </c>
      <c r="C147" s="3">
        <v>210</v>
      </c>
      <c r="D147" t="str">
        <f>VLOOKUP(Table2[[#This Row],[Category]],Table4[],2,FALSE)</f>
        <v>Food</v>
      </c>
    </row>
    <row r="148" spans="1:4" x14ac:dyDescent="0.25">
      <c r="A148" s="21">
        <v>44754</v>
      </c>
      <c r="B148" t="s">
        <v>9</v>
      </c>
      <c r="C148" s="3">
        <v>100</v>
      </c>
      <c r="D148" t="str">
        <f>VLOOKUP(Table2[[#This Row],[Category]],Table4[],2,FALSE)</f>
        <v>Food</v>
      </c>
    </row>
    <row r="149" spans="1:4" x14ac:dyDescent="0.25">
      <c r="A149" s="21">
        <v>44754</v>
      </c>
      <c r="B149" t="s">
        <v>33</v>
      </c>
      <c r="C149" s="3">
        <v>100</v>
      </c>
      <c r="D149" t="str">
        <f>VLOOKUP(Table2[[#This Row],[Category]],Table4[],2,FALSE)</f>
        <v>Others</v>
      </c>
    </row>
    <row r="150" spans="1:4" x14ac:dyDescent="0.25">
      <c r="A150" s="21">
        <v>44754</v>
      </c>
      <c r="B150" t="s">
        <v>33</v>
      </c>
      <c r="C150" s="3">
        <v>300</v>
      </c>
      <c r="D150" t="str">
        <f>VLOOKUP(Table2[[#This Row],[Category]],Table4[],2,FALSE)</f>
        <v>Others</v>
      </c>
    </row>
    <row r="151" spans="1:4" x14ac:dyDescent="0.25">
      <c r="A151" s="21">
        <v>44755</v>
      </c>
      <c r="B151" t="s">
        <v>33</v>
      </c>
      <c r="C151" s="3">
        <v>150</v>
      </c>
      <c r="D151" t="str">
        <f>VLOOKUP(Table2[[#This Row],[Category]],Table4[],2,FALSE)</f>
        <v>Others</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905A6-F71B-4FE5-83B5-994C6F867E77}">
  <sheetPr codeName="Sheet7"/>
  <dimension ref="A3:M21"/>
  <sheetViews>
    <sheetView tabSelected="1" zoomScale="70" zoomScaleNormal="70" workbookViewId="0">
      <selection activeCell="A4" sqref="A4"/>
    </sheetView>
  </sheetViews>
  <sheetFormatPr defaultRowHeight="15" x14ac:dyDescent="0.25"/>
  <cols>
    <col min="1" max="1" width="18.85546875" bestFit="1" customWidth="1"/>
    <col min="2" max="2" width="18.5703125" bestFit="1" customWidth="1"/>
    <col min="3" max="4" width="12.42578125" bestFit="1" customWidth="1"/>
    <col min="5" max="10" width="12" bestFit="1" customWidth="1"/>
    <col min="11" max="13" width="12.42578125" bestFit="1" customWidth="1"/>
    <col min="14" max="68" width="10.42578125" bestFit="1" customWidth="1"/>
    <col min="69" max="69" width="10.5703125" bestFit="1" customWidth="1"/>
  </cols>
  <sheetData>
    <row r="3" spans="1:13" x14ac:dyDescent="0.25">
      <c r="A3" s="18" t="s">
        <v>47</v>
      </c>
      <c r="B3" s="18" t="s">
        <v>46</v>
      </c>
    </row>
    <row r="4" spans="1:13" x14ac:dyDescent="0.25">
      <c r="A4" s="18" t="s">
        <v>44</v>
      </c>
      <c r="B4" s="4">
        <v>44713</v>
      </c>
      <c r="C4" s="4">
        <v>44718</v>
      </c>
      <c r="D4" s="4">
        <v>44719</v>
      </c>
      <c r="E4" s="4">
        <v>44725</v>
      </c>
      <c r="F4" s="4">
        <v>44726</v>
      </c>
      <c r="G4" s="4">
        <v>44727</v>
      </c>
      <c r="H4" s="4">
        <v>44728</v>
      </c>
      <c r="I4" s="4">
        <v>44729</v>
      </c>
      <c r="J4" s="4">
        <v>44730</v>
      </c>
      <c r="K4" s="4">
        <v>44738</v>
      </c>
      <c r="L4" s="4">
        <v>44739</v>
      </c>
      <c r="M4" s="4" t="s">
        <v>45</v>
      </c>
    </row>
    <row r="5" spans="1:13" x14ac:dyDescent="0.25">
      <c r="A5" s="19" t="s">
        <v>10</v>
      </c>
      <c r="G5">
        <v>19</v>
      </c>
      <c r="M5">
        <v>19</v>
      </c>
    </row>
    <row r="6" spans="1:13" x14ac:dyDescent="0.25">
      <c r="A6" s="20" t="s">
        <v>41</v>
      </c>
      <c r="G6">
        <v>19</v>
      </c>
      <c r="M6">
        <v>19</v>
      </c>
    </row>
    <row r="7" spans="1:13" x14ac:dyDescent="0.25">
      <c r="A7" s="19" t="s">
        <v>7</v>
      </c>
      <c r="B7">
        <v>85</v>
      </c>
      <c r="C7">
        <v>130</v>
      </c>
      <c r="G7">
        <v>90</v>
      </c>
      <c r="L7">
        <v>100</v>
      </c>
      <c r="M7">
        <v>405</v>
      </c>
    </row>
    <row r="8" spans="1:13" x14ac:dyDescent="0.25">
      <c r="A8" s="20" t="s">
        <v>7</v>
      </c>
      <c r="B8">
        <v>85</v>
      </c>
      <c r="C8">
        <v>130</v>
      </c>
      <c r="G8">
        <v>90</v>
      </c>
      <c r="L8">
        <v>100</v>
      </c>
      <c r="M8">
        <v>405</v>
      </c>
    </row>
    <row r="9" spans="1:13" x14ac:dyDescent="0.25">
      <c r="A9" s="19" t="s">
        <v>9</v>
      </c>
      <c r="B9">
        <v>140</v>
      </c>
      <c r="C9">
        <v>300</v>
      </c>
      <c r="M9">
        <v>440</v>
      </c>
    </row>
    <row r="10" spans="1:13" x14ac:dyDescent="0.25">
      <c r="A10" s="20" t="s">
        <v>7</v>
      </c>
      <c r="B10">
        <v>140</v>
      </c>
      <c r="C10">
        <v>300</v>
      </c>
      <c r="M10">
        <v>440</v>
      </c>
    </row>
    <row r="11" spans="1:13" x14ac:dyDescent="0.25">
      <c r="A11" s="19" t="s">
        <v>33</v>
      </c>
      <c r="E11">
        <v>420</v>
      </c>
      <c r="M11">
        <v>420</v>
      </c>
    </row>
    <row r="12" spans="1:13" x14ac:dyDescent="0.25">
      <c r="A12" s="20" t="s">
        <v>13</v>
      </c>
      <c r="E12">
        <v>420</v>
      </c>
      <c r="M12">
        <v>420</v>
      </c>
    </row>
    <row r="13" spans="1:13" x14ac:dyDescent="0.25">
      <c r="A13" s="19" t="s">
        <v>15</v>
      </c>
      <c r="D13">
        <v>40</v>
      </c>
      <c r="M13">
        <v>40</v>
      </c>
    </row>
    <row r="14" spans="1:13" x14ac:dyDescent="0.25">
      <c r="A14" s="20" t="s">
        <v>15</v>
      </c>
      <c r="D14">
        <v>40</v>
      </c>
      <c r="M14">
        <v>40</v>
      </c>
    </row>
    <row r="15" spans="1:13" x14ac:dyDescent="0.25">
      <c r="A15" s="19" t="s">
        <v>19</v>
      </c>
      <c r="C15">
        <v>80</v>
      </c>
      <c r="D15">
        <v>73</v>
      </c>
      <c r="F15">
        <v>95</v>
      </c>
      <c r="H15">
        <v>77</v>
      </c>
      <c r="I15">
        <v>161</v>
      </c>
      <c r="J15">
        <v>82</v>
      </c>
      <c r="K15">
        <v>20</v>
      </c>
      <c r="L15">
        <v>50</v>
      </c>
      <c r="M15">
        <v>638</v>
      </c>
    </row>
    <row r="16" spans="1:13" x14ac:dyDescent="0.25">
      <c r="A16" s="20" t="s">
        <v>7</v>
      </c>
      <c r="C16">
        <v>80</v>
      </c>
      <c r="D16">
        <v>73</v>
      </c>
      <c r="F16">
        <v>95</v>
      </c>
      <c r="H16">
        <v>77</v>
      </c>
      <c r="I16">
        <v>161</v>
      </c>
      <c r="J16">
        <v>82</v>
      </c>
      <c r="K16">
        <v>20</v>
      </c>
      <c r="L16">
        <v>50</v>
      </c>
      <c r="M16">
        <v>638</v>
      </c>
    </row>
    <row r="17" spans="1:13" x14ac:dyDescent="0.25">
      <c r="A17" s="19" t="s">
        <v>14</v>
      </c>
      <c r="J17">
        <v>300</v>
      </c>
      <c r="M17">
        <v>300</v>
      </c>
    </row>
    <row r="18" spans="1:13" x14ac:dyDescent="0.25">
      <c r="A18" s="20" t="s">
        <v>14</v>
      </c>
      <c r="J18">
        <v>300</v>
      </c>
      <c r="M18">
        <v>300</v>
      </c>
    </row>
    <row r="19" spans="1:13" x14ac:dyDescent="0.25">
      <c r="A19" s="19" t="s">
        <v>21</v>
      </c>
      <c r="C19">
        <v>1000</v>
      </c>
      <c r="D19">
        <v>900</v>
      </c>
      <c r="F19">
        <v>520</v>
      </c>
      <c r="M19">
        <v>2420</v>
      </c>
    </row>
    <row r="20" spans="1:13" x14ac:dyDescent="0.25">
      <c r="A20" s="20" t="s">
        <v>42</v>
      </c>
      <c r="C20">
        <v>1000</v>
      </c>
      <c r="D20">
        <v>900</v>
      </c>
      <c r="F20">
        <v>520</v>
      </c>
      <c r="M20">
        <v>2420</v>
      </c>
    </row>
    <row r="21" spans="1:13" x14ac:dyDescent="0.25">
      <c r="A21" s="19" t="s">
        <v>45</v>
      </c>
      <c r="B21">
        <v>225</v>
      </c>
      <c r="C21">
        <v>1510</v>
      </c>
      <c r="D21">
        <v>1013</v>
      </c>
      <c r="E21">
        <v>420</v>
      </c>
      <c r="F21">
        <v>615</v>
      </c>
      <c r="G21">
        <v>109</v>
      </c>
      <c r="H21">
        <v>77</v>
      </c>
      <c r="I21">
        <v>161</v>
      </c>
      <c r="J21">
        <v>382</v>
      </c>
      <c r="K21">
        <v>20</v>
      </c>
      <c r="L21">
        <v>150</v>
      </c>
      <c r="M21">
        <v>4682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ACA4E-CB0D-4361-870F-A94A8F7F05B1}">
  <sheetPr codeName="Sheet9"/>
  <dimension ref="A1:B14"/>
  <sheetViews>
    <sheetView workbookViewId="0">
      <selection activeCell="C10" sqref="C10"/>
    </sheetView>
  </sheetViews>
  <sheetFormatPr defaultRowHeight="15" x14ac:dyDescent="0.25"/>
  <cols>
    <col min="1" max="1" width="13.42578125" bestFit="1" customWidth="1"/>
    <col min="2" max="2" width="15.5703125" customWidth="1"/>
  </cols>
  <sheetData>
    <row r="1" spans="1:2" x14ac:dyDescent="0.25">
      <c r="A1" s="16" t="s">
        <v>17</v>
      </c>
      <c r="B1" s="17" t="s">
        <v>40</v>
      </c>
    </row>
    <row r="2" spans="1:2" x14ac:dyDescent="0.25">
      <c r="A2" s="13" t="s">
        <v>19</v>
      </c>
      <c r="B2" t="s">
        <v>7</v>
      </c>
    </row>
    <row r="3" spans="1:2" x14ac:dyDescent="0.25">
      <c r="A3" s="14" t="s">
        <v>7</v>
      </c>
      <c r="B3" t="s">
        <v>7</v>
      </c>
    </row>
    <row r="4" spans="1:2" x14ac:dyDescent="0.25">
      <c r="A4" s="13" t="s">
        <v>10</v>
      </c>
      <c r="B4" t="s">
        <v>41</v>
      </c>
    </row>
    <row r="5" spans="1:2" x14ac:dyDescent="0.25">
      <c r="A5" s="14" t="s">
        <v>9</v>
      </c>
      <c r="B5" t="s">
        <v>7</v>
      </c>
    </row>
    <row r="6" spans="1:2" x14ac:dyDescent="0.25">
      <c r="A6" s="13" t="s">
        <v>11</v>
      </c>
      <c r="B6" s="15" t="s">
        <v>11</v>
      </c>
    </row>
    <row r="7" spans="1:2" x14ac:dyDescent="0.25">
      <c r="A7" s="14" t="s">
        <v>12</v>
      </c>
      <c r="B7" t="s">
        <v>13</v>
      </c>
    </row>
    <row r="8" spans="1:2" x14ac:dyDescent="0.25">
      <c r="A8" s="13" t="s">
        <v>14</v>
      </c>
      <c r="B8" t="s">
        <v>14</v>
      </c>
    </row>
    <row r="9" spans="1:2" x14ac:dyDescent="0.25">
      <c r="A9" s="14" t="s">
        <v>6</v>
      </c>
      <c r="B9" t="s">
        <v>43</v>
      </c>
    </row>
    <row r="10" spans="1:2" x14ac:dyDescent="0.25">
      <c r="A10" s="13" t="s">
        <v>13</v>
      </c>
      <c r="B10" t="s">
        <v>13</v>
      </c>
    </row>
    <row r="11" spans="1:2" x14ac:dyDescent="0.25">
      <c r="A11" s="14" t="s">
        <v>20</v>
      </c>
      <c r="B11" t="s">
        <v>43</v>
      </c>
    </row>
    <row r="12" spans="1:2" x14ac:dyDescent="0.25">
      <c r="A12" s="13" t="s">
        <v>15</v>
      </c>
      <c r="B12" t="s">
        <v>15</v>
      </c>
    </row>
    <row r="13" spans="1:2" x14ac:dyDescent="0.25">
      <c r="A13" s="14" t="s">
        <v>21</v>
      </c>
      <c r="B13" t="s">
        <v>42</v>
      </c>
    </row>
    <row r="14" spans="1:2" x14ac:dyDescent="0.25">
      <c r="A14" s="13" t="s">
        <v>25</v>
      </c>
      <c r="B14" t="s">
        <v>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summary</vt:lpstr>
      <vt:lpstr>Sheet1</vt:lpstr>
      <vt:lpstr>Savings Calculator</vt:lpstr>
      <vt:lpstr>Expected Monthly expenses</vt:lpstr>
      <vt:lpstr> Income</vt:lpstr>
      <vt:lpstr>Spending Summary</vt:lpstr>
      <vt:lpstr>Transaction history</vt:lpstr>
      <vt:lpstr>Monthly Analysis</vt:lpstr>
      <vt:lpstr>Sheet2</vt:lpstr>
      <vt:lpstr>saving_goals</vt:lpstr>
      <vt:lpstr>target_date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2022-04-10T10:20:53Z</dcterms:created>
  <dcterms:modified xsi:type="dcterms:W3CDTF">2023-01-25T14:19:14Z</dcterms:modified>
</cp:coreProperties>
</file>