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G20" i="1" l="1"/>
  <c r="K21" i="1"/>
  <c r="G22" i="1" s="1"/>
  <c r="G21" i="1"/>
  <c r="H14" i="1"/>
  <c r="H15" i="1"/>
  <c r="H16" i="1"/>
  <c r="H17" i="1"/>
  <c r="H13" i="1"/>
  <c r="I5" i="1"/>
  <c r="J5" i="1"/>
  <c r="K8" i="1"/>
  <c r="H6" i="1"/>
  <c r="J6" i="1" s="1"/>
  <c r="I6" i="1"/>
  <c r="K6" i="1" s="1"/>
  <c r="H7" i="1"/>
  <c r="J7" i="1" s="1"/>
  <c r="I7" i="1"/>
  <c r="K7" i="1" s="1"/>
  <c r="H8" i="1"/>
  <c r="J8" i="1" s="1"/>
  <c r="I8" i="1"/>
  <c r="H9" i="1"/>
  <c r="J9" i="1" s="1"/>
  <c r="I9" i="1"/>
  <c r="K9" i="1" s="1"/>
  <c r="K5" i="1"/>
  <c r="G6" i="1"/>
  <c r="G7" i="1"/>
  <c r="G8" i="1"/>
  <c r="G9" i="1"/>
  <c r="F6" i="1"/>
  <c r="F7" i="1"/>
  <c r="F8" i="1"/>
  <c r="F9" i="1"/>
  <c r="G5" i="1"/>
  <c r="F5" i="1"/>
  <c r="G23" i="1" l="1"/>
  <c r="G26" i="1" s="1"/>
  <c r="H26" i="1" s="1"/>
</calcChain>
</file>

<file path=xl/sharedStrings.xml><?xml version="1.0" encoding="utf-8"?>
<sst xmlns="http://schemas.openxmlformats.org/spreadsheetml/2006/main" count="34" uniqueCount="21">
  <si>
    <t>Obroty silnika</t>
  </si>
  <si>
    <t>min</t>
  </si>
  <si>
    <t>max</t>
  </si>
  <si>
    <t>Bieg</t>
  </si>
  <si>
    <t>Przełożenie</t>
  </si>
  <si>
    <t>Obroty wału napędowego</t>
  </si>
  <si>
    <t>Obroty koła</t>
  </si>
  <si>
    <t>Prędkość samochodu</t>
  </si>
  <si>
    <t>[obr/min]</t>
  </si>
  <si>
    <t>[km/h]</t>
  </si>
  <si>
    <t>Moment obrotowy</t>
  </si>
  <si>
    <t>F_n [N]</t>
  </si>
  <si>
    <t>Fp</t>
  </si>
  <si>
    <t>Ft</t>
  </si>
  <si>
    <t>Fw</t>
  </si>
  <si>
    <t>v</t>
  </si>
  <si>
    <t>alfa</t>
  </si>
  <si>
    <t>alfa (rad)</t>
  </si>
  <si>
    <t>[J]</t>
  </si>
  <si>
    <t>[MJ]</t>
  </si>
  <si>
    <t>współczynnik spalania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</si>
</sst>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workbookViewId="0">
      <selection activeCell="K16" sqref="K16"/>
    </sheetView>
  </sheetViews>
  <sheetFormatPr defaultColWidth="12.7109375" defaultRowHeight="15" x14ac:dyDescent="0.25"/>
  <cols>
    <col min="8" max="8" width="12.7109375" customWidth="1"/>
  </cols>
  <sheetData>
    <row r="1" spans="2:11" ht="15.75" thickBot="1" x14ac:dyDescent="0.3"/>
    <row r="2" spans="2:11" ht="15.75" thickBot="1" x14ac:dyDescent="0.3">
      <c r="B2" s="36" t="s">
        <v>0</v>
      </c>
      <c r="C2" s="34"/>
      <c r="D2" s="37" t="s">
        <v>3</v>
      </c>
      <c r="E2" s="37" t="s">
        <v>4</v>
      </c>
      <c r="F2" s="34" t="s">
        <v>5</v>
      </c>
      <c r="G2" s="35"/>
      <c r="H2" s="36" t="s">
        <v>6</v>
      </c>
      <c r="I2" s="35"/>
      <c r="J2" s="36" t="s">
        <v>7</v>
      </c>
      <c r="K2" s="35"/>
    </row>
    <row r="3" spans="2:11" x14ac:dyDescent="0.25">
      <c r="B3" s="8" t="s">
        <v>1</v>
      </c>
      <c r="C3" s="11" t="s">
        <v>2</v>
      </c>
      <c r="D3" s="38"/>
      <c r="E3" s="38"/>
      <c r="F3" s="11" t="s">
        <v>1</v>
      </c>
      <c r="G3" s="14" t="s">
        <v>2</v>
      </c>
      <c r="H3" s="11" t="s">
        <v>1</v>
      </c>
      <c r="I3" s="14" t="s">
        <v>2</v>
      </c>
      <c r="J3" s="11" t="s">
        <v>1</v>
      </c>
      <c r="K3" s="9" t="s">
        <v>2</v>
      </c>
    </row>
    <row r="4" spans="2:11" ht="15.75" thickBot="1" x14ac:dyDescent="0.3">
      <c r="B4" s="12" t="s">
        <v>8</v>
      </c>
      <c r="C4" s="10" t="s">
        <v>8</v>
      </c>
      <c r="D4" s="39"/>
      <c r="E4" s="39"/>
      <c r="F4" s="10" t="s">
        <v>8</v>
      </c>
      <c r="G4" s="6" t="s">
        <v>8</v>
      </c>
      <c r="H4" s="10" t="s">
        <v>8</v>
      </c>
      <c r="I4" s="6" t="s">
        <v>8</v>
      </c>
      <c r="J4" s="10" t="s">
        <v>9</v>
      </c>
      <c r="K4" s="13" t="s">
        <v>9</v>
      </c>
    </row>
    <row r="5" spans="2:11" x14ac:dyDescent="0.25">
      <c r="B5" s="1">
        <v>850</v>
      </c>
      <c r="C5" s="2">
        <v>4000</v>
      </c>
      <c r="D5" s="26">
        <v>1</v>
      </c>
      <c r="E5" s="5">
        <v>3.266</v>
      </c>
      <c r="F5" s="20">
        <f>B5/$E5</f>
        <v>260.25719534598898</v>
      </c>
      <c r="G5" s="20">
        <f>C5/$E5</f>
        <v>1224.739742804654</v>
      </c>
      <c r="H5" s="20">
        <v>0</v>
      </c>
      <c r="I5" s="24">
        <f>G5/$B$19</f>
        <v>279.11115378410528</v>
      </c>
      <c r="J5" s="30">
        <f t="shared" ref="J5:K9" si="0">H5*2*$B$20*PI()*60/1000</f>
        <v>0</v>
      </c>
      <c r="K5" s="31">
        <f t="shared" si="0"/>
        <v>33.671176330103663</v>
      </c>
    </row>
    <row r="6" spans="2:11" x14ac:dyDescent="0.25">
      <c r="B6" s="1">
        <v>1200</v>
      </c>
      <c r="C6" s="2">
        <v>4000</v>
      </c>
      <c r="D6" s="26">
        <v>2</v>
      </c>
      <c r="E6" s="5">
        <v>1.7689999999999999</v>
      </c>
      <c r="F6" s="20">
        <f t="shared" ref="F6:F9" si="1">B6/$E6</f>
        <v>678.3493499152064</v>
      </c>
      <c r="G6" s="20">
        <f t="shared" ref="G6:G9" si="2">C6/$E6</f>
        <v>2261.1644997173544</v>
      </c>
      <c r="H6" s="20">
        <f>F6/$B$19</f>
        <v>154.59192112926308</v>
      </c>
      <c r="I6" s="25">
        <f>G6/$B$19</f>
        <v>515.30640376421024</v>
      </c>
      <c r="J6" s="16">
        <f t="shared" si="0"/>
        <v>18.649529999002585</v>
      </c>
      <c r="K6" s="17">
        <f t="shared" si="0"/>
        <v>62.165099996675281</v>
      </c>
    </row>
    <row r="7" spans="2:11" x14ac:dyDescent="0.25">
      <c r="B7" s="1">
        <v>1200</v>
      </c>
      <c r="C7" s="2">
        <v>4000</v>
      </c>
      <c r="D7" s="26">
        <v>3</v>
      </c>
      <c r="E7" s="5">
        <v>1.212</v>
      </c>
      <c r="F7" s="20">
        <f t="shared" si="1"/>
        <v>990.09900990099015</v>
      </c>
      <c r="G7" s="20">
        <f t="shared" si="2"/>
        <v>3300.3300330033003</v>
      </c>
      <c r="H7" s="20">
        <f>F7/$B$19</f>
        <v>225.63787828190297</v>
      </c>
      <c r="I7" s="25">
        <f>G7/$B$19</f>
        <v>752.12626093967651</v>
      </c>
      <c r="J7" s="16">
        <f t="shared" si="0"/>
        <v>27.220312350029353</v>
      </c>
      <c r="K7" s="17">
        <f t="shared" si="0"/>
        <v>90.734374500097829</v>
      </c>
    </row>
    <row r="8" spans="2:11" x14ac:dyDescent="0.25">
      <c r="B8" s="1">
        <v>1200</v>
      </c>
      <c r="C8" s="2">
        <v>4000</v>
      </c>
      <c r="D8" s="26">
        <v>4</v>
      </c>
      <c r="E8" s="5">
        <v>0.97199999999999998</v>
      </c>
      <c r="F8" s="20">
        <f t="shared" si="1"/>
        <v>1234.5679012345679</v>
      </c>
      <c r="G8" s="20">
        <f t="shared" si="2"/>
        <v>4115.2263374485601</v>
      </c>
      <c r="H8" s="20">
        <f>F8/$B$19</f>
        <v>281.35093464780493</v>
      </c>
      <c r="I8" s="25">
        <f>G8/$B$19</f>
        <v>937.83644882601641</v>
      </c>
      <c r="J8" s="16">
        <f t="shared" si="0"/>
        <v>33.94137712781437</v>
      </c>
      <c r="K8" s="17">
        <f t="shared" si="0"/>
        <v>113.13792375938124</v>
      </c>
    </row>
    <row r="9" spans="2:11" ht="15.75" thickBot="1" x14ac:dyDescent="0.3">
      <c r="B9" s="3">
        <v>1200</v>
      </c>
      <c r="C9" s="4">
        <v>4000</v>
      </c>
      <c r="D9" s="27">
        <v>5</v>
      </c>
      <c r="E9" s="7">
        <v>0.75</v>
      </c>
      <c r="F9" s="22">
        <f t="shared" si="1"/>
        <v>1600</v>
      </c>
      <c r="G9" s="23">
        <f t="shared" si="2"/>
        <v>5333.333333333333</v>
      </c>
      <c r="H9" s="22">
        <f>F9/$B$19</f>
        <v>364.63081130355516</v>
      </c>
      <c r="I9" s="23">
        <f>G9/$B$19</f>
        <v>1215.4360376785171</v>
      </c>
      <c r="J9" s="18">
        <f t="shared" si="0"/>
        <v>43.988024757647423</v>
      </c>
      <c r="K9" s="19">
        <f t="shared" si="0"/>
        <v>146.62674919215809</v>
      </c>
    </row>
    <row r="10" spans="2:11" ht="15.75" thickBot="1" x14ac:dyDescent="0.3"/>
    <row r="11" spans="2:11" x14ac:dyDescent="0.25">
      <c r="H11" s="28" t="s">
        <v>11</v>
      </c>
      <c r="I11" s="40" t="s">
        <v>20</v>
      </c>
    </row>
    <row r="12" spans="2:11" ht="15.75" thickBot="1" x14ac:dyDescent="0.3">
      <c r="H12" s="29" t="s">
        <v>2</v>
      </c>
      <c r="I12" s="41"/>
    </row>
    <row r="13" spans="2:11" x14ac:dyDescent="0.25">
      <c r="F13" t="s">
        <v>10</v>
      </c>
      <c r="H13" s="32">
        <f>$B$19*$E5*$F$14/$B$20</f>
        <v>6717.7537499999999</v>
      </c>
      <c r="I13" s="42">
        <v>1.2</v>
      </c>
    </row>
    <row r="14" spans="2:11" x14ac:dyDescent="0.25">
      <c r="F14">
        <v>150</v>
      </c>
      <c r="H14" s="32">
        <f>$B$19*$E6*$F$14/$B$20</f>
        <v>3638.6118749999991</v>
      </c>
      <c r="I14" s="42">
        <v>1.1499999999999999</v>
      </c>
    </row>
    <row r="15" spans="2:11" x14ac:dyDescent="0.25">
      <c r="H15" s="32">
        <f>$B$19*$E7*$F$14/$B$20</f>
        <v>2492.9324999999999</v>
      </c>
      <c r="I15" s="42">
        <v>1.1000000000000001</v>
      </c>
    </row>
    <row r="16" spans="2:11" x14ac:dyDescent="0.25">
      <c r="H16" s="32">
        <f>$B$19*$E8*$F$14/$B$20</f>
        <v>1999.2825</v>
      </c>
      <c r="I16" s="42">
        <v>1.05</v>
      </c>
    </row>
    <row r="17" spans="2:11" ht="15.75" thickBot="1" x14ac:dyDescent="0.3">
      <c r="H17" s="33">
        <f>$B$19*$E9*$F$14/$B$20</f>
        <v>1542.65625</v>
      </c>
      <c r="I17" s="43">
        <v>1</v>
      </c>
    </row>
    <row r="18" spans="2:11" x14ac:dyDescent="0.25">
      <c r="I18" s="21"/>
    </row>
    <row r="19" spans="2:11" x14ac:dyDescent="0.25">
      <c r="B19" s="15">
        <v>4.3879999999999999</v>
      </c>
      <c r="J19" t="s">
        <v>15</v>
      </c>
      <c r="K19">
        <v>70</v>
      </c>
    </row>
    <row r="20" spans="2:11" x14ac:dyDescent="0.25">
      <c r="B20">
        <v>0.32</v>
      </c>
      <c r="F20" t="s">
        <v>12</v>
      </c>
      <c r="G20">
        <f>0.047*0.33*0.4*K19^2</f>
        <v>30.399600000000007</v>
      </c>
      <c r="J20" t="s">
        <v>16</v>
      </c>
      <c r="K20">
        <v>0</v>
      </c>
    </row>
    <row r="21" spans="2:11" x14ac:dyDescent="0.25">
      <c r="F21" t="s">
        <v>13</v>
      </c>
      <c r="G21">
        <f>1.15*9.81*(12+0.0006*K19^2)</f>
        <v>168.54560999999998</v>
      </c>
      <c r="J21" t="s">
        <v>17</v>
      </c>
      <c r="K21">
        <f>RADIANS(K20)</f>
        <v>0</v>
      </c>
    </row>
    <row r="22" spans="2:11" x14ac:dyDescent="0.25">
      <c r="F22" t="s">
        <v>14</v>
      </c>
      <c r="G22">
        <f>1150*9.81*SIN(K21)</f>
        <v>0</v>
      </c>
    </row>
    <row r="23" spans="2:11" x14ac:dyDescent="0.25">
      <c r="B23">
        <v>150</v>
      </c>
      <c r="G23">
        <f>SUM(G20:G22)</f>
        <v>198.94520999999997</v>
      </c>
    </row>
    <row r="25" spans="2:11" x14ac:dyDescent="0.25">
      <c r="G25" t="s">
        <v>18</v>
      </c>
      <c r="H25" t="s">
        <v>19</v>
      </c>
    </row>
    <row r="26" spans="2:11" x14ac:dyDescent="0.25">
      <c r="G26">
        <f>G23*10^5</f>
        <v>19894520.999999996</v>
      </c>
      <c r="H26">
        <f>G26/10^6</f>
        <v>19.894520999999997</v>
      </c>
    </row>
  </sheetData>
  <mergeCells count="7">
    <mergeCell ref="B2:C2"/>
    <mergeCell ref="I11:I12"/>
    <mergeCell ref="F2:G2"/>
    <mergeCell ref="H2:I2"/>
    <mergeCell ref="J2:K2"/>
    <mergeCell ref="D2:D4"/>
    <mergeCell ref="E2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Aayli</dc:creator>
  <cp:lastModifiedBy>Aayli</cp:lastModifiedBy>
  <dcterms:created xsi:type="dcterms:W3CDTF">2020-11-11T17:13:02Z</dcterms:created>
  <dcterms:modified xsi:type="dcterms:W3CDTF">2020-11-15T21:23:52Z</dcterms:modified>
</cp:coreProperties>
</file>