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ml.chartshapes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6ae6716b979939/Documents/"/>
    </mc:Choice>
  </mc:AlternateContent>
  <xr:revisionPtr revIDLastSave="1977" documentId="13_ncr:40009_{D58F5E24-456A-4CB5-AF45-31D66EBE1DE1}" xr6:coauthVersionLast="47" xr6:coauthVersionMax="47" xr10:uidLastSave="{54A5C15B-9A79-4212-88B1-19926CB86DD4}"/>
  <bookViews>
    <workbookView xWindow="-108" yWindow="-108" windowWidth="23256" windowHeight="12456" firstSheet="4" activeTab="8" xr2:uid="{00000000-000D-0000-FFFF-FFFF00000000}"/>
  </bookViews>
  <sheets>
    <sheet name="unicorn1" sheetId="1" r:id="rId1"/>
    <sheet name="VALUATION" sheetId="3" r:id="rId2"/>
    <sheet name="YEARS" sheetId="4" r:id="rId3"/>
    <sheet name="SECTORS" sheetId="5" r:id="rId4"/>
    <sheet name="INVESTORS" sheetId="6" r:id="rId5"/>
    <sheet name="LOCATION" sheetId="7" r:id="rId6"/>
    <sheet name="DASHBOARD" sheetId="8" r:id="rId7"/>
    <sheet name="PIVOT TABLES" sheetId="9" r:id="rId8"/>
    <sheet name="PROCEDURE" sheetId="10" r:id="rId9"/>
  </sheets>
  <definedNames>
    <definedName name="_xlnm._FilterDatabase" localSheetId="0" hidden="1">unicorn1!$A$1:$M$103</definedName>
    <definedName name="_xlchart.v1.0" hidden="1">LOCATION!$D$4:$D$14</definedName>
    <definedName name="_xlchart.v1.1" hidden="1">LOCATION!$E$4:$E$14</definedName>
    <definedName name="_xlchart.v1.2" hidden="1">LOCATION!$D$4:$D$14</definedName>
    <definedName name="_xlchart.v1.3" hidden="1">LOCATION!$E$4:$E$14</definedName>
  </definedNames>
  <calcPr calcId="191029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D5" i="7"/>
  <c r="D6" i="7"/>
  <c r="D7" i="7"/>
  <c r="D8" i="7"/>
  <c r="D9" i="7"/>
  <c r="D10" i="7"/>
  <c r="D11" i="7"/>
  <c r="D12" i="7"/>
  <c r="D13" i="7"/>
  <c r="D14" i="7"/>
  <c r="D4" i="7"/>
  <c r="D5" i="6"/>
  <c r="D6" i="6"/>
  <c r="D7" i="6"/>
  <c r="D8" i="6"/>
  <c r="D4" i="6"/>
  <c r="D5" i="5"/>
  <c r="D6" i="5"/>
  <c r="D7" i="5"/>
  <c r="D8" i="5"/>
  <c r="D4" i="5"/>
  <c r="M47" i="1"/>
  <c r="M44" i="1"/>
  <c r="M71" i="1"/>
  <c r="M57" i="1"/>
  <c r="M58" i="1"/>
  <c r="M72" i="1"/>
  <c r="M9" i="1"/>
  <c r="M73" i="1"/>
  <c r="M74" i="1"/>
  <c r="M45" i="1"/>
  <c r="M75" i="1"/>
  <c r="M10" i="1"/>
  <c r="M48" i="1"/>
  <c r="M49" i="1"/>
  <c r="M34" i="1"/>
  <c r="M2" i="1"/>
  <c r="M23" i="1"/>
  <c r="M76" i="1"/>
  <c r="M59" i="1"/>
  <c r="M77" i="1"/>
  <c r="M60" i="1"/>
  <c r="M70" i="1"/>
  <c r="M35" i="1"/>
  <c r="M78" i="1"/>
  <c r="M6" i="1"/>
  <c r="M29" i="1"/>
  <c r="M79" i="1"/>
  <c r="M50" i="1"/>
  <c r="M30" i="1"/>
  <c r="M51" i="1"/>
  <c r="M61" i="1"/>
  <c r="M52" i="1"/>
  <c r="M36" i="1"/>
  <c r="M17" i="1"/>
  <c r="M80" i="1"/>
  <c r="M81" i="1"/>
  <c r="M62" i="1"/>
  <c r="M11" i="1"/>
  <c r="M82" i="1"/>
  <c r="M83" i="1"/>
  <c r="M7" i="1"/>
  <c r="M63" i="1"/>
  <c r="M53" i="1"/>
  <c r="M54" i="1"/>
  <c r="M8" i="1"/>
  <c r="M31" i="1"/>
  <c r="M55" i="1"/>
  <c r="M84" i="1"/>
  <c r="M5" i="1"/>
  <c r="M37" i="1"/>
  <c r="M85" i="1"/>
  <c r="M13" i="1"/>
  <c r="M38" i="1"/>
  <c r="M39" i="1"/>
  <c r="M14" i="1"/>
  <c r="M86" i="1"/>
  <c r="M32" i="1"/>
  <c r="M12" i="1"/>
  <c r="M15" i="1"/>
  <c r="M21" i="1"/>
  <c r="M40" i="1"/>
  <c r="M87" i="1"/>
  <c r="M46" i="1"/>
  <c r="M18" i="1"/>
  <c r="M88" i="1"/>
  <c r="M89" i="1"/>
  <c r="M90" i="1"/>
  <c r="M3" i="1"/>
  <c r="M91" i="1"/>
  <c r="M92" i="1"/>
  <c r="M41" i="1"/>
  <c r="M16" i="1"/>
  <c r="M56" i="1"/>
  <c r="M24" i="1"/>
  <c r="M64" i="1"/>
  <c r="M65" i="1"/>
  <c r="M66" i="1"/>
  <c r="M93" i="1"/>
  <c r="M94" i="1"/>
  <c r="M95" i="1"/>
  <c r="M67" i="1"/>
  <c r="M68" i="1"/>
  <c r="M25" i="1"/>
  <c r="M26" i="1"/>
  <c r="M96" i="1"/>
  <c r="M4" i="1"/>
  <c r="M33" i="1"/>
  <c r="M97" i="1"/>
  <c r="M42" i="1"/>
  <c r="M19" i="1"/>
  <c r="M98" i="1"/>
  <c r="M43" i="1"/>
  <c r="M69" i="1"/>
  <c r="M99" i="1"/>
  <c r="M100" i="1"/>
  <c r="M27" i="1"/>
  <c r="M22" i="1"/>
  <c r="M20" i="1"/>
  <c r="M101" i="1"/>
  <c r="M102" i="1"/>
  <c r="M103" i="1"/>
  <c r="M28" i="1"/>
  <c r="J47" i="1"/>
  <c r="J44" i="1"/>
  <c r="J71" i="1"/>
  <c r="J57" i="1"/>
  <c r="J58" i="1"/>
  <c r="J72" i="1"/>
  <c r="J9" i="1"/>
  <c r="J73" i="1"/>
  <c r="J74" i="1"/>
  <c r="J45" i="1"/>
  <c r="J75" i="1"/>
  <c r="J10" i="1"/>
  <c r="J48" i="1"/>
  <c r="J49" i="1"/>
  <c r="J34" i="1"/>
  <c r="J2" i="1"/>
  <c r="J23" i="1"/>
  <c r="J76" i="1"/>
  <c r="J59" i="1"/>
  <c r="J77" i="1"/>
  <c r="J60" i="1"/>
  <c r="J70" i="1"/>
  <c r="J35" i="1"/>
  <c r="J78" i="1"/>
  <c r="J6" i="1"/>
  <c r="J29" i="1"/>
  <c r="J79" i="1"/>
  <c r="J50" i="1"/>
  <c r="J30" i="1"/>
  <c r="J51" i="1"/>
  <c r="J61" i="1"/>
  <c r="J52" i="1"/>
  <c r="J36" i="1"/>
  <c r="J17" i="1"/>
  <c r="J80" i="1"/>
  <c r="J81" i="1"/>
  <c r="J62" i="1"/>
  <c r="J11" i="1"/>
  <c r="J82" i="1"/>
  <c r="J83" i="1"/>
  <c r="J7" i="1"/>
  <c r="J63" i="1"/>
  <c r="J53" i="1"/>
  <c r="J54" i="1"/>
  <c r="J8" i="1"/>
  <c r="J31" i="1"/>
  <c r="J55" i="1"/>
  <c r="J84" i="1"/>
  <c r="J5" i="1"/>
  <c r="J37" i="1"/>
  <c r="J85" i="1"/>
  <c r="J13" i="1"/>
  <c r="J38" i="1"/>
  <c r="J39" i="1"/>
  <c r="J14" i="1"/>
  <c r="J86" i="1"/>
  <c r="J32" i="1"/>
  <c r="J12" i="1"/>
  <c r="J15" i="1"/>
  <c r="J21" i="1"/>
  <c r="J40" i="1"/>
  <c r="J87" i="1"/>
  <c r="J46" i="1"/>
  <c r="J18" i="1"/>
  <c r="J88" i="1"/>
  <c r="J89" i="1"/>
  <c r="J90" i="1"/>
  <c r="J3" i="1"/>
  <c r="J91" i="1"/>
  <c r="J92" i="1"/>
  <c r="J41" i="1"/>
  <c r="J16" i="1"/>
  <c r="J56" i="1"/>
  <c r="J24" i="1"/>
  <c r="J64" i="1"/>
  <c r="J65" i="1"/>
  <c r="J66" i="1"/>
  <c r="J93" i="1"/>
  <c r="J94" i="1"/>
  <c r="J95" i="1"/>
  <c r="J67" i="1"/>
  <c r="J68" i="1"/>
  <c r="J25" i="1"/>
  <c r="J26" i="1"/>
  <c r="J96" i="1"/>
  <c r="J4" i="1"/>
  <c r="J33" i="1"/>
  <c r="J97" i="1"/>
  <c r="J42" i="1"/>
  <c r="J19" i="1"/>
  <c r="J98" i="1"/>
  <c r="J43" i="1"/>
  <c r="J69" i="1"/>
  <c r="J99" i="1"/>
  <c r="J100" i="1"/>
  <c r="J27" i="1"/>
  <c r="J22" i="1"/>
  <c r="J20" i="1"/>
  <c r="J101" i="1"/>
  <c r="J102" i="1"/>
  <c r="J103" i="1"/>
  <c r="I47" i="1"/>
  <c r="I44" i="1"/>
  <c r="I71" i="1"/>
  <c r="I57" i="1"/>
  <c r="I58" i="1"/>
  <c r="I72" i="1"/>
  <c r="I9" i="1"/>
  <c r="I73" i="1"/>
  <c r="I74" i="1"/>
  <c r="I45" i="1"/>
  <c r="I75" i="1"/>
  <c r="I10" i="1"/>
  <c r="I48" i="1"/>
  <c r="I49" i="1"/>
  <c r="I34" i="1"/>
  <c r="I2" i="1"/>
  <c r="I23" i="1"/>
  <c r="I76" i="1"/>
  <c r="I59" i="1"/>
  <c r="I77" i="1"/>
  <c r="I60" i="1"/>
  <c r="I70" i="1"/>
  <c r="I35" i="1"/>
  <c r="I78" i="1"/>
  <c r="I6" i="1"/>
  <c r="I29" i="1"/>
  <c r="I79" i="1"/>
  <c r="I50" i="1"/>
  <c r="I30" i="1"/>
  <c r="I51" i="1"/>
  <c r="I61" i="1"/>
  <c r="I52" i="1"/>
  <c r="I36" i="1"/>
  <c r="I17" i="1"/>
  <c r="I80" i="1"/>
  <c r="I81" i="1"/>
  <c r="I62" i="1"/>
  <c r="I11" i="1"/>
  <c r="I82" i="1"/>
  <c r="I83" i="1"/>
  <c r="I7" i="1"/>
  <c r="I63" i="1"/>
  <c r="I53" i="1"/>
  <c r="I54" i="1"/>
  <c r="I8" i="1"/>
  <c r="I31" i="1"/>
  <c r="I55" i="1"/>
  <c r="I84" i="1"/>
  <c r="I5" i="1"/>
  <c r="I37" i="1"/>
  <c r="I85" i="1"/>
  <c r="I13" i="1"/>
  <c r="I38" i="1"/>
  <c r="I39" i="1"/>
  <c r="I14" i="1"/>
  <c r="I86" i="1"/>
  <c r="I32" i="1"/>
  <c r="I12" i="1"/>
  <c r="I15" i="1"/>
  <c r="I21" i="1"/>
  <c r="I40" i="1"/>
  <c r="I87" i="1"/>
  <c r="I46" i="1"/>
  <c r="I18" i="1"/>
  <c r="I88" i="1"/>
  <c r="I89" i="1"/>
  <c r="I90" i="1"/>
  <c r="I3" i="1"/>
  <c r="I91" i="1"/>
  <c r="I92" i="1"/>
  <c r="I41" i="1"/>
  <c r="I16" i="1"/>
  <c r="I56" i="1"/>
  <c r="I24" i="1"/>
  <c r="I64" i="1"/>
  <c r="I65" i="1"/>
  <c r="I66" i="1"/>
  <c r="I93" i="1"/>
  <c r="I94" i="1"/>
  <c r="I95" i="1"/>
  <c r="I67" i="1"/>
  <c r="I68" i="1"/>
  <c r="I25" i="1"/>
  <c r="I26" i="1"/>
  <c r="I96" i="1"/>
  <c r="I4" i="1"/>
  <c r="I33" i="1"/>
  <c r="I97" i="1"/>
  <c r="I42" i="1"/>
  <c r="I19" i="1"/>
  <c r="I98" i="1"/>
  <c r="I43" i="1"/>
  <c r="I69" i="1"/>
  <c r="I99" i="1"/>
  <c r="I100" i="1"/>
  <c r="I27" i="1"/>
  <c r="I22" i="1"/>
  <c r="I20" i="1"/>
  <c r="I101" i="1"/>
  <c r="I102" i="1"/>
  <c r="I103" i="1"/>
  <c r="G47" i="1"/>
  <c r="G44" i="1"/>
  <c r="G71" i="1"/>
  <c r="G57" i="1"/>
  <c r="G58" i="1"/>
  <c r="G72" i="1"/>
  <c r="G9" i="1"/>
  <c r="G73" i="1"/>
  <c r="G74" i="1"/>
  <c r="G45" i="1"/>
  <c r="G75" i="1"/>
  <c r="G10" i="1"/>
  <c r="G48" i="1"/>
  <c r="G49" i="1"/>
  <c r="G34" i="1"/>
  <c r="G2" i="1"/>
  <c r="G23" i="1"/>
  <c r="G76" i="1"/>
  <c r="G59" i="1"/>
  <c r="G77" i="1"/>
  <c r="G60" i="1"/>
  <c r="G70" i="1"/>
  <c r="G35" i="1"/>
  <c r="G78" i="1"/>
  <c r="G6" i="1"/>
  <c r="G29" i="1"/>
  <c r="G79" i="1"/>
  <c r="G50" i="1"/>
  <c r="G30" i="1"/>
  <c r="G51" i="1"/>
  <c r="G61" i="1"/>
  <c r="G52" i="1"/>
  <c r="G36" i="1"/>
  <c r="G17" i="1"/>
  <c r="G80" i="1"/>
  <c r="G81" i="1"/>
  <c r="G62" i="1"/>
  <c r="G11" i="1"/>
  <c r="G82" i="1"/>
  <c r="G83" i="1"/>
  <c r="G7" i="1"/>
  <c r="G63" i="1"/>
  <c r="G53" i="1"/>
  <c r="G54" i="1"/>
  <c r="G8" i="1"/>
  <c r="G31" i="1"/>
  <c r="G55" i="1"/>
  <c r="G84" i="1"/>
  <c r="G5" i="1"/>
  <c r="G37" i="1"/>
  <c r="G85" i="1"/>
  <c r="G13" i="1"/>
  <c r="G38" i="1"/>
  <c r="G39" i="1"/>
  <c r="G14" i="1"/>
  <c r="G86" i="1"/>
  <c r="G32" i="1"/>
  <c r="G12" i="1"/>
  <c r="G15" i="1"/>
  <c r="G21" i="1"/>
  <c r="G40" i="1"/>
  <c r="G87" i="1"/>
  <c r="G46" i="1"/>
  <c r="G18" i="1"/>
  <c r="G88" i="1"/>
  <c r="G89" i="1"/>
  <c r="G90" i="1"/>
  <c r="G91" i="1"/>
  <c r="G92" i="1"/>
  <c r="G41" i="1"/>
  <c r="G16" i="1"/>
  <c r="G56" i="1"/>
  <c r="G24" i="1"/>
  <c r="G64" i="1"/>
  <c r="G65" i="1"/>
  <c r="G66" i="1"/>
  <c r="G93" i="1"/>
  <c r="G94" i="1"/>
  <c r="G95" i="1"/>
  <c r="G67" i="1"/>
  <c r="G68" i="1"/>
  <c r="G25" i="1"/>
  <c r="G26" i="1"/>
  <c r="G96" i="1"/>
  <c r="G4" i="1"/>
  <c r="G33" i="1"/>
  <c r="G97" i="1"/>
  <c r="G42" i="1"/>
  <c r="G19" i="1"/>
  <c r="G98" i="1"/>
  <c r="G43" i="1"/>
  <c r="G69" i="1"/>
  <c r="G99" i="1"/>
  <c r="G100" i="1"/>
  <c r="G27" i="1"/>
  <c r="G22" i="1"/>
  <c r="G20" i="1"/>
  <c r="G101" i="1"/>
  <c r="G102" i="1"/>
  <c r="G103" i="1"/>
  <c r="E47" i="1"/>
  <c r="E44" i="1"/>
  <c r="E71" i="1"/>
  <c r="E57" i="1"/>
  <c r="E58" i="1"/>
  <c r="E72" i="1"/>
  <c r="E9" i="1"/>
  <c r="E73" i="1"/>
  <c r="E74" i="1"/>
  <c r="E45" i="1"/>
  <c r="E75" i="1"/>
  <c r="E10" i="1"/>
  <c r="E48" i="1"/>
  <c r="E49" i="1"/>
  <c r="E34" i="1"/>
  <c r="E2" i="1"/>
  <c r="E23" i="1"/>
  <c r="E76" i="1"/>
  <c r="E59" i="1"/>
  <c r="E77" i="1"/>
  <c r="E60" i="1"/>
  <c r="E70" i="1"/>
  <c r="E35" i="1"/>
  <c r="E78" i="1"/>
  <c r="E6" i="1"/>
  <c r="E29" i="1"/>
  <c r="E79" i="1"/>
  <c r="E50" i="1"/>
  <c r="E30" i="1"/>
  <c r="E51" i="1"/>
  <c r="E61" i="1"/>
  <c r="E52" i="1"/>
  <c r="E36" i="1"/>
  <c r="E17" i="1"/>
  <c r="E80" i="1"/>
  <c r="E81" i="1"/>
  <c r="E62" i="1"/>
  <c r="E11" i="1"/>
  <c r="E82" i="1"/>
  <c r="E83" i="1"/>
  <c r="E7" i="1"/>
  <c r="E63" i="1"/>
  <c r="E53" i="1"/>
  <c r="E54" i="1"/>
  <c r="E8" i="1"/>
  <c r="E31" i="1"/>
  <c r="E55" i="1"/>
  <c r="E84" i="1"/>
  <c r="E5" i="1"/>
  <c r="E37" i="1"/>
  <c r="E85" i="1"/>
  <c r="E13" i="1"/>
  <c r="E38" i="1"/>
  <c r="E39" i="1"/>
  <c r="E14" i="1"/>
  <c r="E86" i="1"/>
  <c r="E32" i="1"/>
  <c r="E12" i="1"/>
  <c r="E15" i="1"/>
  <c r="E21" i="1"/>
  <c r="E40" i="1"/>
  <c r="E87" i="1"/>
  <c r="E46" i="1"/>
  <c r="E18" i="1"/>
  <c r="E88" i="1"/>
  <c r="E89" i="1"/>
  <c r="E90" i="1"/>
  <c r="E3" i="1"/>
  <c r="E91" i="1"/>
  <c r="E92" i="1"/>
  <c r="E41" i="1"/>
  <c r="E16" i="1"/>
  <c r="E56" i="1"/>
  <c r="E24" i="1"/>
  <c r="E64" i="1"/>
  <c r="E65" i="1"/>
  <c r="E66" i="1"/>
  <c r="E93" i="1"/>
  <c r="E94" i="1"/>
  <c r="E95" i="1"/>
  <c r="E67" i="1"/>
  <c r="E68" i="1"/>
  <c r="E25" i="1"/>
  <c r="E26" i="1"/>
  <c r="E96" i="1"/>
  <c r="E4" i="1"/>
  <c r="E33" i="1"/>
  <c r="E97" i="1"/>
  <c r="E42" i="1"/>
  <c r="E19" i="1"/>
  <c r="E98" i="1"/>
  <c r="E43" i="1"/>
  <c r="E69" i="1"/>
  <c r="E99" i="1"/>
  <c r="E100" i="1"/>
  <c r="E27" i="1"/>
  <c r="E22" i="1"/>
  <c r="E20" i="1"/>
  <c r="E101" i="1"/>
  <c r="E102" i="1"/>
  <c r="E103" i="1"/>
  <c r="G28" i="1"/>
  <c r="E28" i="1"/>
  <c r="J28" i="1"/>
  <c r="I28" i="1"/>
  <c r="E4" i="6"/>
  <c r="E5" i="6"/>
  <c r="E7" i="6"/>
  <c r="E6" i="6"/>
  <c r="E8" i="6"/>
  <c r="E4" i="7"/>
  <c r="E14" i="7"/>
  <c r="E11" i="7"/>
  <c r="E8" i="7"/>
  <c r="E6" i="7"/>
  <c r="E12" i="7"/>
  <c r="E13" i="7"/>
  <c r="E9" i="7"/>
  <c r="E10" i="7"/>
  <c r="E7" i="7"/>
  <c r="E5" i="7"/>
  <c r="E5" i="5"/>
  <c r="E8" i="5"/>
  <c r="E7" i="5"/>
  <c r="E6" i="5"/>
  <c r="E4" i="5"/>
</calcChain>
</file>

<file path=xl/sharedStrings.xml><?xml version="1.0" encoding="utf-8"?>
<sst xmlns="http://schemas.openxmlformats.org/spreadsheetml/2006/main" count="539" uniqueCount="326">
  <si>
    <t>No</t>
  </si>
  <si>
    <t>Company</t>
  </si>
  <si>
    <t>Sector</t>
  </si>
  <si>
    <t>Entry Valuation^^ ($B)</t>
  </si>
  <si>
    <t>Valuation ($B)#</t>
  </si>
  <si>
    <t>Entry</t>
  </si>
  <si>
    <t>Location</t>
  </si>
  <si>
    <t>Select Investors  
Download</t>
  </si>
  <si>
    <t>Molbio Diagnostics</t>
  </si>
  <si>
    <t>Healthtech - Diagnostics</t>
  </si>
  <si>
    <t>Goa</t>
  </si>
  <si>
    <t>Temasek, Motilal Oswal</t>
  </si>
  <si>
    <t>Shiprocket</t>
  </si>
  <si>
    <t>Aggregator - Logistics Services</t>
  </si>
  <si>
    <t>Delhi</t>
  </si>
  <si>
    <t>Lightrock India, Info Edge, Tribe Capital, Temasek</t>
  </si>
  <si>
    <t>OneCard</t>
  </si>
  <si>
    <t>Fintech - Credit Cards</t>
  </si>
  <si>
    <t>Pune</t>
  </si>
  <si>
    <t>QED Investors, Matrix Partners India, Sequoia Capital India</t>
  </si>
  <si>
    <t>Leadsquared</t>
  </si>
  <si>
    <t>SaaS - CRM</t>
  </si>
  <si>
    <t>Bangalore</t>
  </si>
  <si>
    <t>Stakeboat Capital, Gaja Capital, WestBridge</t>
  </si>
  <si>
    <t>Purplle</t>
  </si>
  <si>
    <t>E-Commerce - Personal Care &amp; Cosmetics</t>
  </si>
  <si>
    <t>Mumbai</t>
  </si>
  <si>
    <t>JSW Ventures, IvyCap Ventures, Blume Ventures, Kedaara Capital</t>
  </si>
  <si>
    <t>PhysicsWallah</t>
  </si>
  <si>
    <t>Edtech</t>
  </si>
  <si>
    <t>Noida</t>
  </si>
  <si>
    <t>GSV Ventures, WestBridge</t>
  </si>
  <si>
    <t>Open Financial Technologies</t>
  </si>
  <si>
    <t>Fintech - Neo Bank</t>
  </si>
  <si>
    <t>3ONE4 Capital, Tiger Global, Temasek, Speedinvest</t>
  </si>
  <si>
    <t>Games24x7</t>
  </si>
  <si>
    <t>Gaming</t>
  </si>
  <si>
    <t>Tiger Global, Malabar Investments,  The Raine Group</t>
  </si>
  <si>
    <t>Oxyzo Financial Services</t>
  </si>
  <si>
    <t>Fintech - Marketplace - SME Lending</t>
  </si>
  <si>
    <t>Gurgaon</t>
  </si>
  <si>
    <t>Alpha Wave Global, Matrix Partners India, Tiger Global, Norwest</t>
  </si>
  <si>
    <t>Amagi Media Labs</t>
  </si>
  <si>
    <t>SaaS - Local Ads Targeting</t>
  </si>
  <si>
    <t>Avataar Venture Partners, PremjiInvest, Accel India, Norwest</t>
  </si>
  <si>
    <t>CredAvenue</t>
  </si>
  <si>
    <t>Marketplace - Lending</t>
  </si>
  <si>
    <t>Chennai</t>
  </si>
  <si>
    <t>B Capital Group, Insight Venture Partners,  Lightrock India, TVS Capital</t>
  </si>
  <si>
    <t>Hasura</t>
  </si>
  <si>
    <t>SaaS - Programming Tools</t>
  </si>
  <si>
    <t>Lightspeed Ventures, Nexus Venture Partners, Vertex, Strive VC</t>
  </si>
  <si>
    <t>Uniphore Software Systems</t>
  </si>
  <si>
    <t>SaaS - Conversational Service Automation</t>
  </si>
  <si>
    <t>Iron Pillar, March Capital, Chiratae Ventures, NEA</t>
  </si>
  <si>
    <t>XpressBees Logistics</t>
  </si>
  <si>
    <t>Logistics Services</t>
  </si>
  <si>
    <t>InvestCorp Group, Norwest, Gaja Capital, TPG Growth, ChrysCapital</t>
  </si>
  <si>
    <t>LivSpace</t>
  </si>
  <si>
    <t>Interior Design - Modular Kitchens &amp; Home Products</t>
  </si>
  <si>
    <t>KKR, Jungle Ventures, TPG Growth, Bessemer, Goldman Sachs</t>
  </si>
  <si>
    <t>ElasticRun</t>
  </si>
  <si>
    <t>SoftBank, Goldman Sachs, Prosus Ventures, Kalaari Capital, Avataar Venture Partners</t>
  </si>
  <si>
    <t>Polygon</t>
  </si>
  <si>
    <t>Web3 Infrastructure - Dapps</t>
  </si>
  <si>
    <t>Coinbase Ventures, Sequoia Capital India, Tiger Global, SoftBank</t>
  </si>
  <si>
    <t>DealShare</t>
  </si>
  <si>
    <t>E-Commerce - Social Commerce</t>
  </si>
  <si>
    <t>Jaipur</t>
  </si>
  <si>
    <t>Whiteboard Capital, Z3Partners, Alpha Wave Global, Matrix Partners India, Tiger Global</t>
  </si>
  <si>
    <t>DarwinBox</t>
  </si>
  <si>
    <t>SaaS - HR</t>
  </si>
  <si>
    <t>3ONE4 Capital, Lightspeed Ventures, Sequoia Capital India, TCV, Endiya Partners</t>
  </si>
  <si>
    <t>LEAD School</t>
  </si>
  <si>
    <t>GSV Ventures, WestBridge, Elevar Equity, TPG Growth</t>
  </si>
  <si>
    <t>Fractal</t>
  </si>
  <si>
    <t>SaaS - Analytics</t>
  </si>
  <si>
    <t>TPG Capital, TA Associates, Khazanah, Apax Partners</t>
  </si>
  <si>
    <t>GlobalBees</t>
  </si>
  <si>
    <t>Aggregator - Consumer Brands</t>
  </si>
  <si>
    <t>PremjiInvest, SoftBank Corp, TPG Capital, Steadview Capital</t>
  </si>
  <si>
    <t>Mamaearth</t>
  </si>
  <si>
    <t>D2C - Personal Care</t>
  </si>
  <si>
    <t>Sequoia Capital India, Sofina, Sharrp Ventures, Fireside Ventures</t>
  </si>
  <si>
    <t>Pristyn Care</t>
  </si>
  <si>
    <t>Healthtech - Elective Surgery Services</t>
  </si>
  <si>
    <t>Tiger Global, Sequoia Capital India, Hummingbird Ventures, Epiq Capital</t>
  </si>
  <si>
    <t>Slice</t>
  </si>
  <si>
    <t>Tiger Global, Blume Ventures, Das Capital, Simile Venture Partners, Gunosy Capital</t>
  </si>
  <si>
    <t>Upstox</t>
  </si>
  <si>
    <t>Fintech - Brokerage</t>
  </si>
  <si>
    <t>Tiger Global, Ratan Tata, Kalaari Capital</t>
  </si>
  <si>
    <t>Spinny</t>
  </si>
  <si>
    <t>Marketplace - Used Cars</t>
  </si>
  <si>
    <t>Tiger Global, Blume Ventures, General Catalyst Partners, Elevation Capital, Accel India</t>
  </si>
  <si>
    <t>NoBroker</t>
  </si>
  <si>
    <t>Proptech - Classifieds</t>
  </si>
  <si>
    <t>Tiger Global, General Atlantic, Elevation Capital, Beenext, Moore Strategic Ventures</t>
  </si>
  <si>
    <t>Mensa Brands</t>
  </si>
  <si>
    <t>Tiger Global, Alpha Wave Global, Accel India, Norwest, Prosus Ventures</t>
  </si>
  <si>
    <t>CureFit</t>
  </si>
  <si>
    <t>Healthtech - Wellness</t>
  </si>
  <si>
    <t>Accel India, Kalaari Capital, Chiratae Ventures, Zomato, Temasek, Endiya Partners</t>
  </si>
  <si>
    <t>MyGlamm</t>
  </si>
  <si>
    <t>Amazon, Ascent Capital, Bessemer, Accel India, Wipro Ventures, Kalaari Capital</t>
  </si>
  <si>
    <t>Acko</t>
  </si>
  <si>
    <t>Fintech - General Insurance</t>
  </si>
  <si>
    <t>Accel India, Elevation Capital, Amazon, General Atlantic, Multiples PE</t>
  </si>
  <si>
    <t>Cardekho</t>
  </si>
  <si>
    <t>Sequoia Capital India, Hillhouse Capital, CapitalG, LeapFrog</t>
  </si>
  <si>
    <t>Rebel Foods</t>
  </si>
  <si>
    <t>Foodtech - Cloud Kitchen</t>
  </si>
  <si>
    <t>Sequoia Capital India, Lightbox, Coatue Management, RTP Global, QIA, Evolvence India</t>
  </si>
  <si>
    <t>CoinSwitch</t>
  </si>
  <si>
    <t>Cryptocurrency Exchange</t>
  </si>
  <si>
    <t>Tiger Global, Sequoia Capital India, Ribbit Capital, Andreessen Horowitz, Coinbase Ventures</t>
  </si>
  <si>
    <t>Licious</t>
  </si>
  <si>
    <t>D2C - Meat</t>
  </si>
  <si>
    <t>Mayfield, 3ONE4 Capital, Sistema Asia Fund, Bertelsmann India, Vertex, Multiples PE</t>
  </si>
  <si>
    <t>Vedantu</t>
  </si>
  <si>
    <t>Accel India, Tiger Global, Omidyar Network, WestBridge, ABC World Asia</t>
  </si>
  <si>
    <t>Apna.co</t>
  </si>
  <si>
    <t>Marketplace - Jobs</t>
  </si>
  <si>
    <t>Sequoia Capital India, Lightspeed Ventures, Tiger Global, Insight Venture Partners</t>
  </si>
  <si>
    <t>Mobile Premier League</t>
  </si>
  <si>
    <t>Sequoia Capital India, Beenext, Moore Strategic Ventures, RTP Global, VH Capital</t>
  </si>
  <si>
    <t>Zetwerk</t>
  </si>
  <si>
    <t>Marketplace - Manufacturing Services</t>
  </si>
  <si>
    <t>Kae Capital, Sequoia Capital India, Accel India, Lightspeed Ventures, D1 Capital Partners</t>
  </si>
  <si>
    <t>E-Commerce - Groceries</t>
  </si>
  <si>
    <t>Tiger Global, Sequoia Capital India, SoftBank, Apoletto, Zomato</t>
  </si>
  <si>
    <t>Eruditus</t>
  </si>
  <si>
    <t>Edtech - Executive Education</t>
  </si>
  <si>
    <t>SoftBank, Accel, Sequoia Capital India, Bertelsmann India Investments</t>
  </si>
  <si>
    <t>CoinDCX</t>
  </si>
  <si>
    <t>B Capital, Coinbase Ventures, Polychain Capital</t>
  </si>
  <si>
    <t>upGrad</t>
  </si>
  <si>
    <t>Edtech - Higher Studies</t>
  </si>
  <si>
    <t>Temasek, IFC, Lupa Systems</t>
  </si>
  <si>
    <t>MindTickle</t>
  </si>
  <si>
    <t>SaaS - HR - Training</t>
  </si>
  <si>
    <t>SoftBank, Accel India, Qualcomm Ventures, Norwest</t>
  </si>
  <si>
    <t>BharatPe</t>
  </si>
  <si>
    <t>Fintech - Payments</t>
  </si>
  <si>
    <t>Beenext, Sequoia Capital India, Tiger Global, Steadview Capital</t>
  </si>
  <si>
    <t>OfBusiness</t>
  </si>
  <si>
    <t>NBFC - SME Loans</t>
  </si>
  <si>
    <t>SoftBank, Tiger Global, Matrix Partners India, Zodius Capital, Alpha Wave Global</t>
  </si>
  <si>
    <t>Droom</t>
  </si>
  <si>
    <t>Beenos Partners, Lightbox, Axis Capital Partners, Beenext</t>
  </si>
  <si>
    <t>BlackBuck</t>
  </si>
  <si>
    <t>Accel India, Sequoia Capital India, Sands Capital, IFC, Tiger Global</t>
  </si>
  <si>
    <t>BrowserStack</t>
  </si>
  <si>
    <t>SaaS - Software Testing</t>
  </si>
  <si>
    <t>Accel, Bond Capital, Insight Venture Partners</t>
  </si>
  <si>
    <t>Zeta</t>
  </si>
  <si>
    <t>Fintech - API - Banking Products</t>
  </si>
  <si>
    <t>SoftBank, Mastercard</t>
  </si>
  <si>
    <t>Moglix</t>
  </si>
  <si>
    <t>B2B E-Commerce - Industrial Equipment</t>
  </si>
  <si>
    <t>Accel India, Jungle Ventures, Tiger Global, Sequoia Capital India, IFC</t>
  </si>
  <si>
    <t>Urban Company</t>
  </si>
  <si>
    <t>Marketplace - Handyman Services</t>
  </si>
  <si>
    <t>Tiger Global, Steadview Capital, Accel India, Elevation Capital, Vy Capital, Prosus Ventures</t>
  </si>
  <si>
    <t>ChargeBee</t>
  </si>
  <si>
    <t>SaaS - Subscription Billing Solution</t>
  </si>
  <si>
    <t>Tiger Global, Steadview Capital, Sapphire Ventures, Accel India, Insight Venture Partners</t>
  </si>
  <si>
    <t>Gupshup</t>
  </si>
  <si>
    <t>Conversational Messaging</t>
  </si>
  <si>
    <t>Tiger Global, Charles River Ventures, Helion Ventures</t>
  </si>
  <si>
    <t>ShareChat</t>
  </si>
  <si>
    <t>Social Media</t>
  </si>
  <si>
    <t>India Quotient, Elevation Capital, Lightspeed Ventures, Tiger Global, Twitter</t>
  </si>
  <si>
    <t>Groww</t>
  </si>
  <si>
    <t>Fintech - Brokerage &amp; Mutual Funds</t>
  </si>
  <si>
    <t>Sequoia Capital India, Y Combinator, Tiger Global, Ribbit Capital</t>
  </si>
  <si>
    <t>PharmEasy</t>
  </si>
  <si>
    <t>E-Commerce - Online Pharmacy</t>
  </si>
  <si>
    <t>Orios VP, Eight Roads Ventures, Temasek, Naspers, Steadview Capital</t>
  </si>
  <si>
    <t>CRED</t>
  </si>
  <si>
    <t>Fintech - Payments &amp; Credit Card Rewards</t>
  </si>
  <si>
    <t>Sequoia Capital India, Ribbit Capital, DST Global, Alpha Wave Global</t>
  </si>
  <si>
    <t>Meesho</t>
  </si>
  <si>
    <t>Sequoia Capital India, Elevation Capital, SoftBank, Naspers</t>
  </si>
  <si>
    <t>FirstCry</t>
  </si>
  <si>
    <t>E-Commerce - Baby Care Products</t>
  </si>
  <si>
    <t>Chiratae Ventures, Elevation Capital, Vertex, SoftBank</t>
  </si>
  <si>
    <t>NBFC</t>
  </si>
  <si>
    <t>Matrix Partners India, Sequoia Capital India, Norwest, Morgan Stanley, TPG Capital</t>
  </si>
  <si>
    <t>Infra.Market</t>
  </si>
  <si>
    <t>B2B E-Commerce - Construction Materials</t>
  </si>
  <si>
    <t>Thane</t>
  </si>
  <si>
    <t>Accel India, Nexus Venture Partners, Tiger Global, Evolvence India</t>
  </si>
  <si>
    <t>Innovaccer</t>
  </si>
  <si>
    <t>SaaS - Healthcare Data Analytics</t>
  </si>
  <si>
    <t>WestBridge, Lightspeed Ventures, M12 (Microsoft), Tiger Global, Steadview Capital</t>
  </si>
  <si>
    <t>Digit</t>
  </si>
  <si>
    <t>Fairfax Holdings, A91 Partners, Faering Capital, TVS Capital</t>
  </si>
  <si>
    <t>Glance InMobi</t>
  </si>
  <si>
    <t>Content - Lockscreen</t>
  </si>
  <si>
    <t>Mithril Capital, Google</t>
  </si>
  <si>
    <t>Dailyhunt</t>
  </si>
  <si>
    <t>Content - News</t>
  </si>
  <si>
    <t>Matrix Partners India, Omidyar Network, Sequoia Capital India, Alpha Wave Global, CPPIB</t>
  </si>
  <si>
    <t>Zenoti</t>
  </si>
  <si>
    <t>SaaS - Salon &amp; Spa Management</t>
  </si>
  <si>
    <t>Accel India, Norwest, Tiger Global, Steadview Capital, Advent International</t>
  </si>
  <si>
    <t>Tiger Global, Tencent</t>
  </si>
  <si>
    <t>Cars24</t>
  </si>
  <si>
    <t>Asia Venture Group, Apoletto, Unbound, DST Global, Sequoia Capital India, Alpha Wave Global</t>
  </si>
  <si>
    <t>RazorPay</t>
  </si>
  <si>
    <t>Fintech - Payment Gateway</t>
  </si>
  <si>
    <t>Matrix Partners India, Tiger Global, Sequoia Capital India, DST Global</t>
  </si>
  <si>
    <t>Unacademy</t>
  </si>
  <si>
    <t>Blume Ventures, Nexus Venture Partners, Sequoia Capital India, Elevation Capital, General Atlantic, SoftBank, Steadview Capital</t>
  </si>
  <si>
    <t>Postman</t>
  </si>
  <si>
    <t>SaaS - API Development &amp; Testing</t>
  </si>
  <si>
    <t>Nexus Ventures, Charles River Ventures, Insight Venture Partners</t>
  </si>
  <si>
    <t>Techpro Ventures, TVS Capital, Sharrp Ventures, TPG Growth, Steadview Capital</t>
  </si>
  <si>
    <t>Pine Labs</t>
  </si>
  <si>
    <t>Fintech - PoS Payment Solutions</t>
  </si>
  <si>
    <t>Sequoia Capital India, New Atlantic Ventures, Altimeter Capital, Temasek, Mastercard</t>
  </si>
  <si>
    <t>Lenskart</t>
  </si>
  <si>
    <t>E-Commerce - Eyewear</t>
  </si>
  <si>
    <t>SoftBank, Kedaara Capital, TPG, Chiratae Ventures, TR Capital</t>
  </si>
  <si>
    <t>Ola Electric</t>
  </si>
  <si>
    <t>Mobility - Electric</t>
  </si>
  <si>
    <t>SoftBank, Tiger Global, Matrix Partners</t>
  </si>
  <si>
    <t>CitiusTech</t>
  </si>
  <si>
    <t>IT Services - Healthcare</t>
  </si>
  <si>
    <t>General Atlantic, Baring Asia</t>
  </si>
  <si>
    <t>Icertis</t>
  </si>
  <si>
    <t>SaaS - Contract Management</t>
  </si>
  <si>
    <t>Eight Roads, B Capital, PremjiInvest</t>
  </si>
  <si>
    <t>Druva Software</t>
  </si>
  <si>
    <t>SaaS - Data Management</t>
  </si>
  <si>
    <t>WestBridge, Nexus Ventures, Sequoia Capital</t>
  </si>
  <si>
    <t>Dream11</t>
  </si>
  <si>
    <t>Kalaari Capital, Tencent, Multiples PE, Steadview, Alpha Wave Global</t>
  </si>
  <si>
    <t>BigBasket</t>
  </si>
  <si>
    <t>Ascent Capital, Helion Ventures, Bessemer, IFC, Alibaba</t>
  </si>
  <si>
    <t>Rivigo</t>
  </si>
  <si>
    <t>Logistics Services - Trucks</t>
  </si>
  <si>
    <t>Elevation Capital, Warburg Pincus</t>
  </si>
  <si>
    <t>Nexus Ventures, Multiples PE, Tiger Global, Carlyle, SoftBank, Fosun Group, Steadview Capital</t>
  </si>
  <si>
    <t>BillDesk</t>
  </si>
  <si>
    <t>Fintech - B2B Payments</t>
  </si>
  <si>
    <t>SIDBI VC, TA Associates, General Atlantic</t>
  </si>
  <si>
    <t>Udaan</t>
  </si>
  <si>
    <t>B2B E-Commerce</t>
  </si>
  <si>
    <t>Lightspeed Ventures, DST Global, Tencent</t>
  </si>
  <si>
    <t>OYO Rooms</t>
  </si>
  <si>
    <t>Proptech - Hotel Booking</t>
  </si>
  <si>
    <t>Lightspeed Ventures, Sequoia Capital, SoftBank</t>
  </si>
  <si>
    <t>Accel, Tiger Global, Google, Sequoia Capital, Steadview Capital</t>
  </si>
  <si>
    <t>Fintech - Insurance</t>
  </si>
  <si>
    <t>Info Edge, Intel, Inventus Capital, Tiger Global, SoftBank, Tencent, Steadview Capital</t>
  </si>
  <si>
    <t>Swiggy</t>
  </si>
  <si>
    <t>Foodtech</t>
  </si>
  <si>
    <t>Accel, Elevation Capital, Norwest, Naspers, Tencent, Invesco</t>
  </si>
  <si>
    <t>E-Commerce</t>
  </si>
  <si>
    <t>Elevation Capital, Alibaba, SoftBank, eBay</t>
  </si>
  <si>
    <t>BYJUS</t>
  </si>
  <si>
    <t>Aarin Capital, Sequoia Capital, Lightspeed Ventures, Tencent, General Atlantic, Tiger Global</t>
  </si>
  <si>
    <t>Social Media - Messaging</t>
  </si>
  <si>
    <t>Tiger Global, Tencent, Foxconn</t>
  </si>
  <si>
    <t>Nexus Ventures, Helion Ventures, Beenos, Tiger Global, Others</t>
  </si>
  <si>
    <t>Info Edge, Sequoia Capital, Vy Capital, Alibaba, Steadview Capital</t>
  </si>
  <si>
    <t>Marketplace - Classifieds</t>
  </si>
  <si>
    <t>Matrix Partners, Omidyar Network, Norwest, Kinnevik, Steadview Capital</t>
  </si>
  <si>
    <t>Ola Cabs</t>
  </si>
  <si>
    <t>Mobility - Ride Aggregator</t>
  </si>
  <si>
    <t>Tiger Global, Matrix Partners, Steadview, SoftBank, Tencent</t>
  </si>
  <si>
    <t>Fintech - Payments &amp; Wallet</t>
  </si>
  <si>
    <t>Saama Capital, Elevation Capital, Alibaba, Berkshire Hathway</t>
  </si>
  <si>
    <t>Kalaari Capital, Nexus Ventures, Bessemer, SoftBank, Alibaba</t>
  </si>
  <si>
    <t>Mu Sigma</t>
  </si>
  <si>
    <t>Accel, Sequoia Capital, General Atlantic</t>
  </si>
  <si>
    <t>Accel, Tiger Global, Naspers, SoftBank, Tencent</t>
  </si>
  <si>
    <t>InMobi</t>
  </si>
  <si>
    <t>Adtech - Mobile Ads</t>
  </si>
  <si>
    <t>KPCB, Sherpalo Ventures, SoftBank</t>
  </si>
  <si>
    <t>Flipkart</t>
  </si>
  <si>
    <t>Snapdeal</t>
  </si>
  <si>
    <t>PayTM</t>
  </si>
  <si>
    <t>Quikr</t>
  </si>
  <si>
    <t>Zomato</t>
  </si>
  <si>
    <t>ShopClues</t>
  </si>
  <si>
    <t>Hike</t>
  </si>
  <si>
    <t>PayTM Mall</t>
  </si>
  <si>
    <t>PolicyBazaar</t>
  </si>
  <si>
    <t>Freshworks</t>
  </si>
  <si>
    <t>Delhivery</t>
  </si>
  <si>
    <t>PhonePe</t>
  </si>
  <si>
    <t>Five Star Business Finance</t>
  </si>
  <si>
    <t>Nykaa</t>
  </si>
  <si>
    <t>Blinkit</t>
  </si>
  <si>
    <t>Hyderabad</t>
  </si>
  <si>
    <t>Entry with 0</t>
  </si>
  <si>
    <t>val with 0</t>
  </si>
  <si>
    <t>month</t>
  </si>
  <si>
    <t>year</t>
  </si>
  <si>
    <t>count of investor</t>
  </si>
  <si>
    <t>Row Labels</t>
  </si>
  <si>
    <t>Grand Total</t>
  </si>
  <si>
    <t>Sum of val with 0</t>
  </si>
  <si>
    <t>2011</t>
  </si>
  <si>
    <t>2012</t>
  </si>
  <si>
    <t>2013</t>
  </si>
  <si>
    <t>2014</t>
  </si>
  <si>
    <t>2015</t>
  </si>
  <si>
    <t>2016</t>
  </si>
  <si>
    <t>2018</t>
  </si>
  <si>
    <t>2019</t>
  </si>
  <si>
    <t>2020</t>
  </si>
  <si>
    <t>2021</t>
  </si>
  <si>
    <t>2022</t>
  </si>
  <si>
    <t>Count of Company</t>
  </si>
  <si>
    <t>Sum of count of investor</t>
  </si>
  <si>
    <t>Year</t>
  </si>
  <si>
    <t>Companies</t>
  </si>
  <si>
    <t>Sectors</t>
  </si>
  <si>
    <t>Top 5 companies</t>
  </si>
  <si>
    <t>PIVOT TABLES</t>
  </si>
  <si>
    <t>PIVOT CHART</t>
  </si>
  <si>
    <t>PIVOT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</si>
</sst>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7" tint="0.3999755851924192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1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  <xf numFmtId="0" fontId="18" fillId="34" borderId="0" xfId="0" applyFont="1" applyFill="1" applyAlignment="1">
      <alignment horizontal="center"/>
    </xf>
    <xf numFmtId="0" fontId="0" fillId="35" borderId="0" xfId="0" applyFill="1" applyAlignment="1">
      <alignment horizontal="center"/>
    </xf>
    <xf numFmtId="0" fontId="19" fillId="35" borderId="0" xfId="0" applyFont="1" applyFill="1" applyAlignment="1">
      <alignment horizontal="center"/>
    </xf>
    <xf numFmtId="0" fontId="20" fillId="33" borderId="10" xfId="0" applyFont="1" applyFill="1" applyBorder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sz val="11"/>
        <color theme="1"/>
      </font>
    </dxf>
    <dxf>
      <fill>
        <patternFill patternType="solid">
          <fgColor theme="0"/>
          <bgColor theme="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</dxfs>
  <tableStyles count="1" defaultTableStyle="TableStyleMedium2" defaultPivotStyle="PivotStyleLight16">
    <tableStyle name="Timeline Style 1" pivot="0" table="0" count="8" xr9:uid="{66481D04-7EF6-4271-B450-B5B968BA2B26}">
      <tableStyleElement type="wholeTable" dxfId="1"/>
      <tableStyleElement type="headerRow" dxfId="0"/>
    </tableStyle>
  </tableStyles>
  <colors>
    <mruColors>
      <color rgb="FFDD56F8"/>
      <color rgb="FFFA0EEF"/>
      <color rgb="FF181C3A"/>
      <color rgb="FF090F26"/>
      <color rgb="FFC627E1"/>
      <color rgb="FFF06813"/>
      <color rgb="FFE33B57"/>
      <color rgb="FF0A0F27"/>
      <color rgb="FF2E04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A0A4C193-F2C1-4fcb-8827-314CF55A85BB}">
      <x15:dxfs count="6"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Timeline Style 1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[UNICORN OF INDIA PROJECT.xlsx]VALUATION!PivotTable1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627E1"/>
          </a:solidFill>
          <a:ln>
            <a:noFill/>
          </a:ln>
          <a:effectLst/>
        </c:spPr>
        <c:dLbl>
          <c:idx val="0"/>
          <c:layout>
            <c:manualLayout>
              <c:x val="0.21666666666666667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/>
          </a:solidFill>
          <a:ln>
            <a:noFill/>
          </a:ln>
          <a:effectLst/>
        </c:spPr>
        <c:dLbl>
          <c:idx val="0"/>
          <c:layout>
            <c:manualLayout>
              <c:x val="0.17499999999999996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dLbl>
          <c:idx val="0"/>
          <c:layout>
            <c:manualLayout>
              <c:x val="0.16944444444444445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26111111111111102"/>
              <c:y val="-8.4875562720133283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.3861111111111110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622524457170126"/>
          <c:y val="4.6296296296296294E-2"/>
          <c:w val="0.63655249343832021"/>
          <c:h val="0.8981481481481481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VALUATION!$C$3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B8E-4ED9-B23F-4DAD97F7289F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B8E-4ED9-B23F-4DAD97F7289F}"/>
              </c:ext>
            </c:extLst>
          </c:dPt>
          <c:dPt>
            <c:idx val="2"/>
            <c:invertIfNegative val="0"/>
            <c:bubble3D val="0"/>
            <c:spPr>
              <a:solidFill>
                <a:srgbClr val="C627E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B8E-4ED9-B23F-4DAD97F7289F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B8E-4ED9-B23F-4DAD97F7289F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B8E-4ED9-B23F-4DAD97F7289F}"/>
              </c:ext>
            </c:extLst>
          </c:dPt>
          <c:dLbls>
            <c:dLbl>
              <c:idx val="0"/>
              <c:layout>
                <c:manualLayout>
                  <c:x val="0.3861111111111110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B8E-4ED9-B23F-4DAD97F7289F}"/>
                </c:ext>
              </c:extLst>
            </c:dLbl>
            <c:dLbl>
              <c:idx val="1"/>
              <c:layout>
                <c:manualLayout>
                  <c:x val="0.26111111111111102"/>
                  <c:y val="-8.487556272013328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B8E-4ED9-B23F-4DAD97F7289F}"/>
                </c:ext>
              </c:extLst>
            </c:dLbl>
            <c:dLbl>
              <c:idx val="2"/>
              <c:layout>
                <c:manualLayout>
                  <c:x val="0.21666666666666667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B8E-4ED9-B23F-4DAD97F7289F}"/>
                </c:ext>
              </c:extLst>
            </c:dLbl>
            <c:dLbl>
              <c:idx val="3"/>
              <c:layout>
                <c:manualLayout>
                  <c:x val="0.17499999999999996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B8E-4ED9-B23F-4DAD97F7289F}"/>
                </c:ext>
              </c:extLst>
            </c:dLbl>
            <c:dLbl>
              <c:idx val="4"/>
              <c:layout>
                <c:manualLayout>
                  <c:x val="0.16944444444444445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B8E-4ED9-B23F-4DAD97F728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VALUATION!$B$4:$B$9</c:f>
              <c:strCache>
                <c:ptCount val="5"/>
                <c:pt idx="0">
                  <c:v>Flipkart</c:v>
                </c:pt>
                <c:pt idx="1">
                  <c:v>BYJUS</c:v>
                </c:pt>
                <c:pt idx="2">
                  <c:v>PayTM</c:v>
                </c:pt>
                <c:pt idx="3">
                  <c:v>PhonePe</c:v>
                </c:pt>
                <c:pt idx="4">
                  <c:v>Swiggy</c:v>
                </c:pt>
              </c:strCache>
            </c:strRef>
          </c:cat>
          <c:val>
            <c:numRef>
              <c:f>VALUATION!$C$4:$C$9</c:f>
              <c:numCache>
                <c:formatCode>General</c:formatCode>
                <c:ptCount val="5"/>
                <c:pt idx="0">
                  <c:v>37600000000</c:v>
                </c:pt>
                <c:pt idx="1">
                  <c:v>22000000000</c:v>
                </c:pt>
                <c:pt idx="2">
                  <c:v>16000000000</c:v>
                </c:pt>
                <c:pt idx="3">
                  <c:v>12000000000</c:v>
                </c:pt>
                <c:pt idx="4">
                  <c:v>10700000000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8E-4ED9-B23F-4DAD97F72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7359791"/>
        <c:axId val="387362191"/>
      </c:barChart>
      <c:catAx>
        <c:axId val="3873597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362191"/>
        <c:crosses val="autoZero"/>
        <c:auto val="1"/>
        <c:lblAlgn val="ctr"/>
        <c:lblOffset val="100"/>
        <c:noMultiLvlLbl val="0"/>
      </c:catAx>
      <c:valAx>
        <c:axId val="3873621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87359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A0F27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bg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[UNICORN OF INDIA PROJECT.xlsx]YEARS!PivotTable2</c:name>
    <c:fmtId val="4"/>
  </c:pivotSource>
  <c:chart>
    <c:autoTitleDeleted val="1"/>
    <c:pivotFmts>
      <c:pivotFmt>
        <c:idx val="0"/>
        <c:spPr>
          <a:ln w="28575" cap="rnd" cmpd="sng">
            <a:gradFill flip="none" rotWithShape="1">
              <a:gsLst>
                <a:gs pos="0">
                  <a:srgbClr val="FF0000"/>
                </a:gs>
                <a:gs pos="63000">
                  <a:srgbClr val="FF0000"/>
                </a:gs>
                <a:gs pos="99000">
                  <a:srgbClr val="0A0F27"/>
                </a:gs>
              </a:gsLst>
              <a:lin ang="2700000" scaled="1"/>
              <a:tileRect/>
            </a:gradFill>
            <a:prstDash val="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YEARS!$C$5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 cmpd="sng">
              <a:gradFill flip="none" rotWithShape="1">
                <a:gsLst>
                  <a:gs pos="0">
                    <a:srgbClr val="FF0000"/>
                  </a:gs>
                  <a:gs pos="63000">
                    <a:srgbClr val="FF0000"/>
                  </a:gs>
                  <a:gs pos="99000">
                    <a:srgbClr val="0A0F27"/>
                  </a:gs>
                </a:gsLst>
                <a:lin ang="2700000" scaled="1"/>
                <a:tileRect/>
              </a:gradFill>
              <a:prstDash val="dash"/>
              <a:round/>
            </a:ln>
            <a:effectLst/>
          </c:spPr>
          <c:marker>
            <c:symbol val="none"/>
          </c:marker>
          <c:cat>
            <c:strRef>
              <c:f>YEARS!$B$6:$B$17</c:f>
              <c:strCach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YEARS!$C$6:$C$17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44</c:v>
                </c:pt>
                <c:pt idx="10">
                  <c:v>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98C-41EF-9472-8C49A15AD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682367"/>
        <c:axId val="804044671"/>
      </c:lineChart>
      <c:catAx>
        <c:axId val="44868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044671"/>
        <c:crosses val="autoZero"/>
        <c:auto val="1"/>
        <c:lblAlgn val="ctr"/>
        <c:lblOffset val="100"/>
        <c:noMultiLvlLbl val="0"/>
      </c:catAx>
      <c:valAx>
        <c:axId val="804044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82367"/>
        <c:crosses val="autoZero"/>
        <c:crossBetween val="between"/>
      </c:valAx>
      <c:spPr>
        <a:noFill/>
        <a:ln cmpd="sng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A0F27"/>
    </a:solid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039370078740162E-2"/>
          <c:y val="0.2253085978997772"/>
          <c:w val="0.89618285214348203"/>
          <c:h val="0.5534266613932401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62-492D-8C2E-D3671D5E420D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F62-492D-8C2E-D3671D5E420D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62-492D-8C2E-D3671D5E420D}"/>
              </c:ext>
            </c:extLst>
          </c:dPt>
          <c:dPt>
            <c:idx val="3"/>
            <c:invertIfNegative val="0"/>
            <c:bubble3D val="0"/>
            <c:spPr>
              <a:solidFill>
                <a:srgbClr val="C627E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F62-492D-8C2E-D3671D5E420D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62-492D-8C2E-D3671D5E42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INVESTORS!$D$4:$D$8</c:f>
              <c:strCache>
                <c:ptCount val="5"/>
                <c:pt idx="0">
                  <c:v>Delhivery</c:v>
                </c:pt>
                <c:pt idx="1">
                  <c:v>Unacademy</c:v>
                </c:pt>
                <c:pt idx="2">
                  <c:v>PolicyBazaar</c:v>
                </c:pt>
                <c:pt idx="3">
                  <c:v>CureFit</c:v>
                </c:pt>
                <c:pt idx="4">
                  <c:v>Swiggy</c:v>
                </c:pt>
              </c:strCache>
            </c:strRef>
          </c:cat>
          <c:val>
            <c:numRef>
              <c:f>INVESTORS!$E$4:$E$8</c:f>
              <c:numCache>
                <c:formatCode>General</c:formatCode>
                <c:ptCount val="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62-492D-8C2E-D3671D5E4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8997535"/>
        <c:axId val="2119002815"/>
      </c:barChart>
      <c:catAx>
        <c:axId val="211899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002815"/>
        <c:crosses val="autoZero"/>
        <c:auto val="1"/>
        <c:lblAlgn val="ctr"/>
        <c:lblOffset val="100"/>
        <c:noMultiLvlLbl val="0"/>
      </c:catAx>
      <c:valAx>
        <c:axId val="2119002815"/>
        <c:scaling>
          <c:orientation val="minMax"/>
        </c:scaling>
        <c:delete val="1"/>
        <c:axPos val="l"/>
        <c:numFmt formatCode="General" sourceLinked="0"/>
        <c:majorTickMark val="none"/>
        <c:minorTickMark val="none"/>
        <c:tickLblPos val="nextTo"/>
        <c:crossAx val="2118997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181C3A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spPr>
            <a:gradFill flip="none" rotWithShape="1">
              <a:gsLst>
                <a:gs pos="5000">
                  <a:schemeClr val="accent2">
                    <a:lumMod val="40000"/>
                    <a:lumOff val="60000"/>
                    <a:alpha val="22000"/>
                  </a:schemeClr>
                </a:gs>
                <a:gs pos="0">
                  <a:srgbClr val="FF0000"/>
                </a:gs>
                <a:gs pos="100000">
                  <a:srgbClr val="C00000"/>
                </a:gs>
              </a:gsLst>
              <a:lin ang="8100000" scaled="1"/>
              <a:tileRect/>
            </a:gradFill>
            <a:ln>
              <a:noFill/>
            </a:ln>
            <a:effectLst/>
          </c:spPr>
          <c:cat>
            <c:strRef>
              <c:f>LOCATION!$D$4:$D$14</c:f>
              <c:strCache>
                <c:ptCount val="11"/>
                <c:pt idx="0">
                  <c:v>Bangalore</c:v>
                </c:pt>
                <c:pt idx="1">
                  <c:v>Chennai</c:v>
                </c:pt>
                <c:pt idx="2">
                  <c:v>Delhi</c:v>
                </c:pt>
                <c:pt idx="3">
                  <c:v>Goa</c:v>
                </c:pt>
                <c:pt idx="4">
                  <c:v>Gurgaon</c:v>
                </c:pt>
                <c:pt idx="5">
                  <c:v>Hyderabad</c:v>
                </c:pt>
                <c:pt idx="6">
                  <c:v>Jaipur</c:v>
                </c:pt>
                <c:pt idx="7">
                  <c:v>Mumbai</c:v>
                </c:pt>
                <c:pt idx="8">
                  <c:v>Noida</c:v>
                </c:pt>
                <c:pt idx="9">
                  <c:v>Pune</c:v>
                </c:pt>
                <c:pt idx="10">
                  <c:v>Thane</c:v>
                </c:pt>
              </c:strCache>
            </c:strRef>
          </c:cat>
          <c:val>
            <c:numRef>
              <c:f>LOCATION!$E$4:$E$14</c:f>
              <c:numCache>
                <c:formatCode>General</c:formatCode>
                <c:ptCount val="11"/>
                <c:pt idx="0">
                  <c:v>41</c:v>
                </c:pt>
                <c:pt idx="1">
                  <c:v>5</c:v>
                </c:pt>
                <c:pt idx="2">
                  <c:v>7</c:v>
                </c:pt>
                <c:pt idx="3">
                  <c:v>1</c:v>
                </c:pt>
                <c:pt idx="4">
                  <c:v>14</c:v>
                </c:pt>
                <c:pt idx="5">
                  <c:v>2</c:v>
                </c:pt>
                <c:pt idx="6">
                  <c:v>2</c:v>
                </c:pt>
                <c:pt idx="7">
                  <c:v>17</c:v>
                </c:pt>
                <c:pt idx="8">
                  <c:v>6</c:v>
                </c:pt>
                <c:pt idx="9">
                  <c:v>6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9E-4E39-B941-79C9BD847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970112"/>
        <c:axId val="715961952"/>
      </c:areaChart>
      <c:catAx>
        <c:axId val="71597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961952"/>
        <c:crosses val="autoZero"/>
        <c:auto val="1"/>
        <c:lblAlgn val="ctr"/>
        <c:lblOffset val="100"/>
        <c:noMultiLvlLbl val="0"/>
      </c:catAx>
      <c:valAx>
        <c:axId val="715961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97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181C3A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[UNICORN OF INDIA PROJECT.xlsx]YEARS!PivotTable2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 w="28575" cap="rnd" cmpd="sng">
            <a:gradFill flip="none" rotWithShape="1">
              <a:gsLst>
                <a:gs pos="0">
                  <a:srgbClr val="FF0000"/>
                </a:gs>
                <a:gs pos="63000">
                  <a:srgbClr val="FF0000"/>
                </a:gs>
                <a:gs pos="99000">
                  <a:srgbClr val="0A0F27"/>
                </a:gs>
              </a:gsLst>
              <a:lin ang="2700000" scaled="1"/>
              <a:tileRect/>
            </a:gradFill>
            <a:prstDash val="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 cmpd="sng">
            <a:gradFill flip="none" rotWithShape="1">
              <a:gsLst>
                <a:gs pos="0">
                  <a:srgbClr val="FF0000"/>
                </a:gs>
                <a:gs pos="63000">
                  <a:srgbClr val="FF0000"/>
                </a:gs>
                <a:gs pos="99000">
                  <a:srgbClr val="0A0F27"/>
                </a:gs>
              </a:gsLst>
              <a:lin ang="2700000" scaled="1"/>
              <a:tileRect/>
            </a:gradFill>
            <a:prstDash val="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 cmpd="sng">
            <a:gradFill flip="none" rotWithShape="1">
              <a:gsLst>
                <a:gs pos="27000">
                  <a:schemeClr val="bg1">
                    <a:lumMod val="75000"/>
                  </a:schemeClr>
                </a:gs>
                <a:gs pos="99000">
                  <a:schemeClr val="bg1">
                    <a:lumMod val="85000"/>
                  </a:schemeClr>
                </a:gs>
              </a:gsLst>
              <a:lin ang="2700000" scaled="1"/>
              <a:tileRect/>
            </a:gradFill>
            <a:prstDash val="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4066351329181107E-2"/>
          <c:y val="0.22719710289448133"/>
          <c:w val="0.90246280816398605"/>
          <c:h val="0.6651650053046122"/>
        </c:manualLayout>
      </c:layout>
      <c:lineChart>
        <c:grouping val="standard"/>
        <c:varyColors val="0"/>
        <c:ser>
          <c:idx val="0"/>
          <c:order val="0"/>
          <c:tx>
            <c:strRef>
              <c:f>YEARS!$C$5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 cmpd="sng">
              <a:gradFill flip="none" rotWithShape="1">
                <a:gsLst>
                  <a:gs pos="27000">
                    <a:schemeClr val="bg1">
                      <a:lumMod val="75000"/>
                    </a:schemeClr>
                  </a:gs>
                  <a:gs pos="99000">
                    <a:schemeClr val="bg1">
                      <a:lumMod val="85000"/>
                    </a:schemeClr>
                  </a:gs>
                </a:gsLst>
                <a:lin ang="2700000" scaled="1"/>
                <a:tileRect/>
              </a:gradFill>
              <a:prstDash val="dash"/>
              <a:round/>
            </a:ln>
            <a:effectLst/>
          </c:spPr>
          <c:marker>
            <c:symbol val="none"/>
          </c:marker>
          <c:cat>
            <c:strRef>
              <c:f>YEARS!$B$6:$B$17</c:f>
              <c:strCach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YEARS!$C$6:$C$17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44</c:v>
                </c:pt>
                <c:pt idx="10">
                  <c:v>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9E6-45F0-966C-002C2DBD0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682367"/>
        <c:axId val="804044671"/>
      </c:lineChart>
      <c:catAx>
        <c:axId val="44868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044671"/>
        <c:crosses val="autoZero"/>
        <c:auto val="1"/>
        <c:lblAlgn val="ctr"/>
        <c:lblOffset val="100"/>
        <c:noMultiLvlLbl val="0"/>
      </c:catAx>
      <c:valAx>
        <c:axId val="804044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82367"/>
        <c:crosses val="autoZero"/>
        <c:crossBetween val="between"/>
      </c:valAx>
      <c:spPr>
        <a:noFill/>
        <a:ln cmpd="sng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181C3A"/>
    </a:solidFill>
    <a:ln w="9525" cap="flat" cmpd="sng" algn="ctr">
      <a:noFill/>
      <a:round/>
    </a:ln>
    <a:effectLst>
      <a:softEdge rad="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[UNICORN OF INDIA PROJECT.xlsx]VALUATION!PivotTable1</c:name>
    <c:fmtId val="1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627E1"/>
          </a:solidFill>
          <a:ln>
            <a:noFill/>
          </a:ln>
          <a:effectLst/>
        </c:spPr>
        <c:dLbl>
          <c:idx val="0"/>
          <c:layout>
            <c:manualLayout>
              <c:x val="0.21666666666666667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/>
          </a:solidFill>
          <a:ln>
            <a:noFill/>
          </a:ln>
          <a:effectLst/>
        </c:spPr>
        <c:dLbl>
          <c:idx val="0"/>
          <c:layout>
            <c:manualLayout>
              <c:x val="0.17499999999999996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dLbl>
          <c:idx val="0"/>
          <c:layout>
            <c:manualLayout>
              <c:x val="0.16944444444444445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26111111111111102"/>
              <c:y val="-8.4875562720133283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.3861111111111110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.3861111111111110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26111111111111102"/>
              <c:y val="-8.4875562720133283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C627E1"/>
          </a:solidFill>
          <a:ln>
            <a:noFill/>
          </a:ln>
          <a:effectLst/>
        </c:spPr>
        <c:dLbl>
          <c:idx val="0"/>
          <c:layout>
            <c:manualLayout>
              <c:x val="0.21666666666666667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bg1"/>
          </a:solidFill>
          <a:ln>
            <a:noFill/>
          </a:ln>
          <a:effectLst/>
        </c:spPr>
        <c:dLbl>
          <c:idx val="0"/>
          <c:layout>
            <c:manualLayout>
              <c:x val="0.17499999999999996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00B050"/>
          </a:solidFill>
          <a:ln>
            <a:noFill/>
          </a:ln>
          <a:effectLst/>
        </c:spPr>
        <c:dLbl>
          <c:idx val="0"/>
          <c:layout>
            <c:manualLayout>
              <c:x val="0.16944444444444445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.40780683970886372"/>
              <c:y val="-1.3414859187227003E-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29069616834543494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C627E1"/>
          </a:solidFill>
          <a:ln>
            <a:noFill/>
          </a:ln>
          <a:effectLst/>
        </c:spPr>
        <c:dLbl>
          <c:idx val="0"/>
          <c:layout>
            <c:manualLayout>
              <c:x val="0.23836248413196606"/>
              <c:y val="-6.7074295936135013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bg1"/>
          </a:solidFill>
          <a:ln>
            <a:noFill/>
          </a:ln>
          <a:effectLst/>
        </c:spPr>
        <c:dLbl>
          <c:idx val="0"/>
          <c:layout>
            <c:manualLayout>
              <c:x val="0.20379727058946304"/>
              <c:y val="-6.7074295936135013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00B050"/>
          </a:solidFill>
          <a:ln>
            <a:noFill/>
          </a:ln>
          <a:effectLst/>
        </c:spPr>
        <c:dLbl>
          <c:idx val="0"/>
          <c:layout>
            <c:manualLayout>
              <c:x val="0.20297432259375062"/>
              <c:y val="3.6586402245886215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622529295062058"/>
          <c:y val="0.15894757279927821"/>
          <c:w val="0.63655249343832021"/>
          <c:h val="0.7901263970125660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VALUATION!$C$3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9B0-4120-807A-A45CBACB549E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9B0-4120-807A-A45CBACB549E}"/>
              </c:ext>
            </c:extLst>
          </c:dPt>
          <c:dPt>
            <c:idx val="2"/>
            <c:invertIfNegative val="0"/>
            <c:bubble3D val="0"/>
            <c:spPr>
              <a:solidFill>
                <a:srgbClr val="C627E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9B0-4120-807A-A45CBACB549E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9B0-4120-807A-A45CBACB549E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9B0-4120-807A-A45CBACB549E}"/>
              </c:ext>
            </c:extLst>
          </c:dPt>
          <c:dLbls>
            <c:dLbl>
              <c:idx val="0"/>
              <c:layout>
                <c:manualLayout>
                  <c:x val="0.40780683970886372"/>
                  <c:y val="-1.3414859187227003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9B0-4120-807A-A45CBACB549E}"/>
                </c:ext>
              </c:extLst>
            </c:dLbl>
            <c:dLbl>
              <c:idx val="1"/>
              <c:layout>
                <c:manualLayout>
                  <c:x val="0.29069616834543494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9B0-4120-807A-A45CBACB549E}"/>
                </c:ext>
              </c:extLst>
            </c:dLbl>
            <c:dLbl>
              <c:idx val="2"/>
              <c:layout>
                <c:manualLayout>
                  <c:x val="0.23836248413196606"/>
                  <c:y val="-6.707429593613501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9B0-4120-807A-A45CBACB549E}"/>
                </c:ext>
              </c:extLst>
            </c:dLbl>
            <c:dLbl>
              <c:idx val="3"/>
              <c:layout>
                <c:manualLayout>
                  <c:x val="0.20379727058946304"/>
                  <c:y val="-6.707429593613501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9B0-4120-807A-A45CBACB549E}"/>
                </c:ext>
              </c:extLst>
            </c:dLbl>
            <c:dLbl>
              <c:idx val="4"/>
              <c:layout>
                <c:manualLayout>
                  <c:x val="0.20297432259375062"/>
                  <c:y val="3.658640224588621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9B0-4120-807A-A45CBACB54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VALUATION!$B$4:$B$9</c:f>
              <c:strCache>
                <c:ptCount val="5"/>
                <c:pt idx="0">
                  <c:v>Flipkart</c:v>
                </c:pt>
                <c:pt idx="1">
                  <c:v>BYJUS</c:v>
                </c:pt>
                <c:pt idx="2">
                  <c:v>PayTM</c:v>
                </c:pt>
                <c:pt idx="3">
                  <c:v>PhonePe</c:v>
                </c:pt>
                <c:pt idx="4">
                  <c:v>Swiggy</c:v>
                </c:pt>
              </c:strCache>
            </c:strRef>
          </c:cat>
          <c:val>
            <c:numRef>
              <c:f>VALUATION!$C$4:$C$9</c:f>
              <c:numCache>
                <c:formatCode>General</c:formatCode>
                <c:ptCount val="5"/>
                <c:pt idx="0">
                  <c:v>37600000000</c:v>
                </c:pt>
                <c:pt idx="1">
                  <c:v>22000000000</c:v>
                </c:pt>
                <c:pt idx="2">
                  <c:v>16000000000</c:v>
                </c:pt>
                <c:pt idx="3">
                  <c:v>12000000000</c:v>
                </c:pt>
                <c:pt idx="4">
                  <c:v>10700000000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9B0-4120-807A-A45CBACB5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7359791"/>
        <c:axId val="387362191"/>
      </c:barChart>
      <c:catAx>
        <c:axId val="3873597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6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362191"/>
        <c:crosses val="autoZero"/>
        <c:auto val="1"/>
        <c:lblAlgn val="ctr"/>
        <c:lblOffset val="100"/>
        <c:noMultiLvlLbl val="0"/>
      </c:catAx>
      <c:valAx>
        <c:axId val="3873621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87359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rgbClr val="181C3A"/>
        </a:gs>
        <a:gs pos="100000">
          <a:srgbClr val="181C3A"/>
        </a:gs>
      </a:gsLst>
      <a:lin ang="8100000" scaled="1"/>
    </a:gradFill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bg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92886513433649"/>
          <c:y val="0.21421463069060323"/>
          <c:w val="0.84650810315461966"/>
          <c:h val="0.5013551335484574"/>
        </c:manualLayout>
      </c:layout>
      <c:areaChart>
        <c:grouping val="standar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cat>
            <c:strRef>
              <c:f>LOCATION!$D$4:$D$14</c:f>
              <c:strCache>
                <c:ptCount val="11"/>
                <c:pt idx="0">
                  <c:v>Bangalore</c:v>
                </c:pt>
                <c:pt idx="1">
                  <c:v>Chennai</c:v>
                </c:pt>
                <c:pt idx="2">
                  <c:v>Delhi</c:v>
                </c:pt>
                <c:pt idx="3">
                  <c:v>Goa</c:v>
                </c:pt>
                <c:pt idx="4">
                  <c:v>Gurgaon</c:v>
                </c:pt>
                <c:pt idx="5">
                  <c:v>Hyderabad</c:v>
                </c:pt>
                <c:pt idx="6">
                  <c:v>Jaipur</c:v>
                </c:pt>
                <c:pt idx="7">
                  <c:v>Mumbai</c:v>
                </c:pt>
                <c:pt idx="8">
                  <c:v>Noida</c:v>
                </c:pt>
                <c:pt idx="9">
                  <c:v>Pune</c:v>
                </c:pt>
                <c:pt idx="10">
                  <c:v>Thane</c:v>
                </c:pt>
              </c:strCache>
            </c:strRef>
          </c:cat>
          <c:val>
            <c:numRef>
              <c:f>LOCATION!$E$4:$E$14</c:f>
              <c:numCache>
                <c:formatCode>General</c:formatCode>
                <c:ptCount val="11"/>
                <c:pt idx="0">
                  <c:v>41</c:v>
                </c:pt>
                <c:pt idx="1">
                  <c:v>5</c:v>
                </c:pt>
                <c:pt idx="2">
                  <c:v>7</c:v>
                </c:pt>
                <c:pt idx="3">
                  <c:v>1</c:v>
                </c:pt>
                <c:pt idx="4">
                  <c:v>14</c:v>
                </c:pt>
                <c:pt idx="5">
                  <c:v>2</c:v>
                </c:pt>
                <c:pt idx="6">
                  <c:v>2</c:v>
                </c:pt>
                <c:pt idx="7">
                  <c:v>17</c:v>
                </c:pt>
                <c:pt idx="8">
                  <c:v>6</c:v>
                </c:pt>
                <c:pt idx="9">
                  <c:v>6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FB-4399-AE91-B7F82DBAD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970112"/>
        <c:axId val="715961952"/>
      </c:areaChart>
      <c:catAx>
        <c:axId val="71597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15961952"/>
        <c:crosses val="autoZero"/>
        <c:auto val="1"/>
        <c:lblAlgn val="ctr"/>
        <c:lblOffset val="100"/>
        <c:noMultiLvlLbl val="0"/>
      </c:catAx>
      <c:valAx>
        <c:axId val="715961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97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181C3A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960583332207926E-2"/>
          <c:y val="0.2533619262616959"/>
          <c:w val="0.89618285214348203"/>
          <c:h val="0.4844902342711706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D8B-43AC-8E95-23320CCBD006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D8B-43AC-8E95-23320CCBD006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D8B-43AC-8E95-23320CCBD006}"/>
              </c:ext>
            </c:extLst>
          </c:dPt>
          <c:dPt>
            <c:idx val="3"/>
            <c:invertIfNegative val="0"/>
            <c:bubble3D val="0"/>
            <c:spPr>
              <a:solidFill>
                <a:srgbClr val="C627E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D8B-43AC-8E95-23320CCBD006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D8B-43AC-8E95-23320CCBD0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INVESTORS!$D$4:$D$8</c:f>
              <c:strCache>
                <c:ptCount val="5"/>
                <c:pt idx="0">
                  <c:v>Delhivery</c:v>
                </c:pt>
                <c:pt idx="1">
                  <c:v>Unacademy</c:v>
                </c:pt>
                <c:pt idx="2">
                  <c:v>PolicyBazaar</c:v>
                </c:pt>
                <c:pt idx="3">
                  <c:v>CureFit</c:v>
                </c:pt>
                <c:pt idx="4">
                  <c:v>Swiggy</c:v>
                </c:pt>
              </c:strCache>
            </c:strRef>
          </c:cat>
          <c:val>
            <c:numRef>
              <c:f>INVESTORS!$E$4:$E$8</c:f>
              <c:numCache>
                <c:formatCode>General</c:formatCode>
                <c:ptCount val="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D8B-43AC-8E95-23320CCBD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2"/>
        <c:overlap val="-27"/>
        <c:axId val="2118997535"/>
        <c:axId val="2119002815"/>
      </c:barChart>
      <c:catAx>
        <c:axId val="211899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002815"/>
        <c:crosses val="autoZero"/>
        <c:auto val="1"/>
        <c:lblAlgn val="ctr"/>
        <c:lblOffset val="100"/>
        <c:noMultiLvlLbl val="0"/>
      </c:catAx>
      <c:valAx>
        <c:axId val="2119002815"/>
        <c:scaling>
          <c:orientation val="minMax"/>
        </c:scaling>
        <c:delete val="1"/>
        <c:axPos val="l"/>
        <c:numFmt formatCode="General" sourceLinked="0"/>
        <c:majorTickMark val="none"/>
        <c:minorTickMark val="none"/>
        <c:tickLblPos val="nextTo"/>
        <c:crossAx val="2118997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181C3A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svg"/><Relationship Id="rId2" Type="http://schemas.openxmlformats.org/officeDocument/2006/relationships/image" Target="../media/image10.png"/><Relationship Id="rId1" Type="http://schemas.openxmlformats.org/officeDocument/2006/relationships/hyperlink" Target="https://www.kaggle.com/datasets/foziashareen/indian-unicorn" TargetMode="External"/><Relationship Id="rId4" Type="http://schemas.openxmlformats.org/officeDocument/2006/relationships/hyperlink" Target="#DASHBOARD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image" Target="../media/image7.png"/><Relationship Id="rId3" Type="http://schemas.openxmlformats.org/officeDocument/2006/relationships/image" Target="../media/image1.png"/><Relationship Id="rId7" Type="http://schemas.openxmlformats.org/officeDocument/2006/relationships/chart" Target="../charts/chart7.xml"/><Relationship Id="rId12" Type="http://schemas.openxmlformats.org/officeDocument/2006/relationships/image" Target="../media/image6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4.png"/><Relationship Id="rId11" Type="http://schemas.openxmlformats.org/officeDocument/2006/relationships/hyperlink" Target="#'PIVOT TABLES'!A1"/><Relationship Id="rId5" Type="http://schemas.openxmlformats.org/officeDocument/2006/relationships/image" Target="../media/image3.png"/><Relationship Id="rId15" Type="http://schemas.openxmlformats.org/officeDocument/2006/relationships/image" Target="../media/image9.png"/><Relationship Id="rId10" Type="http://schemas.openxmlformats.org/officeDocument/2006/relationships/hyperlink" Target="#PROCEDURE!A1"/><Relationship Id="rId4" Type="http://schemas.openxmlformats.org/officeDocument/2006/relationships/image" Target="../media/image2.png"/><Relationship Id="rId9" Type="http://schemas.openxmlformats.org/officeDocument/2006/relationships/image" Target="../media/image5.png"/><Relationship Id="rId14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hyperlink" Target="#PROCEDURE!A1"/><Relationship Id="rId1" Type="http://schemas.openxmlformats.org/officeDocument/2006/relationships/hyperlink" Target="#DASHBOARD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15246</xdr:colOff>
      <xdr:row>3</xdr:row>
      <xdr:rowOff>125730</xdr:rowOff>
    </xdr:from>
    <xdr:to>
      <xdr:col>13</xdr:col>
      <xdr:colOff>320046</xdr:colOff>
      <xdr:row>18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3CAB59-5BE4-F95A-94CF-246343202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</xdr:colOff>
      <xdr:row>2</xdr:row>
      <xdr:rowOff>7620</xdr:rowOff>
    </xdr:from>
    <xdr:to>
      <xdr:col>20</xdr:col>
      <xdr:colOff>365760</xdr:colOff>
      <xdr:row>27</xdr:row>
      <xdr:rowOff>135467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2DE596E-0160-8B74-02AA-8B66F900DAA2}"/>
            </a:ext>
          </a:extLst>
        </xdr:cNvPr>
        <xdr:cNvSpPr/>
      </xdr:nvSpPr>
      <xdr:spPr>
        <a:xfrm>
          <a:off x="1242060" y="380153"/>
          <a:ext cx="11315700" cy="4784514"/>
        </a:xfrm>
        <a:prstGeom prst="rect">
          <a:avLst/>
        </a:prstGeom>
        <a:solidFill>
          <a:srgbClr val="090F2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129540</xdr:colOff>
      <xdr:row>4</xdr:row>
      <xdr:rowOff>60960</xdr:rowOff>
    </xdr:from>
    <xdr:to>
      <xdr:col>14</xdr:col>
      <xdr:colOff>373380</xdr:colOff>
      <xdr:row>5</xdr:row>
      <xdr:rowOff>167640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FF29EF1-F9E6-A922-1114-7069D4C1A665}"/>
            </a:ext>
          </a:extLst>
        </xdr:cNvPr>
        <xdr:cNvSpPr txBox="1"/>
      </xdr:nvSpPr>
      <xdr:spPr>
        <a:xfrm>
          <a:off x="4396740" y="792480"/>
          <a:ext cx="4511040" cy="289560"/>
        </a:xfrm>
        <a:prstGeom prst="rect">
          <a:avLst/>
        </a:prstGeom>
        <a:solidFill>
          <a:srgbClr val="181C3A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>
              <a:solidFill>
                <a:schemeClr val="bg1"/>
              </a:solidFill>
            </a:rPr>
            <a:t>       INDIAN UNICORN DASHBOARD PROCEDURE </a:t>
          </a:r>
        </a:p>
      </xdr:txBody>
    </xdr:sp>
    <xdr:clientData/>
  </xdr:twoCellAnchor>
  <xdr:twoCellAnchor>
    <xdr:from>
      <xdr:col>3</xdr:col>
      <xdr:colOff>4233</xdr:colOff>
      <xdr:row>7</xdr:row>
      <xdr:rowOff>34713</xdr:rowOff>
    </xdr:from>
    <xdr:to>
      <xdr:col>19</xdr:col>
      <xdr:colOff>149013</xdr:colOff>
      <xdr:row>26</xdr:row>
      <xdr:rowOff>8467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D7B9D88-291A-5A67-A2A3-F3D018200BEB}"/>
            </a:ext>
          </a:extLst>
        </xdr:cNvPr>
        <xdr:cNvSpPr txBox="1"/>
      </xdr:nvSpPr>
      <xdr:spPr>
        <a:xfrm>
          <a:off x="1833033" y="1338580"/>
          <a:ext cx="9898380" cy="3512820"/>
        </a:xfrm>
        <a:prstGeom prst="rect">
          <a:avLst/>
        </a:prstGeom>
        <a:solidFill>
          <a:srgbClr val="181C3A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u="none" baseline="0">
              <a:solidFill>
                <a:schemeClr val="bg1"/>
              </a:solidFill>
            </a:rPr>
            <a:t>The process I followed to create this ---&gt;</a:t>
          </a:r>
        </a:p>
        <a:p>
          <a:r>
            <a:rPr lang="en-IN" sz="1400" u="none" baseline="0">
              <a:solidFill>
                <a:schemeClr val="bg1"/>
              </a:solidFill>
            </a:rPr>
            <a:t>1) Dataset downloaded from Kaggle</a:t>
          </a:r>
        </a:p>
        <a:p>
          <a:r>
            <a:rPr lang="en-IN" sz="1400" u="none" baseline="0">
              <a:solidFill>
                <a:schemeClr val="bg1"/>
              </a:solidFill>
            </a:rPr>
            <a:t>2) Analyzed the data. </a:t>
          </a:r>
        </a:p>
        <a:p>
          <a:r>
            <a:rPr lang="en-IN" sz="1400" u="none" baseline="0">
              <a:solidFill>
                <a:schemeClr val="bg1"/>
              </a:solidFill>
            </a:rPr>
            <a:t>     </a:t>
          </a:r>
          <a:r>
            <a:rPr lang="en-IN" sz="14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New columns were inserted to get month and year of the unicorn.</a:t>
          </a:r>
          <a:endParaRPr lang="en-IN" sz="1400">
            <a:solidFill>
              <a:schemeClr val="bg1"/>
            </a:solidFill>
            <a:effectLst/>
          </a:endParaRPr>
        </a:p>
        <a:p>
          <a:r>
            <a:rPr lang="en-IN" sz="14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    Count of investors was calculated from the names of investors.</a:t>
          </a:r>
          <a:endParaRPr lang="en-IN" sz="1400">
            <a:solidFill>
              <a:schemeClr val="bg1"/>
            </a:solidFill>
            <a:effectLst/>
          </a:endParaRPr>
        </a:p>
        <a:p>
          <a:r>
            <a:rPr lang="en-IN" sz="1400" u="none" baseline="0">
              <a:solidFill>
                <a:schemeClr val="bg1"/>
              </a:solidFill>
            </a:rPr>
            <a:t>3) Data cleaning was performed. </a:t>
          </a:r>
        </a:p>
        <a:p>
          <a:pPr algn="l"/>
          <a:r>
            <a:rPr lang="en-IN" sz="1400" u="none" baseline="0">
              <a:solidFill>
                <a:schemeClr val="bg1"/>
              </a:solidFill>
            </a:rPr>
            <a:t>     Locations having 2 city names or 1 Indian and other foreign city names were lessen down to one city, etc.</a:t>
          </a:r>
        </a:p>
        <a:p>
          <a:r>
            <a:rPr lang="en-IN" sz="1400" u="none" baseline="0">
              <a:solidFill>
                <a:schemeClr val="bg1"/>
              </a:solidFill>
            </a:rPr>
            <a:t>4) Creating pivot tables and analysing the dataset.</a:t>
          </a:r>
        </a:p>
        <a:p>
          <a:r>
            <a:rPr lang="en-IN" sz="1400" u="none" baseline="0">
              <a:solidFill>
                <a:schemeClr val="bg1"/>
              </a:solidFill>
            </a:rPr>
            <a:t>     All of the analysis is done with the help of pivot tables</a:t>
          </a:r>
        </a:p>
        <a:p>
          <a:r>
            <a:rPr lang="en-IN" sz="1400" u="none" baseline="0">
              <a:solidFill>
                <a:schemeClr val="bg1"/>
              </a:solidFill>
            </a:rPr>
            <a:t>4) Generating charts from the pivot tables.</a:t>
          </a:r>
        </a:p>
        <a:p>
          <a:r>
            <a:rPr lang="en-IN" sz="1400" u="none" baseline="0">
              <a:solidFill>
                <a:schemeClr val="bg1"/>
              </a:solidFill>
            </a:rPr>
            <a:t>     Charts utilized were :- Stacked Bar Graph, Line Chart, Clustered Column Chart and Stacked Area Chart</a:t>
          </a:r>
        </a:p>
        <a:p>
          <a:r>
            <a:rPr lang="en-IN" sz="1400" u="none" baseline="0">
              <a:solidFill>
                <a:schemeClr val="bg1"/>
              </a:solidFill>
            </a:rPr>
            <a:t>     Each chart were formatted to avoid clutter.</a:t>
          </a:r>
        </a:p>
        <a:p>
          <a:r>
            <a:rPr lang="en-IN" sz="1400" u="none" baseline="0">
              <a:solidFill>
                <a:schemeClr val="bg1"/>
              </a:solidFill>
            </a:rPr>
            <a:t>5) Finally designing the dashboard with charts and icons.</a:t>
          </a:r>
        </a:p>
        <a:p>
          <a:r>
            <a:rPr lang="en-IN" sz="1400" u="none" baseline="0">
              <a:solidFill>
                <a:schemeClr val="bg1"/>
              </a:solidFill>
            </a:rPr>
            <a:t>    Inserted hyperlinks to icons for proper page navigation</a:t>
          </a:r>
        </a:p>
      </xdr:txBody>
    </xdr:sp>
    <xdr:clientData/>
  </xdr:twoCellAnchor>
  <xdr:twoCellAnchor editAs="oneCell">
    <xdr:from>
      <xdr:col>7</xdr:col>
      <xdr:colOff>325119</xdr:colOff>
      <xdr:row>8</xdr:row>
      <xdr:rowOff>29634</xdr:rowOff>
    </xdr:from>
    <xdr:to>
      <xdr:col>8</xdr:col>
      <xdr:colOff>142239</xdr:colOff>
      <xdr:row>10</xdr:row>
      <xdr:rowOff>75353</xdr:rowOff>
    </xdr:to>
    <xdr:pic>
      <xdr:nvPicPr>
        <xdr:cNvPr id="6" name="Graphic 5" descr="Internet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DE95AC-B3FD-14C7-695A-E42FCC6E2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592319" y="1519767"/>
          <a:ext cx="426720" cy="418253"/>
        </a:xfrm>
        <a:prstGeom prst="rect">
          <a:avLst/>
        </a:prstGeom>
      </xdr:spPr>
    </xdr:pic>
    <xdr:clientData/>
  </xdr:twoCellAnchor>
  <xdr:twoCellAnchor>
    <xdr:from>
      <xdr:col>2</xdr:col>
      <xdr:colOff>358140</xdr:colOff>
      <xdr:row>4</xdr:row>
      <xdr:rowOff>22860</xdr:rowOff>
    </xdr:from>
    <xdr:to>
      <xdr:col>3</xdr:col>
      <xdr:colOff>213360</xdr:colOff>
      <xdr:row>6</xdr:row>
      <xdr:rowOff>22860</xdr:rowOff>
    </xdr:to>
    <xdr:sp macro="" textlink="">
      <xdr:nvSpPr>
        <xdr:cNvPr id="7" name="Arrow: Left 6">
          <a:hlinkClick xmlns:r="http://schemas.openxmlformats.org/officeDocument/2006/relationships" r:id="rId4" tooltip="Back to the dashboard"/>
          <a:extLst>
            <a:ext uri="{FF2B5EF4-FFF2-40B4-BE49-F238E27FC236}">
              <a16:creationId xmlns:a16="http://schemas.microsoft.com/office/drawing/2014/main" id="{28A3E58E-96FA-0001-0C61-D92E538A0B29}"/>
            </a:ext>
          </a:extLst>
        </xdr:cNvPr>
        <xdr:cNvSpPr/>
      </xdr:nvSpPr>
      <xdr:spPr>
        <a:xfrm>
          <a:off x="1577340" y="754380"/>
          <a:ext cx="464820" cy="365760"/>
        </a:xfrm>
        <a:prstGeom prst="leftArrow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594360</xdr:colOff>
      <xdr:row>3</xdr:row>
      <xdr:rowOff>163830</xdr:rowOff>
    </xdr:from>
    <xdr:to>
      <xdr:col>15</xdr:col>
      <xdr:colOff>0</xdr:colOff>
      <xdr:row>18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E265F9-43FD-448B-F8FE-CEE0FD2887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92529</xdr:colOff>
      <xdr:row>30</xdr:row>
      <xdr:rowOff>137810</xdr:rowOff>
    </xdr:from>
    <xdr:to>
      <xdr:col>6</xdr:col>
      <xdr:colOff>23502</xdr:colOff>
      <xdr:row>32</xdr:row>
      <xdr:rowOff>179155</xdr:rowOff>
    </xdr:to>
    <xdr:sp macro="" textlink="$D$4">
      <xdr:nvSpPr>
        <xdr:cNvPr id="5" name="TextBox 4">
          <a:extLst>
            <a:ext uri="{FF2B5EF4-FFF2-40B4-BE49-F238E27FC236}">
              <a16:creationId xmlns:a16="http://schemas.microsoft.com/office/drawing/2014/main" id="{BF76A533-99C1-0E4A-BDF9-5B9866AF2801}"/>
            </a:ext>
          </a:extLst>
        </xdr:cNvPr>
        <xdr:cNvSpPr txBox="1"/>
      </xdr:nvSpPr>
      <xdr:spPr>
        <a:xfrm>
          <a:off x="3850574" y="5593037"/>
          <a:ext cx="1143246" cy="405027"/>
        </a:xfrm>
        <a:prstGeom prst="rect">
          <a:avLst/>
        </a:prstGeom>
        <a:solidFill>
          <a:srgbClr val="181C3A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3DD5873-926A-489A-A7D6-000A93A38DD5}" type="TxLink">
            <a:rPr lang="en-US" sz="14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/>
            <a:t>Delhivery</a:t>
          </a:fld>
          <a:endParaRPr lang="en-IN" sz="1400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551794</xdr:colOff>
      <xdr:row>32</xdr:row>
      <xdr:rowOff>118241</xdr:rowOff>
    </xdr:from>
    <xdr:to>
      <xdr:col>11</xdr:col>
      <xdr:colOff>485330</xdr:colOff>
      <xdr:row>35</xdr:row>
      <xdr:rowOff>26276</xdr:rowOff>
    </xdr:to>
    <xdr:sp macro="" textlink="$E$5">
      <xdr:nvSpPr>
        <xdr:cNvPr id="6" name="TextBox 5">
          <a:extLst>
            <a:ext uri="{FF2B5EF4-FFF2-40B4-BE49-F238E27FC236}">
              <a16:creationId xmlns:a16="http://schemas.microsoft.com/office/drawing/2014/main" id="{807FD88F-B33B-468C-B7CD-55309C1D1555}"/>
            </a:ext>
          </a:extLst>
        </xdr:cNvPr>
        <xdr:cNvSpPr txBox="1"/>
      </xdr:nvSpPr>
      <xdr:spPr>
        <a:xfrm>
          <a:off x="7330966" y="6004034"/>
          <a:ext cx="1142226" cy="459828"/>
        </a:xfrm>
        <a:prstGeom prst="rect">
          <a:avLst/>
        </a:prstGeom>
        <a:solidFill>
          <a:srgbClr val="181C3A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CD06F87-D48B-4631-9919-15D160EC7880}" type="TxLink">
            <a:rPr lang="en-US" sz="14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/>
            <a:t>7</a:t>
          </a:fld>
          <a:endParaRPr lang="en-IN" sz="1400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525517</xdr:colOff>
      <xdr:row>35</xdr:row>
      <xdr:rowOff>144519</xdr:rowOff>
    </xdr:from>
    <xdr:to>
      <xdr:col>9</xdr:col>
      <xdr:colOff>459056</xdr:colOff>
      <xdr:row>38</xdr:row>
      <xdr:rowOff>25978</xdr:rowOff>
    </xdr:to>
    <xdr:sp macro="" textlink="$D$6">
      <xdr:nvSpPr>
        <xdr:cNvPr id="7" name="TextBox 6">
          <a:extLst>
            <a:ext uri="{FF2B5EF4-FFF2-40B4-BE49-F238E27FC236}">
              <a16:creationId xmlns:a16="http://schemas.microsoft.com/office/drawing/2014/main" id="{94F5576E-C0E9-45BF-B0DA-E8E3855A2112}"/>
            </a:ext>
          </a:extLst>
        </xdr:cNvPr>
        <xdr:cNvSpPr txBox="1"/>
      </xdr:nvSpPr>
      <xdr:spPr>
        <a:xfrm>
          <a:off x="6101972" y="6508951"/>
          <a:ext cx="1145811" cy="426982"/>
        </a:xfrm>
        <a:prstGeom prst="rect">
          <a:avLst/>
        </a:prstGeom>
        <a:solidFill>
          <a:srgbClr val="181C3A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8846CE9-98E7-48F4-8ADE-CACAA6B2DC14}" type="TxLink">
            <a:rPr lang="en-US" sz="14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/>
            <a:t>PolicyBazaar</a:t>
          </a:fld>
          <a:endParaRPr lang="en-US" sz="1400" b="0" i="0" u="none" strike="noStrike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551793</xdr:colOff>
      <xdr:row>35</xdr:row>
      <xdr:rowOff>170794</xdr:rowOff>
    </xdr:from>
    <xdr:to>
      <xdr:col>11</xdr:col>
      <xdr:colOff>485331</xdr:colOff>
      <xdr:row>37</xdr:row>
      <xdr:rowOff>121227</xdr:rowOff>
    </xdr:to>
    <xdr:sp macro="" textlink="$E$6">
      <xdr:nvSpPr>
        <xdr:cNvPr id="8" name="TextBox 7">
          <a:extLst>
            <a:ext uri="{FF2B5EF4-FFF2-40B4-BE49-F238E27FC236}">
              <a16:creationId xmlns:a16="http://schemas.microsoft.com/office/drawing/2014/main" id="{C0D24D5D-2984-496C-9DE5-443D42E1936E}"/>
            </a:ext>
          </a:extLst>
        </xdr:cNvPr>
        <xdr:cNvSpPr txBox="1"/>
      </xdr:nvSpPr>
      <xdr:spPr>
        <a:xfrm>
          <a:off x="7340520" y="6535226"/>
          <a:ext cx="1145811" cy="314115"/>
        </a:xfrm>
        <a:prstGeom prst="rect">
          <a:avLst/>
        </a:prstGeom>
        <a:solidFill>
          <a:srgbClr val="181C3A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B8B88D2-91BA-41D8-9770-0995293F61BE}" type="TxLink">
            <a:rPr lang="en-US" sz="14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/>
            <a:t>7</a:t>
          </a:fld>
          <a:endParaRPr lang="en-US" sz="1400" b="0" i="0" u="none" strike="noStrike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8</xdr:col>
      <xdr:colOff>13138</xdr:colOff>
      <xdr:row>39</xdr:row>
      <xdr:rowOff>91965</xdr:rowOff>
    </xdr:from>
    <xdr:to>
      <xdr:col>9</xdr:col>
      <xdr:colOff>551021</xdr:colOff>
      <xdr:row>41</xdr:row>
      <xdr:rowOff>131380</xdr:rowOff>
    </xdr:to>
    <xdr:sp macro="" textlink="$D$7">
      <xdr:nvSpPr>
        <xdr:cNvPr id="9" name="TextBox 8">
          <a:extLst>
            <a:ext uri="{FF2B5EF4-FFF2-40B4-BE49-F238E27FC236}">
              <a16:creationId xmlns:a16="http://schemas.microsoft.com/office/drawing/2014/main" id="{749A69EF-B95D-4744-AF40-61DC94455AAC}"/>
            </a:ext>
          </a:extLst>
        </xdr:cNvPr>
        <xdr:cNvSpPr txBox="1"/>
      </xdr:nvSpPr>
      <xdr:spPr>
        <a:xfrm>
          <a:off x="6187966" y="7265275"/>
          <a:ext cx="1142227" cy="407277"/>
        </a:xfrm>
        <a:prstGeom prst="rect">
          <a:avLst/>
        </a:prstGeom>
        <a:solidFill>
          <a:srgbClr val="181C3A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1C6333F-6132-4159-BAB5-E121DBC99DB9}" type="TxLink">
            <a:rPr lang="en-US" sz="14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/>
            <a:t>CureFit</a:t>
          </a:fld>
          <a:endParaRPr lang="en-US" sz="1400" b="0" i="0" u="none" strike="noStrike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564931</xdr:colOff>
      <xdr:row>39</xdr:row>
      <xdr:rowOff>26276</xdr:rowOff>
    </xdr:from>
    <xdr:to>
      <xdr:col>11</xdr:col>
      <xdr:colOff>498468</xdr:colOff>
      <xdr:row>40</xdr:row>
      <xdr:rowOff>164523</xdr:rowOff>
    </xdr:to>
    <xdr:sp macro="" textlink="$E$7">
      <xdr:nvSpPr>
        <xdr:cNvPr id="10" name="TextBox 9">
          <a:extLst>
            <a:ext uri="{FF2B5EF4-FFF2-40B4-BE49-F238E27FC236}">
              <a16:creationId xmlns:a16="http://schemas.microsoft.com/office/drawing/2014/main" id="{93684A13-01C8-40A9-917B-53059F6440EF}"/>
            </a:ext>
          </a:extLst>
        </xdr:cNvPr>
        <xdr:cNvSpPr txBox="1"/>
      </xdr:nvSpPr>
      <xdr:spPr>
        <a:xfrm>
          <a:off x="7353658" y="7118071"/>
          <a:ext cx="1145810" cy="320088"/>
        </a:xfrm>
        <a:prstGeom prst="rect">
          <a:avLst/>
        </a:prstGeom>
        <a:solidFill>
          <a:srgbClr val="181C3A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83889FF-0A58-487D-AB4D-9EE063BD82CE}" type="TxLink">
            <a:rPr lang="en-US" sz="14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/>
            <a:t>6</a:t>
          </a:fld>
          <a:endParaRPr lang="en-IN" sz="140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27172</xdr:colOff>
      <xdr:row>43</xdr:row>
      <xdr:rowOff>597</xdr:rowOff>
    </xdr:from>
    <xdr:to>
      <xdr:col>11</xdr:col>
      <xdr:colOff>566845</xdr:colOff>
      <xdr:row>44</xdr:row>
      <xdr:rowOff>169299</xdr:rowOff>
    </xdr:to>
    <xdr:sp macro="" textlink="$E$8">
      <xdr:nvSpPr>
        <xdr:cNvPr id="11" name="TextBox 10">
          <a:extLst>
            <a:ext uri="{FF2B5EF4-FFF2-40B4-BE49-F238E27FC236}">
              <a16:creationId xmlns:a16="http://schemas.microsoft.com/office/drawing/2014/main" id="{59A78BCB-96E4-454D-9474-5AC40F5F419D}"/>
            </a:ext>
          </a:extLst>
        </xdr:cNvPr>
        <xdr:cNvSpPr txBox="1"/>
      </xdr:nvSpPr>
      <xdr:spPr>
        <a:xfrm>
          <a:off x="7422036" y="7819756"/>
          <a:ext cx="1145809" cy="350543"/>
        </a:xfrm>
        <a:prstGeom prst="rect">
          <a:avLst/>
        </a:prstGeom>
        <a:solidFill>
          <a:srgbClr val="181C3A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FDD5422-624D-4AFC-AFAE-3389FDE2EC7D}" type="TxLink">
            <a:rPr lang="en-US" sz="14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/>
            <a:t>6</a:t>
          </a:fld>
          <a:endParaRPr lang="en-IN" sz="140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151534</xdr:colOff>
      <xdr:row>3</xdr:row>
      <xdr:rowOff>25977</xdr:rowOff>
    </xdr:from>
    <xdr:to>
      <xdr:col>15</xdr:col>
      <xdr:colOff>480580</xdr:colOff>
      <xdr:row>12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412D0A-43B8-A02E-600A-3BB3B7845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153227</xdr:colOff>
      <xdr:row>2</xdr:row>
      <xdr:rowOff>127824</xdr:rowOff>
    </xdr:from>
    <xdr:to>
      <xdr:col>15</xdr:col>
      <xdr:colOff>594592</xdr:colOff>
      <xdr:row>17</xdr:row>
      <xdr:rowOff>99785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EA0D792-4C55-F4A8-CC62-25E8A852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247134</xdr:colOff>
      <xdr:row>6</xdr:row>
      <xdr:rowOff>137988</xdr:rowOff>
    </xdr:from>
    <xdr:to>
      <xdr:col>41</xdr:col>
      <xdr:colOff>288325</xdr:colOff>
      <xdr:row>78</xdr:row>
      <xdr:rowOff>82379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52A4CEA-6977-3237-B9F7-EB5A407AE32C}"/>
            </a:ext>
          </a:extLst>
        </xdr:cNvPr>
        <xdr:cNvSpPr/>
      </xdr:nvSpPr>
      <xdr:spPr>
        <a:xfrm>
          <a:off x="2697487" y="1213753"/>
          <a:ext cx="22706956" cy="12853567"/>
        </a:xfrm>
        <a:prstGeom prst="rect">
          <a:avLst/>
        </a:prstGeom>
        <a:solidFill>
          <a:srgbClr val="0A0F27"/>
        </a:solidFill>
        <a:ln>
          <a:noFill/>
        </a:ln>
        <a:effectLst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262829</xdr:colOff>
      <xdr:row>18</xdr:row>
      <xdr:rowOff>112059</xdr:rowOff>
    </xdr:from>
    <xdr:to>
      <xdr:col>27</xdr:col>
      <xdr:colOff>358588</xdr:colOff>
      <xdr:row>35</xdr:row>
      <xdr:rowOff>90501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FEA736-6351-42DF-B4B1-00DDDBB012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411892</xdr:colOff>
      <xdr:row>57</xdr:row>
      <xdr:rowOff>0</xdr:rowOff>
    </xdr:from>
    <xdr:to>
      <xdr:col>27</xdr:col>
      <xdr:colOff>176382</xdr:colOff>
      <xdr:row>75</xdr:row>
      <xdr:rowOff>169235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2D079A9-C737-4502-B2A0-3ABDF995E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201706</xdr:colOff>
      <xdr:row>18</xdr:row>
      <xdr:rowOff>134470</xdr:rowOff>
    </xdr:from>
    <xdr:to>
      <xdr:col>15</xdr:col>
      <xdr:colOff>308259</xdr:colOff>
      <xdr:row>54</xdr:row>
      <xdr:rowOff>12042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D5A40A28-9E72-412C-B82A-560ADE3E7214}"/>
            </a:ext>
          </a:extLst>
        </xdr:cNvPr>
        <xdr:cNvSpPr/>
      </xdr:nvSpPr>
      <xdr:spPr>
        <a:xfrm>
          <a:off x="3227294" y="3361764"/>
          <a:ext cx="6157730" cy="6332160"/>
        </a:xfrm>
        <a:prstGeom prst="roundRect">
          <a:avLst>
            <a:gd name="adj" fmla="val 0"/>
          </a:avLst>
        </a:prstGeom>
        <a:solidFill>
          <a:srgbClr val="181C3A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6</xdr:col>
      <xdr:colOff>5982</xdr:colOff>
      <xdr:row>32</xdr:row>
      <xdr:rowOff>123354</xdr:rowOff>
    </xdr:from>
    <xdr:to>
      <xdr:col>6</xdr:col>
      <xdr:colOff>522263</xdr:colOff>
      <xdr:row>35</xdr:row>
      <xdr:rowOff>64017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B18C3748-C9B8-4E13-A9FC-BEBE3D3EE6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50330" y="6131006"/>
          <a:ext cx="516281" cy="503881"/>
        </a:xfrm>
        <a:prstGeom prst="rect">
          <a:avLst/>
        </a:prstGeom>
      </xdr:spPr>
    </xdr:pic>
    <xdr:clientData/>
  </xdr:twoCellAnchor>
  <xdr:twoCellAnchor editAs="oneCell">
    <xdr:from>
      <xdr:col>6</xdr:col>
      <xdr:colOff>24655</xdr:colOff>
      <xdr:row>37</xdr:row>
      <xdr:rowOff>141382</xdr:rowOff>
    </xdr:from>
    <xdr:to>
      <xdr:col>6</xdr:col>
      <xdr:colOff>516978</xdr:colOff>
      <xdr:row>40</xdr:row>
      <xdr:rowOff>63509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A725258-3ED1-44E9-853C-6FF05CE118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69003" y="7087730"/>
          <a:ext cx="492323" cy="485344"/>
        </a:xfrm>
        <a:prstGeom prst="rect">
          <a:avLst/>
        </a:prstGeom>
      </xdr:spPr>
    </xdr:pic>
    <xdr:clientData/>
  </xdr:twoCellAnchor>
  <xdr:twoCellAnchor editAs="oneCell">
    <xdr:from>
      <xdr:col>6</xdr:col>
      <xdr:colOff>23492</xdr:colOff>
      <xdr:row>43</xdr:row>
      <xdr:rowOff>96627</xdr:rowOff>
    </xdr:from>
    <xdr:to>
      <xdr:col>6</xdr:col>
      <xdr:colOff>514781</xdr:colOff>
      <xdr:row>46</xdr:row>
      <xdr:rowOff>17636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5A30654-393E-4FBD-9E5C-E6B168A45D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67840" y="8169410"/>
          <a:ext cx="491289" cy="484226"/>
        </a:xfrm>
        <a:prstGeom prst="rect">
          <a:avLst/>
        </a:prstGeom>
      </xdr:spPr>
    </xdr:pic>
    <xdr:clientData/>
  </xdr:twoCellAnchor>
  <xdr:twoCellAnchor editAs="oneCell">
    <xdr:from>
      <xdr:col>6</xdr:col>
      <xdr:colOff>12347</xdr:colOff>
      <xdr:row>48</xdr:row>
      <xdr:rowOff>173458</xdr:rowOff>
    </xdr:from>
    <xdr:to>
      <xdr:col>6</xdr:col>
      <xdr:colOff>530708</xdr:colOff>
      <xdr:row>51</xdr:row>
      <xdr:rowOff>125000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3A99731-AD66-416A-83F1-B9980696FE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656695" y="9184936"/>
          <a:ext cx="518361" cy="514760"/>
        </a:xfrm>
        <a:prstGeom prst="rect">
          <a:avLst/>
        </a:prstGeom>
      </xdr:spPr>
    </xdr:pic>
    <xdr:clientData/>
  </xdr:twoCellAnchor>
  <xdr:twoCellAnchor>
    <xdr:from>
      <xdr:col>8</xdr:col>
      <xdr:colOff>48262</xdr:colOff>
      <xdr:row>28</xdr:row>
      <xdr:rowOff>35867</xdr:rowOff>
    </xdr:from>
    <xdr:to>
      <xdr:col>10</xdr:col>
      <xdr:colOff>536221</xdr:colOff>
      <xdr:row>30</xdr:row>
      <xdr:rowOff>14111</xdr:rowOff>
    </xdr:to>
    <xdr:sp macro="" textlink="SECTORS!$D$4">
      <xdr:nvSpPr>
        <xdr:cNvPr id="30" name="TextBox 29">
          <a:extLst>
            <a:ext uri="{FF2B5EF4-FFF2-40B4-BE49-F238E27FC236}">
              <a16:creationId xmlns:a16="http://schemas.microsoft.com/office/drawing/2014/main" id="{D8062FA4-B896-CAD2-BE20-F8692FF978BC}"/>
            </a:ext>
          </a:extLst>
        </xdr:cNvPr>
        <xdr:cNvSpPr txBox="1"/>
      </xdr:nvSpPr>
      <xdr:spPr>
        <a:xfrm>
          <a:off x="4902484" y="5172311"/>
          <a:ext cx="1701515" cy="345133"/>
        </a:xfrm>
        <a:prstGeom prst="rect">
          <a:avLst/>
        </a:prstGeom>
        <a:solidFill>
          <a:srgbClr val="181C3A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54A908E-B72F-4762-B0C2-A0231F23AB25}" type="TxLink">
            <a:rPr lang="en-US" sz="20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/>
            <a:t>E-Commerce</a:t>
          </a:fld>
          <a:endParaRPr lang="en-IN" sz="2000" b="1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28542</xdr:colOff>
      <xdr:row>28</xdr:row>
      <xdr:rowOff>114545</xdr:rowOff>
    </xdr:from>
    <xdr:to>
      <xdr:col>14</xdr:col>
      <xdr:colOff>437444</xdr:colOff>
      <xdr:row>30</xdr:row>
      <xdr:rowOff>42334</xdr:rowOff>
    </xdr:to>
    <xdr:sp macro="" textlink="SECTORS!$E$4">
      <xdr:nvSpPr>
        <xdr:cNvPr id="31" name="TextBox 30">
          <a:extLst>
            <a:ext uri="{FF2B5EF4-FFF2-40B4-BE49-F238E27FC236}">
              <a16:creationId xmlns:a16="http://schemas.microsoft.com/office/drawing/2014/main" id="{75894E59-2DD2-45A1-9205-0059295A5AE8}"/>
            </a:ext>
          </a:extLst>
        </xdr:cNvPr>
        <xdr:cNvSpPr txBox="1"/>
      </xdr:nvSpPr>
      <xdr:spPr>
        <a:xfrm>
          <a:off x="7309875" y="5250989"/>
          <a:ext cx="1622458" cy="294678"/>
        </a:xfrm>
        <a:prstGeom prst="rect">
          <a:avLst/>
        </a:prstGeom>
        <a:solidFill>
          <a:srgbClr val="181C3A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F6C6298-E251-4CD6-81FC-5170F1870F14}" type="TxLink">
            <a:rPr lang="en-US" sz="18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/>
            <a:t>44100000000</a:t>
          </a:fld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75430</xdr:colOff>
      <xdr:row>32</xdr:row>
      <xdr:rowOff>182298</xdr:rowOff>
    </xdr:from>
    <xdr:to>
      <xdr:col>9</xdr:col>
      <xdr:colOff>418815</xdr:colOff>
      <xdr:row>35</xdr:row>
      <xdr:rowOff>171858</xdr:rowOff>
    </xdr:to>
    <xdr:sp macro="" textlink="SECTORS!$D$5">
      <xdr:nvSpPr>
        <xdr:cNvPr id="32" name="TextBox 31">
          <a:extLst>
            <a:ext uri="{FF2B5EF4-FFF2-40B4-BE49-F238E27FC236}">
              <a16:creationId xmlns:a16="http://schemas.microsoft.com/office/drawing/2014/main" id="{CAB54866-E526-4058-9D85-C68906F06DB7}"/>
            </a:ext>
          </a:extLst>
        </xdr:cNvPr>
        <xdr:cNvSpPr txBox="1"/>
      </xdr:nvSpPr>
      <xdr:spPr>
        <a:xfrm>
          <a:off x="4981967" y="6129615"/>
          <a:ext cx="956702" cy="547121"/>
        </a:xfrm>
        <a:prstGeom prst="rect">
          <a:avLst/>
        </a:prstGeom>
        <a:solidFill>
          <a:srgbClr val="181C3A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CAD9249-5418-47ED-97D5-C1AFECD68C85}" type="TxLink">
            <a:rPr lang="en-US" sz="20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/>
            <a:t>Edtech</a:t>
          </a:fld>
          <a:endParaRPr lang="en-IN" sz="2000" b="1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42366</xdr:colOff>
      <xdr:row>33</xdr:row>
      <xdr:rowOff>102139</xdr:rowOff>
    </xdr:from>
    <xdr:to>
      <xdr:col>14</xdr:col>
      <xdr:colOff>437444</xdr:colOff>
      <xdr:row>36</xdr:row>
      <xdr:rowOff>14112</xdr:rowOff>
    </xdr:to>
    <xdr:sp macro="" textlink="SECTORS!$E$5">
      <xdr:nvSpPr>
        <xdr:cNvPr id="33" name="TextBox 32">
          <a:extLst>
            <a:ext uri="{FF2B5EF4-FFF2-40B4-BE49-F238E27FC236}">
              <a16:creationId xmlns:a16="http://schemas.microsoft.com/office/drawing/2014/main" id="{D2DD94F1-1895-4BB3-9535-8042F5F0DECC}"/>
            </a:ext>
          </a:extLst>
        </xdr:cNvPr>
        <xdr:cNvSpPr txBox="1"/>
      </xdr:nvSpPr>
      <xdr:spPr>
        <a:xfrm>
          <a:off x="7323699" y="6155806"/>
          <a:ext cx="1608634" cy="462306"/>
        </a:xfrm>
        <a:prstGeom prst="rect">
          <a:avLst/>
        </a:prstGeom>
        <a:solidFill>
          <a:srgbClr val="181C3A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F91947B-F588-45C2-BD0B-0192F9B6700A}" type="TxLink">
            <a:rPr lang="en-US" sz="18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/>
            <a:t>28600000000</a:t>
          </a:fld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27027</xdr:colOff>
      <xdr:row>38</xdr:row>
      <xdr:rowOff>114714</xdr:rowOff>
    </xdr:from>
    <xdr:to>
      <xdr:col>10</xdr:col>
      <xdr:colOff>240101</xdr:colOff>
      <xdr:row>41</xdr:row>
      <xdr:rowOff>104277</xdr:rowOff>
    </xdr:to>
    <xdr:sp macro="" textlink="SECTORS!$D$6">
      <xdr:nvSpPr>
        <xdr:cNvPr id="35" name="TextBox 34">
          <a:extLst>
            <a:ext uri="{FF2B5EF4-FFF2-40B4-BE49-F238E27FC236}">
              <a16:creationId xmlns:a16="http://schemas.microsoft.com/office/drawing/2014/main" id="{27EB9C22-6644-424E-B00F-AEDBBA774E66}"/>
            </a:ext>
          </a:extLst>
        </xdr:cNvPr>
        <xdr:cNvSpPr txBox="1"/>
      </xdr:nvSpPr>
      <xdr:spPr>
        <a:xfrm>
          <a:off x="4886157" y="7248801"/>
          <a:ext cx="1427857" cy="552780"/>
        </a:xfrm>
        <a:prstGeom prst="rect">
          <a:avLst/>
        </a:prstGeom>
        <a:solidFill>
          <a:srgbClr val="181C3A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6C360FF-39C7-49CD-8DCA-3254F6B191EA}" type="TxLink">
            <a:rPr lang="en-US" sz="20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/>
            <a:t>Foodtech</a:t>
          </a:fld>
          <a:endParaRPr lang="en-IN" sz="2000" b="1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31291</xdr:colOff>
      <xdr:row>38</xdr:row>
      <xdr:rowOff>146971</xdr:rowOff>
    </xdr:from>
    <xdr:to>
      <xdr:col>14</xdr:col>
      <xdr:colOff>395111</xdr:colOff>
      <xdr:row>41</xdr:row>
      <xdr:rowOff>136534</xdr:rowOff>
    </xdr:to>
    <xdr:sp macro="" textlink="SECTORS!$E$6">
      <xdr:nvSpPr>
        <xdr:cNvPr id="36" name="TextBox 35">
          <a:extLst>
            <a:ext uri="{FF2B5EF4-FFF2-40B4-BE49-F238E27FC236}">
              <a16:creationId xmlns:a16="http://schemas.microsoft.com/office/drawing/2014/main" id="{483B0809-A893-4EBA-B001-0B7AA2F0CEAC}"/>
            </a:ext>
          </a:extLst>
        </xdr:cNvPr>
        <xdr:cNvSpPr txBox="1"/>
      </xdr:nvSpPr>
      <xdr:spPr>
        <a:xfrm>
          <a:off x="7312624" y="7117860"/>
          <a:ext cx="1577376" cy="539896"/>
        </a:xfrm>
        <a:prstGeom prst="rect">
          <a:avLst/>
        </a:prstGeom>
        <a:solidFill>
          <a:srgbClr val="181C3A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1FBCF29-E441-4836-9B06-BF2E54C8B141}" type="TxLink">
            <a:rPr lang="en-US" sz="18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/>
            <a:t>16100000000</a:t>
          </a:fld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513982</xdr:colOff>
      <xdr:row>43</xdr:row>
      <xdr:rowOff>107450</xdr:rowOff>
    </xdr:from>
    <xdr:to>
      <xdr:col>11</xdr:col>
      <xdr:colOff>411910</xdr:colOff>
      <xdr:row>48</xdr:row>
      <xdr:rowOff>141111</xdr:rowOff>
    </xdr:to>
    <xdr:sp macro="" textlink="SECTORS!$D$7">
      <xdr:nvSpPr>
        <xdr:cNvPr id="37" name="TextBox 36">
          <a:extLst>
            <a:ext uri="{FF2B5EF4-FFF2-40B4-BE49-F238E27FC236}">
              <a16:creationId xmlns:a16="http://schemas.microsoft.com/office/drawing/2014/main" id="{A972BBD1-56B6-4613-A211-ED9CEAFBDBC5}"/>
            </a:ext>
          </a:extLst>
        </xdr:cNvPr>
        <xdr:cNvSpPr txBox="1"/>
      </xdr:nvSpPr>
      <xdr:spPr>
        <a:xfrm>
          <a:off x="4761426" y="7995561"/>
          <a:ext cx="2325040" cy="950883"/>
        </a:xfrm>
        <a:prstGeom prst="rect">
          <a:avLst/>
        </a:prstGeom>
        <a:solidFill>
          <a:srgbClr val="181C3A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9D09C3A-2075-405B-9688-3E167AC5BB4F}" type="TxLink">
            <a:rPr lang="en-US" sz="20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/>
            <a:t>Fintech - Payments &amp; Wallet</a:t>
          </a:fld>
          <a:endParaRPr lang="en-IN" sz="2000" b="1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46075</xdr:colOff>
      <xdr:row>44</xdr:row>
      <xdr:rowOff>22645</xdr:rowOff>
    </xdr:from>
    <xdr:to>
      <xdr:col>14</xdr:col>
      <xdr:colOff>440571</xdr:colOff>
      <xdr:row>47</xdr:row>
      <xdr:rowOff>12205</xdr:rowOff>
    </xdr:to>
    <xdr:sp macro="" textlink="SECTORS!$E$7">
      <xdr:nvSpPr>
        <xdr:cNvPr id="38" name="TextBox 37">
          <a:extLst>
            <a:ext uri="{FF2B5EF4-FFF2-40B4-BE49-F238E27FC236}">
              <a16:creationId xmlns:a16="http://schemas.microsoft.com/office/drawing/2014/main" id="{60D0CAB2-4F5E-494D-8EF6-C6E1896F4CF9}"/>
            </a:ext>
          </a:extLst>
        </xdr:cNvPr>
        <xdr:cNvSpPr txBox="1"/>
      </xdr:nvSpPr>
      <xdr:spPr>
        <a:xfrm>
          <a:off x="7327408" y="8094201"/>
          <a:ext cx="1608052" cy="539893"/>
        </a:xfrm>
        <a:prstGeom prst="rect">
          <a:avLst/>
        </a:prstGeom>
        <a:solidFill>
          <a:srgbClr val="181C3A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322EB0B-3EB8-46A9-96BD-B25BDF5C1B43}" type="TxLink">
            <a:rPr lang="en-US" sz="18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/>
            <a:t>16000000000</a:t>
          </a:fld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557824</xdr:colOff>
      <xdr:row>49</xdr:row>
      <xdr:rowOff>133494</xdr:rowOff>
    </xdr:from>
    <xdr:to>
      <xdr:col>11</xdr:col>
      <xdr:colOff>451555</xdr:colOff>
      <xdr:row>53</xdr:row>
      <xdr:rowOff>112216</xdr:rowOff>
    </xdr:to>
    <xdr:sp macro="" textlink="SECTORS!$D$8">
      <xdr:nvSpPr>
        <xdr:cNvPr id="39" name="TextBox 38">
          <a:extLst>
            <a:ext uri="{FF2B5EF4-FFF2-40B4-BE49-F238E27FC236}">
              <a16:creationId xmlns:a16="http://schemas.microsoft.com/office/drawing/2014/main" id="{AAD64CC3-EDDA-4372-B672-0C4BA8914A5C}"/>
            </a:ext>
          </a:extLst>
        </xdr:cNvPr>
        <xdr:cNvSpPr txBox="1"/>
      </xdr:nvSpPr>
      <xdr:spPr>
        <a:xfrm>
          <a:off x="4805268" y="9122272"/>
          <a:ext cx="2320843" cy="712500"/>
        </a:xfrm>
        <a:prstGeom prst="rect">
          <a:avLst/>
        </a:prstGeom>
        <a:solidFill>
          <a:srgbClr val="181C3A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7FCD676-99AF-4CDC-9F9C-1CA1241ABC9B}" type="TxLink">
            <a:rPr lang="en-US" sz="20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/>
            <a:t>Fintech - Payments</a:t>
          </a:fld>
          <a:endParaRPr lang="en-IN" sz="2000" b="1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93860</xdr:colOff>
      <xdr:row>49</xdr:row>
      <xdr:rowOff>159135</xdr:rowOff>
    </xdr:from>
    <xdr:to>
      <xdr:col>14</xdr:col>
      <xdr:colOff>459919</xdr:colOff>
      <xdr:row>52</xdr:row>
      <xdr:rowOff>148696</xdr:rowOff>
    </xdr:to>
    <xdr:sp macro="" textlink="SECTORS!$E$8">
      <xdr:nvSpPr>
        <xdr:cNvPr id="40" name="TextBox 39">
          <a:extLst>
            <a:ext uri="{FF2B5EF4-FFF2-40B4-BE49-F238E27FC236}">
              <a16:creationId xmlns:a16="http://schemas.microsoft.com/office/drawing/2014/main" id="{54D7E3F9-BD05-4BF6-93CC-DDC372329B65}"/>
            </a:ext>
          </a:extLst>
        </xdr:cNvPr>
        <xdr:cNvSpPr txBox="1"/>
      </xdr:nvSpPr>
      <xdr:spPr>
        <a:xfrm>
          <a:off x="7375193" y="9147913"/>
          <a:ext cx="1579615" cy="539894"/>
        </a:xfrm>
        <a:prstGeom prst="rect">
          <a:avLst/>
        </a:prstGeom>
        <a:solidFill>
          <a:srgbClr val="181C3A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959AD64-3F12-43D9-AB00-4D1A08DB56C2}" type="TxLink">
            <a:rPr lang="en-US" sz="18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/>
            <a:t>14800000000</a:t>
          </a:fld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192674</xdr:colOff>
      <xdr:row>57</xdr:row>
      <xdr:rowOff>22412</xdr:rowOff>
    </xdr:from>
    <xdr:to>
      <xdr:col>15</xdr:col>
      <xdr:colOff>224116</xdr:colOff>
      <xdr:row>74</xdr:row>
      <xdr:rowOff>147662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FD693CCD-656A-483D-B4B7-27A1C1BB2E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506334</xdr:colOff>
      <xdr:row>57</xdr:row>
      <xdr:rowOff>53024</xdr:rowOff>
    </xdr:from>
    <xdr:to>
      <xdr:col>25</xdr:col>
      <xdr:colOff>246528</xdr:colOff>
      <xdr:row>59</xdr:row>
      <xdr:rowOff>156883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EB9B7D8F-1D81-DA8C-02B0-7A895528701E}"/>
            </a:ext>
          </a:extLst>
        </xdr:cNvPr>
        <xdr:cNvSpPr txBox="1"/>
      </xdr:nvSpPr>
      <xdr:spPr>
        <a:xfrm>
          <a:off x="10188216" y="10272789"/>
          <a:ext cx="5186253" cy="4624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bg1"/>
              </a:solidFill>
            </a:rPr>
            <a:t>Top 5 Companies With Their Valuation</a:t>
          </a:r>
        </a:p>
      </xdr:txBody>
    </xdr:sp>
    <xdr:clientData/>
  </xdr:twoCellAnchor>
  <xdr:twoCellAnchor>
    <xdr:from>
      <xdr:col>28</xdr:col>
      <xdr:colOff>293174</xdr:colOff>
      <xdr:row>18</xdr:row>
      <xdr:rowOff>67236</xdr:rowOff>
    </xdr:from>
    <xdr:to>
      <xdr:col>39</xdr:col>
      <xdr:colOff>530011</xdr:colOff>
      <xdr:row>75</xdr:row>
      <xdr:rowOff>166027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5AD00BBD-1AD5-0B40-E017-57615CA004A6}"/>
            </a:ext>
          </a:extLst>
        </xdr:cNvPr>
        <xdr:cNvSpPr txBox="1"/>
      </xdr:nvSpPr>
      <xdr:spPr>
        <a:xfrm>
          <a:off x="17236468" y="3294530"/>
          <a:ext cx="6893131" cy="10318556"/>
        </a:xfrm>
        <a:prstGeom prst="rect">
          <a:avLst/>
        </a:prstGeom>
        <a:solidFill>
          <a:srgbClr val="181C3A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100"/>
        </a:p>
      </xdr:txBody>
    </xdr:sp>
    <xdr:clientData/>
  </xdr:twoCellAnchor>
  <xdr:twoCellAnchor>
    <xdr:from>
      <xdr:col>28</xdr:col>
      <xdr:colOff>509563</xdr:colOff>
      <xdr:row>52</xdr:row>
      <xdr:rowOff>84859</xdr:rowOff>
    </xdr:from>
    <xdr:to>
      <xdr:col>39</xdr:col>
      <xdr:colOff>127944</xdr:colOff>
      <xdr:row>59</xdr:row>
      <xdr:rowOff>33405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11DB403A-2172-3E83-3ABD-3055C189EDE0}"/>
            </a:ext>
          </a:extLst>
        </xdr:cNvPr>
        <xdr:cNvSpPr txBox="1"/>
      </xdr:nvSpPr>
      <xdr:spPr>
        <a:xfrm>
          <a:off x="17742486" y="9228859"/>
          <a:ext cx="6388458" cy="1179469"/>
        </a:xfrm>
        <a:prstGeom prst="rect">
          <a:avLst/>
        </a:prstGeom>
        <a:solidFill>
          <a:srgbClr val="090F26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400" b="1">
              <a:solidFill>
                <a:schemeClr val="bg1"/>
              </a:solidFill>
            </a:rPr>
            <a:t>InMobi was the first startup to gain the unicorn status in 2011.</a:t>
          </a:r>
        </a:p>
      </xdr:txBody>
    </xdr:sp>
    <xdr:clientData/>
  </xdr:twoCellAnchor>
  <xdr:twoCellAnchor>
    <xdr:from>
      <xdr:col>28</xdr:col>
      <xdr:colOff>474659</xdr:colOff>
      <xdr:row>62</xdr:row>
      <xdr:rowOff>10739</xdr:rowOff>
    </xdr:from>
    <xdr:to>
      <xdr:col>39</xdr:col>
      <xdr:colOff>93040</xdr:colOff>
      <xdr:row>69</xdr:row>
      <xdr:rowOff>20052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484E10D9-0DAD-4AD0-A7A6-0B2C1D943690}"/>
            </a:ext>
          </a:extLst>
        </xdr:cNvPr>
        <xdr:cNvSpPr txBox="1"/>
      </xdr:nvSpPr>
      <xdr:spPr>
        <a:xfrm>
          <a:off x="17318870" y="11200107"/>
          <a:ext cx="6235749" cy="1272629"/>
        </a:xfrm>
        <a:prstGeom prst="rect">
          <a:avLst/>
        </a:prstGeom>
        <a:solidFill>
          <a:srgbClr val="090F26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Polygon</a:t>
          </a:r>
          <a:r>
            <a:rPr lang="en-IN" sz="2400" b="1">
              <a:solidFill>
                <a:schemeClr val="bg1"/>
              </a:solidFill>
            </a:rPr>
            <a:t> </a:t>
          </a:r>
          <a:r>
            <a:rPr lang="en-IN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Web3 Infrastructure BlockChain</a:t>
          </a:r>
          <a:r>
            <a:rPr lang="en-IN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platform</a:t>
          </a:r>
          <a:r>
            <a:rPr lang="en-IN" sz="2400" b="1">
              <a:solidFill>
                <a:schemeClr val="bg1"/>
              </a:solidFill>
            </a:rPr>
            <a:t> got the unicorn status in</a:t>
          </a:r>
        </a:p>
        <a:p>
          <a:r>
            <a:rPr lang="en-IN" sz="2400" b="1">
              <a:solidFill>
                <a:schemeClr val="bg1"/>
              </a:solidFill>
            </a:rPr>
            <a:t>February 2022.</a:t>
          </a:r>
        </a:p>
      </xdr:txBody>
    </xdr:sp>
    <xdr:clientData/>
  </xdr:twoCellAnchor>
  <xdr:twoCellAnchor>
    <xdr:from>
      <xdr:col>16</xdr:col>
      <xdr:colOff>322168</xdr:colOff>
      <xdr:row>36</xdr:row>
      <xdr:rowOff>134471</xdr:rowOff>
    </xdr:from>
    <xdr:to>
      <xdr:col>27</xdr:col>
      <xdr:colOff>179293</xdr:colOff>
      <xdr:row>54</xdr:row>
      <xdr:rowOff>106567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F499380-3F3A-4336-90C1-3B7C84F44A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493290</xdr:colOff>
      <xdr:row>42</xdr:row>
      <xdr:rowOff>175131</xdr:rowOff>
    </xdr:from>
    <xdr:to>
      <xdr:col>39</xdr:col>
      <xdr:colOff>109683</xdr:colOff>
      <xdr:row>49</xdr:row>
      <xdr:rowOff>119900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B3986F3C-F33C-443E-AD92-8C08A441659E}"/>
            </a:ext>
          </a:extLst>
        </xdr:cNvPr>
        <xdr:cNvSpPr txBox="1"/>
      </xdr:nvSpPr>
      <xdr:spPr>
        <a:xfrm>
          <a:off x="17726213" y="7560669"/>
          <a:ext cx="6386470" cy="1175693"/>
        </a:xfrm>
        <a:prstGeom prst="rect">
          <a:avLst/>
        </a:prstGeom>
        <a:solidFill>
          <a:srgbClr val="090F26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400" b="1">
              <a:solidFill>
                <a:schemeClr val="bg1"/>
              </a:solidFill>
            </a:rPr>
            <a:t>Between</a:t>
          </a:r>
          <a:r>
            <a:rPr lang="en-IN" sz="2400" b="1" baseline="0">
              <a:solidFill>
                <a:schemeClr val="bg1"/>
              </a:solidFill>
            </a:rPr>
            <a:t> 2020 and 2021, t</a:t>
          </a:r>
          <a:r>
            <a:rPr lang="en-IN" sz="2400" b="1">
              <a:solidFill>
                <a:schemeClr val="bg1"/>
              </a:solidFill>
            </a:rPr>
            <a:t>here</a:t>
          </a:r>
          <a:r>
            <a:rPr lang="en-IN" sz="2400" b="1" baseline="0">
              <a:solidFill>
                <a:schemeClr val="bg1"/>
              </a:solidFill>
            </a:rPr>
            <a:t> was a 340% increase in number of companies qualifying as unicorns.</a:t>
          </a:r>
          <a:endParaRPr lang="en-IN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28</xdr:col>
      <xdr:colOff>488111</xdr:colOff>
      <xdr:row>71</xdr:row>
      <xdr:rowOff>114136</xdr:rowOff>
    </xdr:from>
    <xdr:to>
      <xdr:col>39</xdr:col>
      <xdr:colOff>106492</xdr:colOff>
      <xdr:row>74</xdr:row>
      <xdr:rowOff>152768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F4E5946-BEF7-4325-BBC1-AC3DA8DE1F04}"/>
            </a:ext>
          </a:extLst>
        </xdr:cNvPr>
        <xdr:cNvSpPr txBox="1"/>
      </xdr:nvSpPr>
      <xdr:spPr>
        <a:xfrm>
          <a:off x="17787570" y="13274082"/>
          <a:ext cx="6414598" cy="594686"/>
        </a:xfrm>
        <a:prstGeom prst="rect">
          <a:avLst/>
        </a:prstGeom>
        <a:solidFill>
          <a:srgbClr val="090F26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400" b="1">
              <a:solidFill>
                <a:schemeClr val="bg1"/>
              </a:solidFill>
            </a:rPr>
            <a:t>BANGALORE</a:t>
          </a:r>
          <a:r>
            <a:rPr lang="en-IN" sz="2400" b="1" baseline="0">
              <a:solidFill>
                <a:schemeClr val="bg1"/>
              </a:solidFill>
            </a:rPr>
            <a:t> - Hub of 40% Indian Unicorns.</a:t>
          </a:r>
          <a:endParaRPr lang="en-IN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269732</xdr:colOff>
      <xdr:row>19</xdr:row>
      <xdr:rowOff>75866</xdr:rowOff>
    </xdr:from>
    <xdr:to>
      <xdr:col>10</xdr:col>
      <xdr:colOff>37359</xdr:colOff>
      <xdr:row>21</xdr:row>
      <xdr:rowOff>80174</xdr:rowOff>
    </xdr:to>
    <xdr:sp macro="" textlink="SECTORS!$D$4">
      <xdr:nvSpPr>
        <xdr:cNvPr id="10" name="TextBox 9">
          <a:extLst>
            <a:ext uri="{FF2B5EF4-FFF2-40B4-BE49-F238E27FC236}">
              <a16:creationId xmlns:a16="http://schemas.microsoft.com/office/drawing/2014/main" id="{A0C5114B-9870-458A-B281-D7BDB1DA19EA}"/>
            </a:ext>
          </a:extLst>
        </xdr:cNvPr>
        <xdr:cNvSpPr txBox="1"/>
      </xdr:nvSpPr>
      <xdr:spPr>
        <a:xfrm>
          <a:off x="3306689" y="3642909"/>
          <a:ext cx="2804583" cy="379787"/>
        </a:xfrm>
        <a:prstGeom prst="rect">
          <a:avLst/>
        </a:prstGeom>
        <a:solidFill>
          <a:srgbClr val="181C3A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bg1"/>
              </a:solidFill>
            </a:rPr>
            <a:t>Most</a:t>
          </a:r>
          <a:r>
            <a:rPr lang="en-IN" sz="2000" b="1" baseline="0">
              <a:solidFill>
                <a:schemeClr val="bg1"/>
              </a:solidFill>
            </a:rPr>
            <a:t> Coveted Sectors</a:t>
          </a:r>
          <a:endParaRPr lang="en-IN" sz="2000" b="1">
            <a:solidFill>
              <a:schemeClr val="bg1"/>
            </a:solidFill>
          </a:endParaRPr>
        </a:p>
      </xdr:txBody>
    </xdr:sp>
    <xdr:clientData/>
  </xdr:twoCellAnchor>
  <xdr:twoCellAnchor>
    <xdr:from>
      <xdr:col>28</xdr:col>
      <xdr:colOff>595742</xdr:colOff>
      <xdr:row>25</xdr:row>
      <xdr:rowOff>103810</xdr:rowOff>
    </xdr:from>
    <xdr:to>
      <xdr:col>39</xdr:col>
      <xdr:colOff>143888</xdr:colOff>
      <xdr:row>30</xdr:row>
      <xdr:rowOff>88001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274BE402-E5E7-7C2F-314A-36A6A6CF7B98}"/>
            </a:ext>
          </a:extLst>
        </xdr:cNvPr>
        <xdr:cNvSpPr txBox="1"/>
      </xdr:nvSpPr>
      <xdr:spPr>
        <a:xfrm>
          <a:off x="17828665" y="4499964"/>
          <a:ext cx="6318223" cy="863422"/>
        </a:xfrm>
        <a:prstGeom prst="rect">
          <a:avLst/>
        </a:prstGeom>
        <a:solidFill>
          <a:srgbClr val="090F26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IN" sz="2400" b="1">
              <a:solidFill>
                <a:schemeClr val="bg1"/>
              </a:solidFill>
              <a:latin typeface="+mn-lt"/>
              <a:ea typeface="+mn-ea"/>
              <a:cs typeface="+mn-cs"/>
            </a:rPr>
            <a:t>Unicorn is a business term used to define a startup with valuation of over $1 Billion.</a:t>
          </a:r>
        </a:p>
      </xdr:txBody>
    </xdr:sp>
    <xdr:clientData/>
  </xdr:twoCellAnchor>
  <xdr:twoCellAnchor>
    <xdr:from>
      <xdr:col>28</xdr:col>
      <xdr:colOff>564672</xdr:colOff>
      <xdr:row>33</xdr:row>
      <xdr:rowOff>47578</xdr:rowOff>
    </xdr:from>
    <xdr:to>
      <xdr:col>39</xdr:col>
      <xdr:colOff>181065</xdr:colOff>
      <xdr:row>40</xdr:row>
      <xdr:rowOff>131884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A575ED2D-93A6-451C-BD9E-E78CD3BB6434}"/>
            </a:ext>
          </a:extLst>
        </xdr:cNvPr>
        <xdr:cNvSpPr txBox="1"/>
      </xdr:nvSpPr>
      <xdr:spPr>
        <a:xfrm>
          <a:off x="17797595" y="5850501"/>
          <a:ext cx="6386470" cy="1315229"/>
        </a:xfrm>
        <a:prstGeom prst="rect">
          <a:avLst/>
        </a:prstGeom>
        <a:solidFill>
          <a:srgbClr val="090F26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400" b="1">
              <a:solidFill>
                <a:schemeClr val="bg1"/>
              </a:solidFill>
            </a:rPr>
            <a:t>India</a:t>
          </a:r>
          <a:r>
            <a:rPr lang="en-IN" sz="2400" b="1" baseline="0">
              <a:solidFill>
                <a:schemeClr val="bg1"/>
              </a:solidFill>
            </a:rPr>
            <a:t> is becoming the worlds fastest growing startup ecosystem with more than 100 unicorns, and still growing.</a:t>
          </a:r>
          <a:endParaRPr lang="en-IN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41639</xdr:colOff>
      <xdr:row>23</xdr:row>
      <xdr:rowOff>155685</xdr:rowOff>
    </xdr:from>
    <xdr:to>
      <xdr:col>10</xdr:col>
      <xdr:colOff>301261</xdr:colOff>
      <xdr:row>25</xdr:row>
      <xdr:rowOff>158089</xdr:rowOff>
    </xdr:to>
    <xdr:sp macro="" textlink="SECTORS!$D$4">
      <xdr:nvSpPr>
        <xdr:cNvPr id="18" name="TextBox 17">
          <a:extLst>
            <a:ext uri="{FF2B5EF4-FFF2-40B4-BE49-F238E27FC236}">
              <a16:creationId xmlns:a16="http://schemas.microsoft.com/office/drawing/2014/main" id="{869A3013-FB08-42C4-80C7-AAF0AE9F2A36}"/>
            </a:ext>
          </a:extLst>
        </xdr:cNvPr>
        <xdr:cNvSpPr txBox="1"/>
      </xdr:nvSpPr>
      <xdr:spPr>
        <a:xfrm>
          <a:off x="4900769" y="4473685"/>
          <a:ext cx="1474405" cy="377882"/>
        </a:xfrm>
        <a:prstGeom prst="rect">
          <a:avLst/>
        </a:prstGeom>
        <a:solidFill>
          <a:srgbClr val="181C3A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>
              <a:solidFill>
                <a:schemeClr val="bg1"/>
              </a:solidFill>
            </a:rPr>
            <a:t>SECTORS</a:t>
          </a:r>
        </a:p>
      </xdr:txBody>
    </xdr:sp>
    <xdr:clientData/>
  </xdr:twoCellAnchor>
  <xdr:twoCellAnchor>
    <xdr:from>
      <xdr:col>12</xdr:col>
      <xdr:colOff>3744</xdr:colOff>
      <xdr:row>23</xdr:row>
      <xdr:rowOff>159226</xdr:rowOff>
    </xdr:from>
    <xdr:to>
      <xdr:col>14</xdr:col>
      <xdr:colOff>264831</xdr:colOff>
      <xdr:row>25</xdr:row>
      <xdr:rowOff>161629</xdr:rowOff>
    </xdr:to>
    <xdr:sp macro="" textlink="SECTORS!$D$4">
      <xdr:nvSpPr>
        <xdr:cNvPr id="19" name="TextBox 18">
          <a:extLst>
            <a:ext uri="{FF2B5EF4-FFF2-40B4-BE49-F238E27FC236}">
              <a16:creationId xmlns:a16="http://schemas.microsoft.com/office/drawing/2014/main" id="{81A31636-219C-4856-B0B9-FA32BF167E20}"/>
            </a:ext>
          </a:extLst>
        </xdr:cNvPr>
        <xdr:cNvSpPr txBox="1"/>
      </xdr:nvSpPr>
      <xdr:spPr>
        <a:xfrm>
          <a:off x="7292440" y="4477226"/>
          <a:ext cx="1475869" cy="377881"/>
        </a:xfrm>
        <a:prstGeom prst="rect">
          <a:avLst/>
        </a:prstGeom>
        <a:solidFill>
          <a:srgbClr val="181C3A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>
              <a:solidFill>
                <a:schemeClr val="bg1"/>
              </a:solidFill>
            </a:rPr>
            <a:t>VALUATION</a:t>
          </a:r>
        </a:p>
      </xdr:txBody>
    </xdr:sp>
    <xdr:clientData/>
  </xdr:twoCellAnchor>
  <xdr:twoCellAnchor>
    <xdr:from>
      <xdr:col>28</xdr:col>
      <xdr:colOff>476270</xdr:colOff>
      <xdr:row>19</xdr:row>
      <xdr:rowOff>153147</xdr:rowOff>
    </xdr:from>
    <xdr:to>
      <xdr:col>33</xdr:col>
      <xdr:colOff>508002</xdr:colOff>
      <xdr:row>23</xdr:row>
      <xdr:rowOff>134469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FC47098C-7D81-418E-9DFF-EA7EBD582EB8}"/>
            </a:ext>
          </a:extLst>
        </xdr:cNvPr>
        <xdr:cNvSpPr txBox="1"/>
      </xdr:nvSpPr>
      <xdr:spPr>
        <a:xfrm>
          <a:off x="17419564" y="3559735"/>
          <a:ext cx="3057320" cy="6984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IN" sz="2400" b="1">
              <a:solidFill>
                <a:schemeClr val="bg1"/>
              </a:solidFill>
              <a:latin typeface="+mn-lt"/>
              <a:ea typeface="+mn-ea"/>
              <a:cs typeface="+mn-cs"/>
            </a:rPr>
            <a:t>KEY</a:t>
          </a:r>
          <a:r>
            <a:rPr lang="en-IN" sz="24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 ANALYSIS</a:t>
          </a:r>
          <a:endParaRPr lang="en-IN" sz="24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28</xdr:col>
      <xdr:colOff>517823</xdr:colOff>
      <xdr:row>25</xdr:row>
      <xdr:rowOff>90892</xdr:rowOff>
    </xdr:from>
    <xdr:to>
      <xdr:col>28</xdr:col>
      <xdr:colOff>589823</xdr:colOff>
      <xdr:row>30</xdr:row>
      <xdr:rowOff>69502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A199069E-85A5-444A-850D-1E4EC43DF859}"/>
            </a:ext>
          </a:extLst>
        </xdr:cNvPr>
        <xdr:cNvSpPr txBox="1"/>
      </xdr:nvSpPr>
      <xdr:spPr>
        <a:xfrm>
          <a:off x="17789823" y="4626606"/>
          <a:ext cx="72000" cy="885753"/>
        </a:xfrm>
        <a:prstGeom prst="rect">
          <a:avLst/>
        </a:prstGeom>
        <a:solidFill>
          <a:srgbClr val="FF0000">
            <a:alpha val="5000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endParaRPr lang="en-IN" sz="24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28</xdr:col>
      <xdr:colOff>446633</xdr:colOff>
      <xdr:row>43</xdr:row>
      <xdr:rowOff>72127</xdr:rowOff>
    </xdr:from>
    <xdr:to>
      <xdr:col>28</xdr:col>
      <xdr:colOff>518633</xdr:colOff>
      <xdr:row>49</xdr:row>
      <xdr:rowOff>86585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2C1A0A81-8317-8970-6C7A-A855172F6F8E}"/>
            </a:ext>
          </a:extLst>
        </xdr:cNvPr>
        <xdr:cNvSpPr txBox="1"/>
      </xdr:nvSpPr>
      <xdr:spPr>
        <a:xfrm>
          <a:off x="17718633" y="7873556"/>
          <a:ext cx="72000" cy="1103029"/>
        </a:xfrm>
        <a:prstGeom prst="rect">
          <a:avLst/>
        </a:prstGeom>
        <a:solidFill>
          <a:srgbClr val="FF0000">
            <a:alpha val="5000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100"/>
        </a:p>
      </xdr:txBody>
    </xdr:sp>
    <xdr:clientData/>
  </xdr:twoCellAnchor>
  <xdr:twoCellAnchor>
    <xdr:from>
      <xdr:col>28</xdr:col>
      <xdr:colOff>388470</xdr:colOff>
      <xdr:row>52</xdr:row>
      <xdr:rowOff>105176</xdr:rowOff>
    </xdr:from>
    <xdr:to>
      <xdr:col>28</xdr:col>
      <xdr:colOff>460470</xdr:colOff>
      <xdr:row>59</xdr:row>
      <xdr:rowOff>5786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1BFED1E6-7CD4-4BFD-9AED-1B7D08896A6E}"/>
            </a:ext>
          </a:extLst>
        </xdr:cNvPr>
        <xdr:cNvSpPr txBox="1"/>
      </xdr:nvSpPr>
      <xdr:spPr>
        <a:xfrm>
          <a:off x="17660470" y="9539462"/>
          <a:ext cx="72000" cy="1170610"/>
        </a:xfrm>
        <a:prstGeom prst="rect">
          <a:avLst/>
        </a:prstGeom>
        <a:solidFill>
          <a:srgbClr val="FF0000">
            <a:alpha val="5000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100"/>
        </a:p>
      </xdr:txBody>
    </xdr:sp>
    <xdr:clientData/>
  </xdr:twoCellAnchor>
  <xdr:twoCellAnchor>
    <xdr:from>
      <xdr:col>28</xdr:col>
      <xdr:colOff>382311</xdr:colOff>
      <xdr:row>62</xdr:row>
      <xdr:rowOff>36913</xdr:rowOff>
    </xdr:from>
    <xdr:to>
      <xdr:col>28</xdr:col>
      <xdr:colOff>454311</xdr:colOff>
      <xdr:row>68</xdr:row>
      <xdr:rowOff>58999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3B90AFE6-FB4D-48F9-ACCB-C7ACCA171C27}"/>
            </a:ext>
          </a:extLst>
        </xdr:cNvPr>
        <xdr:cNvSpPr txBox="1"/>
      </xdr:nvSpPr>
      <xdr:spPr>
        <a:xfrm>
          <a:off x="17654311" y="11285484"/>
          <a:ext cx="72000" cy="1110658"/>
        </a:xfrm>
        <a:prstGeom prst="rect">
          <a:avLst/>
        </a:prstGeom>
        <a:solidFill>
          <a:srgbClr val="FF0000">
            <a:alpha val="5000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100"/>
        </a:p>
      </xdr:txBody>
    </xdr:sp>
    <xdr:clientData/>
  </xdr:twoCellAnchor>
  <xdr:twoCellAnchor>
    <xdr:from>
      <xdr:col>28</xdr:col>
      <xdr:colOff>444467</xdr:colOff>
      <xdr:row>71</xdr:row>
      <xdr:rowOff>61844</xdr:rowOff>
    </xdr:from>
    <xdr:to>
      <xdr:col>28</xdr:col>
      <xdr:colOff>516467</xdr:colOff>
      <xdr:row>74</xdr:row>
      <xdr:rowOff>77305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BA3633A4-F69B-4442-95DD-80CA683D1068}"/>
            </a:ext>
          </a:extLst>
        </xdr:cNvPr>
        <xdr:cNvSpPr txBox="1"/>
      </xdr:nvSpPr>
      <xdr:spPr>
        <a:xfrm>
          <a:off x="17716467" y="12943273"/>
          <a:ext cx="72000" cy="559746"/>
        </a:xfrm>
        <a:prstGeom prst="rect">
          <a:avLst/>
        </a:prstGeom>
        <a:solidFill>
          <a:srgbClr val="FF0000">
            <a:alpha val="5000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100"/>
        </a:p>
      </xdr:txBody>
    </xdr:sp>
    <xdr:clientData/>
  </xdr:twoCellAnchor>
  <xdr:twoCellAnchor>
    <xdr:from>
      <xdr:col>28</xdr:col>
      <xdr:colOff>476250</xdr:colOff>
      <xdr:row>33</xdr:row>
      <xdr:rowOff>69019</xdr:rowOff>
    </xdr:from>
    <xdr:to>
      <xdr:col>28</xdr:col>
      <xdr:colOff>571500</xdr:colOff>
      <xdr:row>40</xdr:row>
      <xdr:rowOff>87923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6382ADBB-EC3B-40B1-B30E-BF4909FE9E2A}"/>
            </a:ext>
          </a:extLst>
        </xdr:cNvPr>
        <xdr:cNvSpPr txBox="1"/>
      </xdr:nvSpPr>
      <xdr:spPr>
        <a:xfrm>
          <a:off x="17709173" y="5871942"/>
          <a:ext cx="95250" cy="1249827"/>
        </a:xfrm>
        <a:prstGeom prst="rect">
          <a:avLst/>
        </a:prstGeom>
        <a:solidFill>
          <a:srgbClr val="FF0000">
            <a:alpha val="5000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100"/>
        </a:p>
      </xdr:txBody>
    </xdr:sp>
    <xdr:clientData/>
  </xdr:twoCellAnchor>
  <xdr:twoCellAnchor editAs="oneCell">
    <xdr:from>
      <xdr:col>37</xdr:col>
      <xdr:colOff>509663</xdr:colOff>
      <xdr:row>19</xdr:row>
      <xdr:rowOff>136285</xdr:rowOff>
    </xdr:from>
    <xdr:to>
      <xdr:col>39</xdr:col>
      <xdr:colOff>225389</xdr:colOff>
      <xdr:row>24</xdr:row>
      <xdr:rowOff>155157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87F0F860-2730-E6C9-E65A-1A5B00724E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3281740" y="3477362"/>
          <a:ext cx="946649" cy="898103"/>
        </a:xfrm>
        <a:prstGeom prst="rect">
          <a:avLst/>
        </a:prstGeom>
      </xdr:spPr>
    </xdr:pic>
    <xdr:clientData/>
  </xdr:twoCellAnchor>
  <xdr:twoCellAnchor>
    <xdr:from>
      <xdr:col>34</xdr:col>
      <xdr:colOff>418677</xdr:colOff>
      <xdr:row>12</xdr:row>
      <xdr:rowOff>104589</xdr:rowOff>
    </xdr:from>
    <xdr:to>
      <xdr:col>39</xdr:col>
      <xdr:colOff>515992</xdr:colOff>
      <xdr:row>16</xdr:row>
      <xdr:rowOff>130254</xdr:rowOff>
    </xdr:to>
    <xdr:sp macro="" textlink="">
      <xdr:nvSpPr>
        <xdr:cNvPr id="56" name="TextBox 55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3805CC16-BB93-4EA1-803C-B5EEA8A26AD3}"/>
            </a:ext>
          </a:extLst>
        </xdr:cNvPr>
        <xdr:cNvSpPr txBox="1"/>
      </xdr:nvSpPr>
      <xdr:spPr>
        <a:xfrm>
          <a:off x="21246677" y="2256118"/>
          <a:ext cx="3160256" cy="742842"/>
        </a:xfrm>
        <a:prstGeom prst="rect">
          <a:avLst/>
        </a:prstGeom>
        <a:solidFill>
          <a:srgbClr val="181C3A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/>
          <a:r>
            <a:rPr lang="en-IN" sz="2800" b="1">
              <a:solidFill>
                <a:schemeClr val="bg1"/>
              </a:solidFill>
              <a:latin typeface="+mn-lt"/>
              <a:ea typeface="+mn-ea"/>
              <a:cs typeface="+mn-cs"/>
            </a:rPr>
            <a:t>           PROCEDURE</a:t>
          </a:r>
        </a:p>
      </xdr:txBody>
    </xdr:sp>
    <xdr:clientData/>
  </xdr:twoCellAnchor>
  <xdr:twoCellAnchor>
    <xdr:from>
      <xdr:col>29</xdr:col>
      <xdr:colOff>59765</xdr:colOff>
      <xdr:row>12</xdr:row>
      <xdr:rowOff>74706</xdr:rowOff>
    </xdr:from>
    <xdr:to>
      <xdr:col>34</xdr:col>
      <xdr:colOff>7326</xdr:colOff>
      <xdr:row>16</xdr:row>
      <xdr:rowOff>86943</xdr:rowOff>
    </xdr:to>
    <xdr:sp macro="" textlink="">
      <xdr:nvSpPr>
        <xdr:cNvPr id="60" name="TextBox 59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FC240915-D501-48B9-AC1E-15D86D7F16D3}"/>
            </a:ext>
          </a:extLst>
        </xdr:cNvPr>
        <xdr:cNvSpPr txBox="1"/>
      </xdr:nvSpPr>
      <xdr:spPr>
        <a:xfrm>
          <a:off x="17824824" y="2226235"/>
          <a:ext cx="3010502" cy="729414"/>
        </a:xfrm>
        <a:prstGeom prst="rect">
          <a:avLst/>
        </a:prstGeom>
        <a:solidFill>
          <a:srgbClr val="181C3A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/>
          <a:r>
            <a:rPr lang="en-IN" sz="2400" b="1">
              <a:solidFill>
                <a:schemeClr val="bg1"/>
              </a:solidFill>
              <a:latin typeface="+mn-lt"/>
              <a:ea typeface="+mn-ea"/>
              <a:cs typeface="+mn-cs"/>
            </a:rPr>
            <a:t>         </a:t>
          </a:r>
          <a:r>
            <a:rPr lang="en-IN" sz="2800" b="1">
              <a:solidFill>
                <a:schemeClr val="bg1"/>
              </a:solidFill>
              <a:latin typeface="+mn-lt"/>
              <a:ea typeface="+mn-ea"/>
              <a:cs typeface="+mn-cs"/>
            </a:rPr>
            <a:t> PIVOT</a:t>
          </a:r>
          <a:r>
            <a:rPr lang="en-IN" sz="28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 TABLES</a:t>
          </a:r>
          <a:endParaRPr lang="en-IN" sz="28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29</xdr:col>
      <xdr:colOff>202135</xdr:colOff>
      <xdr:row>13</xdr:row>
      <xdr:rowOff>21068</xdr:rowOff>
    </xdr:from>
    <xdr:to>
      <xdr:col>30</xdr:col>
      <xdr:colOff>92787</xdr:colOff>
      <xdr:row>15</xdr:row>
      <xdr:rowOff>143565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455F9EDB-0930-4429-97C1-3EE3881969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flipH="1">
          <a:off x="17967194" y="2351892"/>
          <a:ext cx="503240" cy="481085"/>
        </a:xfrm>
        <a:prstGeom prst="rect">
          <a:avLst/>
        </a:prstGeom>
      </xdr:spPr>
    </xdr:pic>
    <xdr:clientData/>
  </xdr:twoCellAnchor>
  <xdr:twoCellAnchor editAs="oneCell">
    <xdr:from>
      <xdr:col>34</xdr:col>
      <xdr:colOff>560631</xdr:colOff>
      <xdr:row>13</xdr:row>
      <xdr:rowOff>39134</xdr:rowOff>
    </xdr:from>
    <xdr:to>
      <xdr:col>36</xdr:col>
      <xdr:colOff>596</xdr:colOff>
      <xdr:row>16</xdr:row>
      <xdr:rowOff>21752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E376AFB5-0A39-F10E-E840-6862CB5AF6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1388631" y="2369958"/>
          <a:ext cx="665141" cy="520500"/>
        </a:xfrm>
        <a:prstGeom prst="rect">
          <a:avLst/>
        </a:prstGeom>
      </xdr:spPr>
    </xdr:pic>
    <xdr:clientData/>
  </xdr:twoCellAnchor>
  <xdr:twoCellAnchor>
    <xdr:from>
      <xdr:col>5</xdr:col>
      <xdr:colOff>57068</xdr:colOff>
      <xdr:row>9</xdr:row>
      <xdr:rowOff>106325</xdr:rowOff>
    </xdr:from>
    <xdr:to>
      <xdr:col>27</xdr:col>
      <xdr:colOff>438150</xdr:colOff>
      <xdr:row>16</xdr:row>
      <xdr:rowOff>133008</xdr:rowOff>
    </xdr:to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349F08DF-D82E-4767-A60C-85CA790E5E79}"/>
            </a:ext>
          </a:extLst>
        </xdr:cNvPr>
        <xdr:cNvSpPr txBox="1"/>
      </xdr:nvSpPr>
      <xdr:spPr>
        <a:xfrm>
          <a:off x="3105068" y="1820825"/>
          <a:ext cx="13792282" cy="1360183"/>
        </a:xfrm>
        <a:prstGeom prst="rect">
          <a:avLst/>
        </a:prstGeom>
        <a:solidFill>
          <a:srgbClr val="181C3A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/>
          <a:r>
            <a:rPr lang="en-IN" sz="4400" b="1">
              <a:solidFill>
                <a:schemeClr val="bg1"/>
              </a:solidFill>
              <a:latin typeface="+mn-lt"/>
              <a:ea typeface="+mn-ea"/>
              <a:cs typeface="+mn-cs"/>
            </a:rPr>
            <a:t>                   </a:t>
          </a:r>
          <a:r>
            <a:rPr lang="en-IN" sz="44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       </a:t>
          </a:r>
          <a:r>
            <a:rPr lang="en-IN" sz="4400" b="1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  <a:r>
            <a:rPr lang="en-IN" sz="4400" b="1" u="sng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rPr>
            <a:t>INDIAN UNICORN DASHBOARD</a:t>
          </a:r>
        </a:p>
      </xdr:txBody>
    </xdr:sp>
    <xdr:clientData/>
  </xdr:twoCellAnchor>
  <xdr:twoCellAnchor editAs="oneCell">
    <xdr:from>
      <xdr:col>7</xdr:col>
      <xdr:colOff>164757</xdr:colOff>
      <xdr:row>9</xdr:row>
      <xdr:rowOff>57150</xdr:rowOff>
    </xdr:from>
    <xdr:to>
      <xdr:col>9</xdr:col>
      <xdr:colOff>174991</xdr:colOff>
      <xdr:row>17</xdr:row>
      <xdr:rowOff>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7D9894D0-C931-0570-873F-9822976DDC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 flipH="1">
          <a:off x="4489622" y="1725312"/>
          <a:ext cx="1245910" cy="1425661"/>
        </a:xfrm>
        <a:prstGeom prst="rect">
          <a:avLst/>
        </a:prstGeom>
      </xdr:spPr>
    </xdr:pic>
    <xdr:clientData/>
  </xdr:twoCellAnchor>
  <xdr:twoCellAnchor editAs="oneCell">
    <xdr:from>
      <xdr:col>23</xdr:col>
      <xdr:colOff>601820</xdr:colOff>
      <xdr:row>9</xdr:row>
      <xdr:rowOff>97698</xdr:rowOff>
    </xdr:from>
    <xdr:to>
      <xdr:col>25</xdr:col>
      <xdr:colOff>590106</xdr:colOff>
      <xdr:row>17</xdr:row>
      <xdr:rowOff>19050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62A67922-61D1-431D-8CDD-7E7EFBE66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4622620" y="1812198"/>
          <a:ext cx="1207486" cy="1445352"/>
        </a:xfrm>
        <a:prstGeom prst="rect">
          <a:avLst/>
        </a:prstGeom>
      </xdr:spPr>
    </xdr:pic>
    <xdr:clientData/>
  </xdr:twoCellAnchor>
  <xdr:twoCellAnchor editAs="oneCell">
    <xdr:from>
      <xdr:col>6</xdr:col>
      <xdr:colOff>27961</xdr:colOff>
      <xdr:row>27</xdr:row>
      <xdr:rowOff>140736</xdr:rowOff>
    </xdr:from>
    <xdr:to>
      <xdr:col>6</xdr:col>
      <xdr:colOff>547239</xdr:colOff>
      <xdr:row>30</xdr:row>
      <xdr:rowOff>89689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8A1A5002-D26F-47AD-A94E-8DE39BACE3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734988" y="5145222"/>
          <a:ext cx="519278" cy="505008"/>
        </a:xfrm>
        <a:prstGeom prst="rect">
          <a:avLst/>
        </a:prstGeom>
      </xdr:spPr>
    </xdr:pic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0.01534</cdr:x>
      <cdr:y>0.01052</cdr:y>
    </cdr:from>
    <cdr:to>
      <cdr:x>0.64048</cdr:x>
      <cdr:y>0.18502</cdr:y>
    </cdr:to>
    <cdr:sp macro="" textlink="">
      <cdr:nvSpPr>
        <cdr:cNvPr id="2" name="TextBox 56">
          <a:extLst xmlns:a="http://schemas.openxmlformats.org/drawingml/2006/main">
            <a:ext uri="{FF2B5EF4-FFF2-40B4-BE49-F238E27FC236}">
              <a16:creationId xmlns:a16="http://schemas.microsoft.com/office/drawing/2014/main" id="{C6B2B270-BEDE-9965-50AB-AC1BB1CBC520}"/>
            </a:ext>
          </a:extLst>
        </cdr:cNvPr>
        <cdr:cNvSpPr txBox="1"/>
      </cdr:nvSpPr>
      <cdr:spPr>
        <a:xfrm xmlns:a="http://schemas.openxmlformats.org/drawingml/2006/main">
          <a:off x="84919" y="28053"/>
          <a:ext cx="3460804" cy="4654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2000" b="1">
              <a:solidFill>
                <a:schemeClr val="bg1"/>
              </a:solidFill>
            </a:rPr>
            <a:t>Unicorns</a:t>
          </a:r>
          <a:r>
            <a:rPr lang="en-IN" sz="2000" b="1" baseline="0">
              <a:solidFill>
                <a:schemeClr val="bg1"/>
              </a:solidFill>
            </a:rPr>
            <a:t> through years</a:t>
          </a:r>
          <a:endParaRPr lang="en-IN" sz="20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0.03862</cdr:x>
      <cdr:y>0.0369</cdr:y>
    </cdr:from>
    <cdr:to>
      <cdr:x>0.81371</cdr:x>
      <cdr:y>0.17971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7C6353D-D128-F8EB-C241-61BFD7E26967}"/>
            </a:ext>
          </a:extLst>
        </cdr:cNvPr>
        <cdr:cNvSpPr txBox="1"/>
      </cdr:nvSpPr>
      <cdr:spPr>
        <a:xfrm xmlns:a="http://schemas.openxmlformats.org/drawingml/2006/main">
          <a:off x="179772" y="109577"/>
          <a:ext cx="3607481" cy="4240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2000" b="1">
              <a:solidFill>
                <a:schemeClr val="bg1"/>
              </a:solidFill>
            </a:rPr>
            <a:t>Where</a:t>
          </a:r>
          <a:r>
            <a:rPr lang="en-IN" sz="2000" b="1" baseline="0">
              <a:solidFill>
                <a:schemeClr val="bg1"/>
              </a:solidFill>
            </a:rPr>
            <a:t> to find unicorns</a:t>
          </a:r>
          <a:endParaRPr lang="en-IN" sz="20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0.06879</cdr:x>
      <cdr:y>0.50694</cdr:y>
    </cdr:from>
    <cdr:to>
      <cdr:x>0.15736</cdr:x>
      <cdr:y>0.60178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82099AB-3C23-D233-965B-1EFADCEF05B0}"/>
            </a:ext>
          </a:extLst>
        </cdr:cNvPr>
        <cdr:cNvSpPr txBox="1"/>
      </cdr:nvSpPr>
      <cdr:spPr>
        <a:xfrm xmlns:a="http://schemas.openxmlformats.org/drawingml/2006/main">
          <a:off x="316057" y="1596719"/>
          <a:ext cx="406977" cy="2987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0.00334</cdr:x>
      <cdr:y>0.02025</cdr:y>
    </cdr:from>
    <cdr:to>
      <cdr:x>0.74956</cdr:x>
      <cdr:y>0.21207</cdr:y>
    </cdr:to>
    <cdr:sp macro="" textlink="">
      <cdr:nvSpPr>
        <cdr:cNvPr id="14" name="TextBox 56">
          <a:extLst xmlns:a="http://schemas.openxmlformats.org/drawingml/2006/main">
            <a:ext uri="{FF2B5EF4-FFF2-40B4-BE49-F238E27FC236}">
              <a16:creationId xmlns:a16="http://schemas.microsoft.com/office/drawing/2014/main" id="{11DB403A-2172-3E83-3ABD-3055C189EDE0}"/>
            </a:ext>
          </a:extLst>
        </cdr:cNvPr>
        <cdr:cNvSpPr txBox="1"/>
      </cdr:nvSpPr>
      <cdr:spPr>
        <a:xfrm xmlns:a="http://schemas.openxmlformats.org/drawingml/2006/main">
          <a:off x="18722" y="59720"/>
          <a:ext cx="4180697" cy="5658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2000" b="1">
              <a:solidFill>
                <a:schemeClr val="bg1"/>
              </a:solidFill>
            </a:rPr>
            <a:t>Companies</a:t>
          </a:r>
          <a:r>
            <a:rPr lang="en-IN" sz="2000" b="1" baseline="0">
              <a:solidFill>
                <a:schemeClr val="bg1"/>
              </a:solidFill>
            </a:rPr>
            <a:t> with highest investors</a:t>
          </a:r>
          <a:endParaRPr lang="en-IN" sz="2000" b="1">
            <a:solidFill>
              <a:schemeClr val="bg1"/>
            </a:solidFill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144780</xdr:rowOff>
    </xdr:from>
    <xdr:to>
      <xdr:col>1</xdr:col>
      <xdr:colOff>106680</xdr:colOff>
      <xdr:row>2</xdr:row>
      <xdr:rowOff>144780</xdr:rowOff>
    </xdr:to>
    <xdr:sp macro="" textlink="">
      <xdr:nvSpPr>
        <xdr:cNvPr id="4" name="Arrow: Left 3">
          <a:hlinkClick xmlns:r="http://schemas.openxmlformats.org/officeDocument/2006/relationships" r:id="rId1" tooltip="Back to the dashboard"/>
          <a:extLst>
            <a:ext uri="{FF2B5EF4-FFF2-40B4-BE49-F238E27FC236}">
              <a16:creationId xmlns:a16="http://schemas.microsoft.com/office/drawing/2014/main" id="{CB5B0586-FA6B-EDE2-59DE-BCE423A95651}"/>
            </a:ext>
          </a:extLst>
        </xdr:cNvPr>
        <xdr:cNvSpPr/>
      </xdr:nvSpPr>
      <xdr:spPr>
        <a:xfrm>
          <a:off x="266700" y="144780"/>
          <a:ext cx="449580" cy="365760"/>
        </a:xfrm>
        <a:prstGeom prst="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617220</xdr:colOff>
      <xdr:row>0</xdr:row>
      <xdr:rowOff>144780</xdr:rowOff>
    </xdr:from>
    <xdr:to>
      <xdr:col>11</xdr:col>
      <xdr:colOff>99060</xdr:colOff>
      <xdr:row>2</xdr:row>
      <xdr:rowOff>106680</xdr:rowOff>
    </xdr:to>
    <xdr:sp macro="" textlink="">
      <xdr:nvSpPr>
        <xdr:cNvPr id="5" name="Arrow: Right 4">
          <a:hlinkClick xmlns:r="http://schemas.openxmlformats.org/officeDocument/2006/relationships" r:id="rId2" tooltip="To the procedure"/>
          <a:extLst>
            <a:ext uri="{FF2B5EF4-FFF2-40B4-BE49-F238E27FC236}">
              <a16:creationId xmlns:a16="http://schemas.microsoft.com/office/drawing/2014/main" id="{02D92DD9-FF58-3960-AF0A-12E222545942}"/>
            </a:ext>
          </a:extLst>
        </xdr:cNvPr>
        <xdr:cNvSpPr/>
      </xdr:nvSpPr>
      <xdr:spPr>
        <a:xfrm>
          <a:off x="9029700" y="144780"/>
          <a:ext cx="548640" cy="32766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yushi" refreshedDate="45096.910612384258" createdVersion="8" refreshedVersion="8" minRefreshableVersion="3" recordCount="102" xr:uid="{00000000-000A-0000-FFFF-FFFF0D000000}">
  <cacheSource type="worksheet">
    <worksheetSource ref="A1:M103" sheet="unicorn1"/>
  </cacheSource>
  <cacheFields count="13">
    <cacheField name="No" numFmtId="0">
      <sharedItems containsSemiMixedTypes="0" containsString="0" containsNumber="1" containsInteger="1" minValue="1" maxValue="102"/>
    </cacheField>
    <cacheField name="Company" numFmtId="0">
      <sharedItems count="102">
        <s v="Molbio Diagnostics"/>
        <s v="Shiprocket"/>
        <s v="OneCard"/>
        <s v="Leadsquared"/>
        <s v="Purplle"/>
        <s v="PhysicsWallah"/>
        <s v="Open Financial Technologies"/>
        <s v="Games24x7"/>
        <s v="Oxyzo Financial Services"/>
        <s v="Amagi Media Labs"/>
        <s v="CredAvenue"/>
        <s v="Hasura"/>
        <s v="Uniphore Software Systems"/>
        <s v="XpressBees Logistics"/>
        <s v="LivSpace"/>
        <s v="ElasticRun"/>
        <s v="Polygon"/>
        <s v="DealShare"/>
        <s v="DarwinBox"/>
        <s v="LEAD School"/>
        <s v="Fractal"/>
        <s v="GlobalBees"/>
        <s v="Mamaearth"/>
        <s v="Pristyn Care"/>
        <s v="Slice"/>
        <s v="Upstox"/>
        <s v="Spinny"/>
        <s v="NoBroker"/>
        <s v="Mensa Brands"/>
        <s v="CureFit"/>
        <s v="MyGlamm"/>
        <s v="Acko"/>
        <s v="Cardekho"/>
        <s v="Rebel Foods"/>
        <s v="CoinSwitch"/>
        <s v="Licious"/>
        <s v="Vedantu"/>
        <s v="Apna.co"/>
        <s v="Mobile Premier League"/>
        <s v="Zetwerk"/>
        <s v="Blinkit"/>
        <s v="Eruditus"/>
        <s v="CoinDCX"/>
        <s v="upGrad"/>
        <s v="MindTickle"/>
        <s v="BharatPe"/>
        <s v="OfBusiness"/>
        <s v="Droom"/>
        <s v="BlackBuck"/>
        <s v="BrowserStack"/>
        <s v="Zeta"/>
        <s v="Moglix"/>
        <s v="Urban Company"/>
        <s v="ChargeBee"/>
        <s v="Gupshup"/>
        <s v="ShareChat"/>
        <s v="Groww"/>
        <s v="PharmEasy"/>
        <s v="CRED"/>
        <s v="Meesho"/>
        <s v="FirstCry"/>
        <s v="Five Star Business Finance"/>
        <s v="Infra.Market"/>
        <s v="Innovaccer"/>
        <s v="Digit"/>
        <s v="Glance InMobi"/>
        <s v="Dailyhunt"/>
        <s v="Zenoti"/>
        <s v="PhonePe"/>
        <s v="Cars24"/>
        <s v="RazorPay"/>
        <s v="Unacademy"/>
        <s v="Postman"/>
        <s v="Nykaa"/>
        <s v="Pine Labs"/>
        <s v="Lenskart"/>
        <s v="Ola Electric"/>
        <s v="CitiusTech"/>
        <s v="Icertis"/>
        <s v="Druva Software"/>
        <s v="Dream11"/>
        <s v="BigBasket"/>
        <s v="Rivigo"/>
        <s v="Delhivery"/>
        <s v="BillDesk"/>
        <s v="Udaan"/>
        <s v="OYO Rooms"/>
        <s v="Freshworks"/>
        <s v="PolicyBazaar"/>
        <s v="Swiggy"/>
        <s v="PayTM Mall"/>
        <s v="BYJUS"/>
        <s v="Hike"/>
        <s v="ShopClues"/>
        <s v="Zomato"/>
        <s v="Quikr"/>
        <s v="Ola Cabs"/>
        <s v="PayTM"/>
        <s v="Snapdeal"/>
        <s v="Mu Sigma"/>
        <s v="Flipkart"/>
        <s v="InMobi"/>
      </sharedItems>
    </cacheField>
    <cacheField name="Sector" numFmtId="0">
      <sharedItems count="75">
        <s v="Healthtech - Diagnostics"/>
        <s v="Aggregator - Logistics Services"/>
        <s v="Fintech - Credit Cards"/>
        <s v="SaaS - CRM"/>
        <s v="E-Commerce - Personal Care &amp; Cosmetics"/>
        <s v="Edtech"/>
        <s v="Fintech - Neo Bank"/>
        <s v="Gaming"/>
        <s v="Fintech - Marketplace - SME Lending"/>
        <s v="SaaS - Local Ads Targeting"/>
        <s v="Marketplace - Lending"/>
        <s v="SaaS - Programming Tools"/>
        <s v="SaaS - Conversational Service Automation"/>
        <s v="Logistics Services"/>
        <s v="Interior Design - Modular Kitchens &amp; Home Products"/>
        <s v="Web3 Infrastructure - Dapps"/>
        <s v="E-Commerce - Social Commerce"/>
        <s v="SaaS - HR"/>
        <s v="SaaS - Analytics"/>
        <s v="Aggregator - Consumer Brands"/>
        <s v="D2C - Personal Care"/>
        <s v="Healthtech - Elective Surgery Services"/>
        <s v="Fintech - Brokerage"/>
        <s v="Marketplace - Used Cars"/>
        <s v="Proptech - Classifieds"/>
        <s v="Healthtech - Wellness"/>
        <s v="Fintech - General Insurance"/>
        <s v="Foodtech - Cloud Kitchen"/>
        <s v="Cryptocurrency Exchange"/>
        <s v="D2C - Meat"/>
        <s v="Marketplace - Jobs"/>
        <s v="Marketplace - Manufacturing Services"/>
        <s v="E-Commerce - Groceries"/>
        <s v="Edtech - Executive Education"/>
        <s v="Edtech - Higher Studies"/>
        <s v="SaaS - HR - Training"/>
        <s v="Fintech - Payments"/>
        <s v="NBFC - SME Loans"/>
        <s v="SaaS - Software Testing"/>
        <s v="Fintech - API - Banking Products"/>
        <s v="B2B E-Commerce - Industrial Equipment"/>
        <s v="Marketplace - Handyman Services"/>
        <s v="SaaS - Subscription Billing Solution"/>
        <s v="Conversational Messaging"/>
        <s v="Social Media"/>
        <s v="Fintech - Brokerage &amp; Mutual Funds"/>
        <s v="E-Commerce - Online Pharmacy"/>
        <s v="Fintech - Payments &amp; Credit Card Rewards"/>
        <s v="E-Commerce - Baby Care Products"/>
        <s v="NBFC"/>
        <s v="B2B E-Commerce - Construction Materials"/>
        <s v="SaaS - Healthcare Data Analytics"/>
        <s v="Content - Lockscreen"/>
        <s v="Content - News"/>
        <s v="SaaS - Salon &amp; Spa Management"/>
        <s v="Fintech - Payment Gateway"/>
        <s v="SaaS - API Development &amp; Testing"/>
        <s v="Fintech - PoS Payment Solutions"/>
        <s v="E-Commerce - Eyewear"/>
        <s v="Mobility - Electric"/>
        <s v="IT Services - Healthcare"/>
        <s v="SaaS - Contract Management"/>
        <s v="SaaS - Data Management"/>
        <s v="Logistics Services - Trucks"/>
        <s v="Fintech - B2B Payments"/>
        <s v="B2B E-Commerce"/>
        <s v="Proptech - Hotel Booking"/>
        <s v="Fintech - Insurance"/>
        <s v="Foodtech"/>
        <s v="E-Commerce"/>
        <s v="Social Media - Messaging"/>
        <s v="Marketplace - Classifieds"/>
        <s v="Mobility - Ride Aggregator"/>
        <s v="Fintech - Payments &amp; Wallet"/>
        <s v="Adtech - Mobile Ads"/>
      </sharedItems>
    </cacheField>
    <cacheField name="Entry Valuation^^ ($B)" numFmtId="0">
      <sharedItems containsSemiMixedTypes="0" containsString="0" containsNumber="1" minValue="1" maxValue="10"/>
    </cacheField>
    <cacheField name="Entry with 0" numFmtId="0">
      <sharedItems containsSemiMixedTypes="0" containsString="0" containsNumber="1" minValue="1000000000" maxValue="10000000000"/>
    </cacheField>
    <cacheField name="Valuation ($B)#" numFmtId="0">
      <sharedItems containsSemiMixedTypes="0" containsString="0" containsNumber="1" minValue="0.56799999999999995" maxValue="37.6"/>
    </cacheField>
    <cacheField name="val with 0" numFmtId="0">
      <sharedItems containsSemiMixedTypes="0" containsString="0" containsNumber="1" minValue="568000000" maxValue="37600000000"/>
    </cacheField>
    <cacheField name="Entry" numFmtId="17">
      <sharedItems containsSemiMixedTypes="0" containsNonDate="0" containsDate="1" containsString="0" minDate="2011-09-01T00:00:00" maxDate="2022-09-02T00:00:00" count="50">
        <d v="2022-09-01T00:00:00"/>
        <d v="2022-08-01T00:00:00"/>
        <d v="2022-07-01T00:00:00"/>
        <d v="2022-06-01T00:00:00"/>
        <d v="2022-05-01T00:00:00"/>
        <d v="2022-03-01T00:00:00"/>
        <d v="2022-02-01T00:00:00"/>
        <d v="2022-01-01T00:00:00"/>
        <d v="2021-12-01T00:00:00"/>
        <d v="2021-11-01T00:00:00"/>
        <d v="2021-10-01T00:00:00"/>
        <d v="2021-09-01T00:00:00"/>
        <d v="2021-08-01T00:00:00"/>
        <d v="2021-07-01T00:00:00"/>
        <d v="2021-06-01T00:00:00"/>
        <d v="2021-05-01T00:00:00"/>
        <d v="2021-04-01T00:00:00"/>
        <d v="2021-03-01T00:00:00"/>
        <d v="2021-02-01T00:00:00"/>
        <d v="2021-01-01T00:00:00"/>
        <d v="2020-12-01T00:00:00"/>
        <d v="2020-11-01T00:00:00"/>
        <d v="2020-10-01T00:00:00"/>
        <d v="2020-09-01T00:00:00"/>
        <d v="2020-06-01T00:00:00"/>
        <d v="2020-03-01T00:00:00"/>
        <d v="2020-01-01T00:00:00"/>
        <d v="2019-09-01T00:00:00"/>
        <d v="2019-07-01T00:00:00"/>
        <d v="2019-06-01T00:00:00"/>
        <d v="2019-04-01T00:00:00"/>
        <d v="2019-03-01T00:00:00"/>
        <d v="2019-02-01T00:00:00"/>
        <d v="2019-01-01T00:00:00"/>
        <d v="2018-11-01T00:00:00"/>
        <d v="2018-09-01T00:00:00"/>
        <d v="2018-07-01T00:00:00"/>
        <d v="2018-06-01T00:00:00"/>
        <d v="2018-04-01T00:00:00"/>
        <d v="2018-01-01T00:00:00"/>
        <d v="2016-08-01T00:00:00"/>
        <d v="2016-01-01T00:00:00"/>
        <d v="2015-09-01T00:00:00"/>
        <d v="2015-04-01T00:00:00"/>
        <d v="2015-03-01T00:00:00"/>
        <d v="2015-02-01T00:00:00"/>
        <d v="2014-10-01T00:00:00"/>
        <d v="2013-02-01T00:00:00"/>
        <d v="2012-02-01T00:00:00"/>
        <d v="2011-09-01T00:00:00"/>
      </sharedItems>
    </cacheField>
    <cacheField name="month" numFmtId="17">
      <sharedItems/>
    </cacheField>
    <cacheField name="year" numFmtId="17">
      <sharedItems count="11">
        <s v="2022"/>
        <s v="2021"/>
        <s v="2020"/>
        <s v="2019"/>
        <s v="2018"/>
        <s v="2016"/>
        <s v="2015"/>
        <s v="2014"/>
        <s v="2013"/>
        <s v="2012"/>
        <s v="2011"/>
      </sharedItems>
    </cacheField>
    <cacheField name="Location" numFmtId="0">
      <sharedItems count="11">
        <s v="Goa"/>
        <s v="Delhi"/>
        <s v="Pune"/>
        <s v="Bangalore"/>
        <s v="Mumbai"/>
        <s v="Noida"/>
        <s v="Gurgaon"/>
        <s v="Chennai"/>
        <s v="Jaipur"/>
        <s v="Hyderabad"/>
        <s v="Thane"/>
      </sharedItems>
    </cacheField>
    <cacheField name="Select Investors  _x000a_Download" numFmtId="0">
      <sharedItems/>
    </cacheField>
    <cacheField name="count of investor" numFmtId="0">
      <sharedItems containsSemiMixedTypes="0" containsString="0" containsNumber="1" containsInteger="1" minValue="2" maxValue="7"/>
    </cacheField>
  </cacheFields>
  <extLst>
    <ext xmlns:x14="http://schemas.microsoft.com/office/spreadsheetml/2009/9/main" uri="{725AE2AE-9491-48be-B2B4-4EB974FC3084}">
      <x14:pivotCacheDefinition pivotCacheId="100302662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n v="102"/>
    <x v="0"/>
    <x v="0"/>
    <n v="1.53"/>
    <n v="1530000000"/>
    <n v="1.53"/>
    <n v="1530000000"/>
    <x v="0"/>
    <s v="Sep"/>
    <x v="0"/>
    <x v="0"/>
    <s v="Temasek, Motilal Oswal"/>
    <n v="2"/>
  </r>
  <r>
    <n v="101"/>
    <x v="1"/>
    <x v="1"/>
    <n v="1.23"/>
    <n v="1230000000"/>
    <n v="1.23"/>
    <n v="1230000000"/>
    <x v="1"/>
    <s v="Aug"/>
    <x v="0"/>
    <x v="1"/>
    <s v="Lightrock India, Info Edge, Tribe Capital, Temasek"/>
    <n v="4"/>
  </r>
  <r>
    <n v="100"/>
    <x v="2"/>
    <x v="2"/>
    <n v="1.3"/>
    <n v="1300000000"/>
    <n v="1.3"/>
    <n v="1300000000"/>
    <x v="2"/>
    <s v="Jul"/>
    <x v="0"/>
    <x v="2"/>
    <s v="QED Investors, Matrix Partners India, Sequoia Capital India"/>
    <n v="3"/>
  </r>
  <r>
    <n v="99"/>
    <x v="3"/>
    <x v="3"/>
    <n v="1"/>
    <n v="1000000000"/>
    <n v="1"/>
    <n v="1000000000"/>
    <x v="3"/>
    <s v="Jun"/>
    <x v="0"/>
    <x v="3"/>
    <s v="Stakeboat Capital, Gaja Capital, WestBridge"/>
    <n v="3"/>
  </r>
  <r>
    <n v="98"/>
    <x v="4"/>
    <x v="4"/>
    <n v="1.1000000000000001"/>
    <n v="1100000000"/>
    <n v="1.1000000000000001"/>
    <n v="1100000000"/>
    <x v="3"/>
    <s v="Jun"/>
    <x v="0"/>
    <x v="4"/>
    <s v="JSW Ventures, IvyCap Ventures, Blume Ventures, Kedaara Capital"/>
    <n v="4"/>
  </r>
  <r>
    <n v="97"/>
    <x v="5"/>
    <x v="5"/>
    <n v="1.1000000000000001"/>
    <n v="1100000000"/>
    <n v="1.1000000000000001"/>
    <n v="1100000000"/>
    <x v="3"/>
    <s v="Jun"/>
    <x v="0"/>
    <x v="5"/>
    <s v="GSV Ventures, WestBridge"/>
    <n v="2"/>
  </r>
  <r>
    <n v="96"/>
    <x v="6"/>
    <x v="6"/>
    <n v="1"/>
    <n v="1000000000"/>
    <n v="1"/>
    <n v="1000000000"/>
    <x v="4"/>
    <s v="May"/>
    <x v="0"/>
    <x v="3"/>
    <s v="3ONE4 Capital, Tiger Global, Temasek, Speedinvest"/>
    <n v="4"/>
  </r>
  <r>
    <n v="95"/>
    <x v="7"/>
    <x v="7"/>
    <n v="2.5"/>
    <n v="2500000000"/>
    <n v="2.5"/>
    <n v="2500000000"/>
    <x v="5"/>
    <s v="Mar"/>
    <x v="0"/>
    <x v="4"/>
    <s v="Tiger Global, Malabar Investments,  The Raine Group"/>
    <n v="3"/>
  </r>
  <r>
    <n v="94"/>
    <x v="8"/>
    <x v="8"/>
    <n v="1"/>
    <n v="1000000000"/>
    <n v="1"/>
    <n v="1000000000"/>
    <x v="5"/>
    <s v="Mar"/>
    <x v="0"/>
    <x v="6"/>
    <s v="Alpha Wave Global, Matrix Partners India, Tiger Global, Norwest"/>
    <n v="4"/>
  </r>
  <r>
    <n v="93"/>
    <x v="9"/>
    <x v="9"/>
    <n v="1"/>
    <n v="1000000000"/>
    <n v="1"/>
    <n v="1000000000"/>
    <x v="5"/>
    <s v="Mar"/>
    <x v="0"/>
    <x v="3"/>
    <s v="Avataar Venture Partners, PremjiInvest, Accel India, Norwest"/>
    <n v="4"/>
  </r>
  <r>
    <n v="92"/>
    <x v="10"/>
    <x v="10"/>
    <n v="1.3"/>
    <n v="1300000000"/>
    <n v="1.3"/>
    <n v="1300000000"/>
    <x v="5"/>
    <s v="Mar"/>
    <x v="0"/>
    <x v="7"/>
    <s v="B Capital Group, Insight Venture Partners,  Lightrock India, TVS Capital"/>
    <n v="4"/>
  </r>
  <r>
    <n v="91"/>
    <x v="11"/>
    <x v="11"/>
    <n v="1"/>
    <n v="1000000000"/>
    <n v="1"/>
    <n v="1000000000"/>
    <x v="6"/>
    <s v="Feb"/>
    <x v="0"/>
    <x v="3"/>
    <s v="Lightspeed Ventures, Nexus Venture Partners, Vertex, Strive VC"/>
    <n v="4"/>
  </r>
  <r>
    <n v="90"/>
    <x v="12"/>
    <x v="12"/>
    <n v="2.5"/>
    <n v="2500000000"/>
    <n v="2.5"/>
    <n v="2500000000"/>
    <x v="6"/>
    <s v="Feb"/>
    <x v="0"/>
    <x v="7"/>
    <s v="Iron Pillar, March Capital, Chiratae Ventures, NEA"/>
    <n v="4"/>
  </r>
  <r>
    <n v="89"/>
    <x v="13"/>
    <x v="13"/>
    <n v="1.2"/>
    <n v="1200000000"/>
    <n v="1.2"/>
    <n v="1200000000"/>
    <x v="6"/>
    <s v="Feb"/>
    <x v="0"/>
    <x v="2"/>
    <s v="InvestCorp Group, Norwest, Gaja Capital, TPG Growth, ChrysCapital"/>
    <n v="5"/>
  </r>
  <r>
    <n v="88"/>
    <x v="14"/>
    <x v="14"/>
    <n v="1.2"/>
    <n v="1200000000"/>
    <n v="1.2"/>
    <n v="1200000000"/>
    <x v="6"/>
    <s v="Feb"/>
    <x v="0"/>
    <x v="3"/>
    <s v="KKR, Jungle Ventures, TPG Growth, Bessemer, Goldman Sachs"/>
    <n v="5"/>
  </r>
  <r>
    <n v="87"/>
    <x v="15"/>
    <x v="13"/>
    <n v="1.4"/>
    <n v="1400000000"/>
    <n v="1.4"/>
    <n v="1400000000"/>
    <x v="6"/>
    <s v="Feb"/>
    <x v="0"/>
    <x v="2"/>
    <s v="SoftBank, Goldman Sachs, Prosus Ventures, Kalaari Capital, Avataar Venture Partners"/>
    <n v="5"/>
  </r>
  <r>
    <n v="86"/>
    <x v="16"/>
    <x v="15"/>
    <n v="10"/>
    <n v="10000000000"/>
    <n v="10"/>
    <n v="10000000000"/>
    <x v="6"/>
    <s v="Feb"/>
    <x v="0"/>
    <x v="3"/>
    <s v="Coinbase Ventures, Sequoia Capital India, Tiger Global, SoftBank"/>
    <n v="4"/>
  </r>
  <r>
    <n v="85"/>
    <x v="17"/>
    <x v="16"/>
    <n v="1.62"/>
    <n v="1620000000"/>
    <n v="1.7"/>
    <n v="1700000000"/>
    <x v="7"/>
    <s v="Jan"/>
    <x v="0"/>
    <x v="8"/>
    <s v="Whiteboard Capital, Z3Partners, Alpha Wave Global, Matrix Partners India, Tiger Global"/>
    <n v="5"/>
  </r>
  <r>
    <n v="84"/>
    <x v="18"/>
    <x v="17"/>
    <n v="1"/>
    <n v="1000000000"/>
    <n v="1"/>
    <n v="1000000000"/>
    <x v="7"/>
    <s v="Jan"/>
    <x v="0"/>
    <x v="9"/>
    <s v="3ONE4 Capital, Lightspeed Ventures, Sequoia Capital India, TCV, Endiya Partners"/>
    <n v="5"/>
  </r>
  <r>
    <n v="83"/>
    <x v="19"/>
    <x v="5"/>
    <n v="1.1000000000000001"/>
    <n v="1100000000"/>
    <n v="1.1000000000000001"/>
    <n v="1100000000"/>
    <x v="7"/>
    <s v="Jan"/>
    <x v="0"/>
    <x v="4"/>
    <s v="GSV Ventures, WestBridge, Elevar Equity, TPG Growth"/>
    <n v="4"/>
  </r>
  <r>
    <n v="82"/>
    <x v="20"/>
    <x v="18"/>
    <n v="1"/>
    <n v="1000000000"/>
    <n v="1"/>
    <n v="1000000000"/>
    <x v="7"/>
    <s v="Jan"/>
    <x v="0"/>
    <x v="4"/>
    <s v="TPG Capital, TA Associates, Khazanah, Apax Partners"/>
    <n v="4"/>
  </r>
  <r>
    <n v="81"/>
    <x v="21"/>
    <x v="19"/>
    <n v="1.1000000000000001"/>
    <n v="1100000000"/>
    <n v="1.1000000000000001"/>
    <n v="1100000000"/>
    <x v="8"/>
    <s v="Dec"/>
    <x v="1"/>
    <x v="1"/>
    <s v="PremjiInvest, SoftBank Corp, TPG Capital, Steadview Capital"/>
    <n v="4"/>
  </r>
  <r>
    <n v="80"/>
    <x v="22"/>
    <x v="20"/>
    <n v="1.07"/>
    <n v="1070000000.0000001"/>
    <n v="1.07"/>
    <n v="1070000000.0000001"/>
    <x v="8"/>
    <s v="Dec"/>
    <x v="1"/>
    <x v="6"/>
    <s v="Sequoia Capital India, Sofina, Sharrp Ventures, Fireside Ventures"/>
    <n v="4"/>
  </r>
  <r>
    <n v="79"/>
    <x v="23"/>
    <x v="21"/>
    <n v="1.4"/>
    <n v="1400000000"/>
    <n v="1.4"/>
    <n v="1400000000"/>
    <x v="8"/>
    <s v="Dec"/>
    <x v="1"/>
    <x v="6"/>
    <s v="Tiger Global, Sequoia Capital India, Hummingbird Ventures, Epiq Capital"/>
    <n v="4"/>
  </r>
  <r>
    <n v="78"/>
    <x v="24"/>
    <x v="2"/>
    <n v="1"/>
    <n v="1000000000"/>
    <n v="1"/>
    <n v="1000000000"/>
    <x v="9"/>
    <s v="Nov"/>
    <x v="1"/>
    <x v="3"/>
    <s v="Tiger Global, Blume Ventures, Das Capital, Simile Venture Partners, Gunosy Capital"/>
    <n v="5"/>
  </r>
  <r>
    <n v="77"/>
    <x v="25"/>
    <x v="22"/>
    <n v="3.4"/>
    <n v="3400000000"/>
    <n v="3.4"/>
    <n v="3400000000"/>
    <x v="9"/>
    <s v="Nov"/>
    <x v="1"/>
    <x v="4"/>
    <s v="Tiger Global, Ratan Tata, Kalaari Capital"/>
    <n v="3"/>
  </r>
  <r>
    <n v="76"/>
    <x v="26"/>
    <x v="23"/>
    <n v="1.5"/>
    <n v="1500000000"/>
    <n v="1.8"/>
    <n v="1800000000"/>
    <x v="9"/>
    <s v="Nov"/>
    <x v="1"/>
    <x v="6"/>
    <s v="Tiger Global, Blume Ventures, General Catalyst Partners, Elevation Capital, Accel India"/>
    <n v="5"/>
  </r>
  <r>
    <n v="75"/>
    <x v="27"/>
    <x v="24"/>
    <n v="1"/>
    <n v="1000000000"/>
    <n v="1"/>
    <n v="1000000000"/>
    <x v="9"/>
    <s v="Nov"/>
    <x v="1"/>
    <x v="3"/>
    <s v="Tiger Global, General Atlantic, Elevation Capital, Beenext, Moore Strategic Ventures"/>
    <n v="5"/>
  </r>
  <r>
    <n v="74"/>
    <x v="28"/>
    <x v="19"/>
    <n v="1.2"/>
    <n v="1200000000"/>
    <n v="1.2"/>
    <n v="1200000000"/>
    <x v="9"/>
    <s v="Nov"/>
    <x v="1"/>
    <x v="3"/>
    <s v="Tiger Global, Alpha Wave Global, Accel India, Norwest, Prosus Ventures"/>
    <n v="5"/>
  </r>
  <r>
    <n v="73"/>
    <x v="29"/>
    <x v="25"/>
    <n v="1.5"/>
    <n v="1500000000"/>
    <n v="1.5"/>
    <n v="1500000000"/>
    <x v="9"/>
    <s v="Nov"/>
    <x v="1"/>
    <x v="3"/>
    <s v="Accel India, Kalaari Capital, Chiratae Ventures, Zomato, Temasek, Endiya Partners"/>
    <n v="6"/>
  </r>
  <r>
    <n v="72"/>
    <x v="30"/>
    <x v="20"/>
    <n v="1.2"/>
    <n v="1200000000"/>
    <n v="1.2"/>
    <n v="1200000000"/>
    <x v="9"/>
    <s v="Nov"/>
    <x v="1"/>
    <x v="4"/>
    <s v="Amazon, Ascent Capital, Bessemer, Accel India, Wipro Ventures, Kalaari Capital"/>
    <n v="6"/>
  </r>
  <r>
    <n v="71"/>
    <x v="31"/>
    <x v="26"/>
    <n v="1.1000000000000001"/>
    <n v="1100000000"/>
    <n v="1.1000000000000001"/>
    <n v="1100000000"/>
    <x v="10"/>
    <s v="Oct"/>
    <x v="1"/>
    <x v="3"/>
    <s v="Accel India, Elevation Capital, Amazon, General Atlantic, Multiples PE"/>
    <n v="5"/>
  </r>
  <r>
    <n v="70"/>
    <x v="32"/>
    <x v="23"/>
    <n v="1.2"/>
    <n v="1200000000"/>
    <n v="1.2"/>
    <n v="1200000000"/>
    <x v="10"/>
    <s v="Oct"/>
    <x v="1"/>
    <x v="8"/>
    <s v="Sequoia Capital India, Hillhouse Capital, CapitalG, LeapFrog"/>
    <n v="4"/>
  </r>
  <r>
    <n v="69"/>
    <x v="33"/>
    <x v="27"/>
    <n v="1.4"/>
    <n v="1400000000"/>
    <n v="1.4"/>
    <n v="1400000000"/>
    <x v="10"/>
    <s v="Oct"/>
    <x v="1"/>
    <x v="4"/>
    <s v="Sequoia Capital India, Lightbox, Coatue Management, RTP Global, QIA, Evolvence India"/>
    <n v="6"/>
  </r>
  <r>
    <n v="68"/>
    <x v="34"/>
    <x v="28"/>
    <n v="1.9"/>
    <n v="1900000000"/>
    <n v="1.9"/>
    <n v="1900000000"/>
    <x v="10"/>
    <s v="Oct"/>
    <x v="1"/>
    <x v="3"/>
    <s v="Tiger Global, Sequoia Capital India, Ribbit Capital, Andreessen Horowitz, Coinbase Ventures"/>
    <n v="5"/>
  </r>
  <r>
    <n v="67"/>
    <x v="35"/>
    <x v="29"/>
    <n v="1"/>
    <n v="1000000000"/>
    <n v="1.3"/>
    <n v="1300000000"/>
    <x v="10"/>
    <s v="Oct"/>
    <x v="1"/>
    <x v="3"/>
    <s v="Mayfield, 3ONE4 Capital, Sistema Asia Fund, Bertelsmann India, Vertex, Multiples PE"/>
    <n v="6"/>
  </r>
  <r>
    <n v="66"/>
    <x v="36"/>
    <x v="5"/>
    <n v="1"/>
    <n v="1000000000"/>
    <n v="1"/>
    <n v="1000000000"/>
    <x v="11"/>
    <s v="Sep"/>
    <x v="1"/>
    <x v="3"/>
    <s v="Accel India, Tiger Global, Omidyar Network, WestBridge, ABC World Asia"/>
    <n v="5"/>
  </r>
  <r>
    <n v="65"/>
    <x v="37"/>
    <x v="30"/>
    <n v="1.1000000000000001"/>
    <n v="1100000000"/>
    <n v="1.1000000000000001"/>
    <n v="1100000000"/>
    <x v="11"/>
    <s v="Sep"/>
    <x v="1"/>
    <x v="3"/>
    <s v="Sequoia Capital India, Lightspeed Ventures, Tiger Global, Insight Venture Partners"/>
    <n v="4"/>
  </r>
  <r>
    <n v="64"/>
    <x v="38"/>
    <x v="7"/>
    <n v="2.2999999999999998"/>
    <n v="2300000000"/>
    <n v="2.2999999999999998"/>
    <n v="2300000000"/>
    <x v="11"/>
    <s v="Sep"/>
    <x v="1"/>
    <x v="3"/>
    <s v="Sequoia Capital India, Beenext, Moore Strategic Ventures, RTP Global, VH Capital"/>
    <n v="5"/>
  </r>
  <r>
    <n v="63"/>
    <x v="39"/>
    <x v="31"/>
    <n v="1"/>
    <n v="1000000000"/>
    <n v="2.5"/>
    <n v="2500000000"/>
    <x v="12"/>
    <s v="Aug"/>
    <x v="1"/>
    <x v="3"/>
    <s v="Kae Capital, Sequoia Capital India, Accel India, Lightspeed Ventures, D1 Capital Partners"/>
    <n v="5"/>
  </r>
  <r>
    <n v="62"/>
    <x v="40"/>
    <x v="32"/>
    <n v="1"/>
    <n v="1000000000"/>
    <n v="0.56799999999999995"/>
    <n v="568000000"/>
    <x v="12"/>
    <s v="Aug"/>
    <x v="1"/>
    <x v="6"/>
    <s v="Tiger Global, Sequoia Capital India, SoftBank, Apoletto, Zomato"/>
    <n v="5"/>
  </r>
  <r>
    <n v="61"/>
    <x v="41"/>
    <x v="33"/>
    <n v="3.2"/>
    <n v="3200000000"/>
    <n v="3.2"/>
    <n v="3200000000"/>
    <x v="12"/>
    <s v="Aug"/>
    <x v="1"/>
    <x v="4"/>
    <s v="SoftBank, Accel, Sequoia Capital India, Bertelsmann India Investments"/>
    <n v="4"/>
  </r>
  <r>
    <n v="60"/>
    <x v="42"/>
    <x v="28"/>
    <n v="1.1000000000000001"/>
    <n v="1100000000"/>
    <n v="2.15"/>
    <n v="2150000000"/>
    <x v="12"/>
    <s v="Aug"/>
    <x v="1"/>
    <x v="4"/>
    <s v="B Capital, Coinbase Ventures, Polychain Capital"/>
    <n v="3"/>
  </r>
  <r>
    <n v="59"/>
    <x v="43"/>
    <x v="34"/>
    <n v="1.2"/>
    <n v="1200000000"/>
    <n v="2.25"/>
    <n v="2250000000"/>
    <x v="12"/>
    <s v="Aug"/>
    <x v="1"/>
    <x v="4"/>
    <s v="Temasek, IFC, Lupa Systems"/>
    <n v="3"/>
  </r>
  <r>
    <n v="58"/>
    <x v="44"/>
    <x v="35"/>
    <n v="1.2"/>
    <n v="1200000000"/>
    <n v="1.2"/>
    <n v="1200000000"/>
    <x v="12"/>
    <s v="Aug"/>
    <x v="1"/>
    <x v="3"/>
    <s v="SoftBank, Accel India, Qualcomm Ventures, Norwest"/>
    <n v="4"/>
  </r>
  <r>
    <n v="57"/>
    <x v="45"/>
    <x v="36"/>
    <n v="2.8"/>
    <n v="2800000000"/>
    <n v="2.8"/>
    <n v="2800000000"/>
    <x v="12"/>
    <s v="Aug"/>
    <x v="1"/>
    <x v="1"/>
    <s v="Beenext, Sequoia Capital India, Tiger Global, Steadview Capital"/>
    <n v="4"/>
  </r>
  <r>
    <n v="56"/>
    <x v="46"/>
    <x v="37"/>
    <n v="1.5"/>
    <n v="1500000000"/>
    <n v="5"/>
    <n v="5000000000"/>
    <x v="13"/>
    <s v="Jul"/>
    <x v="1"/>
    <x v="6"/>
    <s v="SoftBank, Tiger Global, Matrix Partners India, Zodius Capital, Alpha Wave Global"/>
    <n v="5"/>
  </r>
  <r>
    <n v="55"/>
    <x v="47"/>
    <x v="23"/>
    <n v="1.2"/>
    <n v="1200000000"/>
    <n v="1.2"/>
    <n v="1200000000"/>
    <x v="13"/>
    <s v="Jul"/>
    <x v="1"/>
    <x v="6"/>
    <s v="Beenos Partners, Lightbox, Axis Capital Partners, Beenext"/>
    <n v="4"/>
  </r>
  <r>
    <n v="54"/>
    <x v="48"/>
    <x v="13"/>
    <n v="1"/>
    <n v="1000000000"/>
    <n v="1"/>
    <n v="1000000000"/>
    <x v="13"/>
    <s v="Jul"/>
    <x v="1"/>
    <x v="3"/>
    <s v="Accel India, Sequoia Capital India, Sands Capital, IFC, Tiger Global"/>
    <n v="5"/>
  </r>
  <r>
    <n v="53"/>
    <x v="49"/>
    <x v="38"/>
    <n v="4"/>
    <n v="4000000000"/>
    <n v="4"/>
    <n v="4000000000"/>
    <x v="14"/>
    <s v="Jun"/>
    <x v="1"/>
    <x v="4"/>
    <s v="Accel, Bond Capital, Insight Venture Partners"/>
    <n v="3"/>
  </r>
  <r>
    <n v="52"/>
    <x v="50"/>
    <x v="39"/>
    <n v="1.4"/>
    <n v="1400000000"/>
    <n v="1.5"/>
    <n v="1500000000"/>
    <x v="15"/>
    <s v="May"/>
    <x v="1"/>
    <x v="3"/>
    <s v="SoftBank, Mastercard"/>
    <n v="2"/>
  </r>
  <r>
    <n v="51"/>
    <x v="51"/>
    <x v="40"/>
    <n v="1"/>
    <n v="1000000000"/>
    <n v="2.6"/>
    <n v="2600000000"/>
    <x v="15"/>
    <s v="May"/>
    <x v="1"/>
    <x v="5"/>
    <s v="Accel India, Jungle Ventures, Tiger Global, Sequoia Capital India, IFC"/>
    <n v="5"/>
  </r>
  <r>
    <n v="50"/>
    <x v="52"/>
    <x v="41"/>
    <n v="2.1"/>
    <n v="2100000000"/>
    <n v="2.1"/>
    <n v="2100000000"/>
    <x v="16"/>
    <s v="Apr"/>
    <x v="1"/>
    <x v="1"/>
    <s v="Tiger Global, Steadview Capital, Accel India, Elevation Capital, Vy Capital, Prosus Ventures"/>
    <n v="6"/>
  </r>
  <r>
    <n v="49"/>
    <x v="53"/>
    <x v="42"/>
    <n v="1.4"/>
    <n v="1400000000"/>
    <n v="3.5"/>
    <n v="3500000000"/>
    <x v="16"/>
    <s v="Apr"/>
    <x v="1"/>
    <x v="7"/>
    <s v="Tiger Global, Steadview Capital, Sapphire Ventures, Accel India, Insight Venture Partners"/>
    <n v="5"/>
  </r>
  <r>
    <n v="48"/>
    <x v="54"/>
    <x v="43"/>
    <n v="1.4"/>
    <n v="1400000000"/>
    <n v="1.4"/>
    <n v="1400000000"/>
    <x v="16"/>
    <s v="Apr"/>
    <x v="1"/>
    <x v="4"/>
    <s v="Tiger Global, Charles River Ventures, Helion Ventures"/>
    <n v="3"/>
  </r>
  <r>
    <n v="47"/>
    <x v="55"/>
    <x v="44"/>
    <n v="2.1"/>
    <n v="2100000000"/>
    <n v="4.9000000000000004"/>
    <n v="4900000000"/>
    <x v="16"/>
    <s v="Apr"/>
    <x v="1"/>
    <x v="3"/>
    <s v="India Quotient, Elevation Capital, Lightspeed Ventures, Tiger Global, Twitter"/>
    <n v="5"/>
  </r>
  <r>
    <n v="46"/>
    <x v="56"/>
    <x v="45"/>
    <n v="1"/>
    <n v="1000000000"/>
    <n v="3"/>
    <n v="3000000000"/>
    <x v="16"/>
    <s v="Apr"/>
    <x v="1"/>
    <x v="3"/>
    <s v="Sequoia Capital India, Y Combinator, Tiger Global, Ribbit Capital"/>
    <n v="4"/>
  </r>
  <r>
    <n v="45"/>
    <x v="57"/>
    <x v="46"/>
    <n v="1.5"/>
    <n v="1500000000"/>
    <n v="5.6"/>
    <n v="5600000000"/>
    <x v="16"/>
    <s v="Apr"/>
    <x v="1"/>
    <x v="4"/>
    <s v="Orios VP, Eight Roads Ventures, Temasek, Naspers, Steadview Capital"/>
    <n v="5"/>
  </r>
  <r>
    <n v="44"/>
    <x v="58"/>
    <x v="47"/>
    <n v="2.2000000000000002"/>
    <n v="2200000000"/>
    <n v="6.4"/>
    <n v="6400000000"/>
    <x v="16"/>
    <s v="Apr"/>
    <x v="1"/>
    <x v="3"/>
    <s v="Sequoia Capital India, Ribbit Capital, DST Global, Alpha Wave Global"/>
    <n v="4"/>
  </r>
  <r>
    <n v="43"/>
    <x v="59"/>
    <x v="16"/>
    <n v="2.1"/>
    <n v="2100000000"/>
    <n v="4.9000000000000004"/>
    <n v="4900000000"/>
    <x v="16"/>
    <s v="Apr"/>
    <x v="1"/>
    <x v="3"/>
    <s v="Sequoia Capital India, Elevation Capital, SoftBank, Naspers"/>
    <n v="4"/>
  </r>
  <r>
    <n v="42"/>
    <x v="60"/>
    <x v="48"/>
    <n v="1.7"/>
    <n v="1700000000"/>
    <n v="1.7"/>
    <n v="1700000000"/>
    <x v="17"/>
    <s v="Mar"/>
    <x v="1"/>
    <x v="2"/>
    <s v="Chiratae Ventures, Elevation Capital, Vertex, SoftBank"/>
    <n v="4"/>
  </r>
  <r>
    <n v="41"/>
    <x v="61"/>
    <x v="49"/>
    <n v="1.4"/>
    <n v="1400000000"/>
    <n v="1.4"/>
    <n v="1400000000"/>
    <x v="17"/>
    <s v="Mar"/>
    <x v="1"/>
    <x v="7"/>
    <s v="Matrix Partners India, Sequoia Capital India, Norwest, Morgan Stanley, TPG Capital"/>
    <n v="5"/>
  </r>
  <r>
    <n v="40"/>
    <x v="62"/>
    <x v="50"/>
    <n v="1"/>
    <n v="1000000000"/>
    <n v="2.5"/>
    <n v="2500000000"/>
    <x v="18"/>
    <s v="Feb"/>
    <x v="1"/>
    <x v="10"/>
    <s v="Accel India, Nexus Venture Partners, Tiger Global, Evolvence India"/>
    <n v="4"/>
  </r>
  <r>
    <n v="39"/>
    <x v="63"/>
    <x v="51"/>
    <n v="1.3"/>
    <n v="1300000000"/>
    <n v="3.2"/>
    <n v="3200000000"/>
    <x v="18"/>
    <s v="Feb"/>
    <x v="1"/>
    <x v="5"/>
    <s v="WestBridge, Lightspeed Ventures, M12 (Microsoft), Tiger Global, Steadview Capital"/>
    <n v="5"/>
  </r>
  <r>
    <n v="38"/>
    <x v="64"/>
    <x v="26"/>
    <n v="1.9"/>
    <n v="1900000000"/>
    <n v="4"/>
    <n v="4000000000"/>
    <x v="19"/>
    <s v="Jan"/>
    <x v="1"/>
    <x v="3"/>
    <s v="Fairfax Holdings, A91 Partners, Faering Capital, TVS Capital"/>
    <n v="4"/>
  </r>
  <r>
    <n v="37"/>
    <x v="65"/>
    <x v="52"/>
    <n v="1"/>
    <n v="1000000000"/>
    <n v="2"/>
    <n v="2000000000"/>
    <x v="20"/>
    <s v="Dec"/>
    <x v="2"/>
    <x v="3"/>
    <s v="Mithril Capital, Google"/>
    <n v="2"/>
  </r>
  <r>
    <n v="36"/>
    <x v="66"/>
    <x v="53"/>
    <n v="1"/>
    <n v="1000000000"/>
    <n v="5"/>
    <n v="5000000000"/>
    <x v="20"/>
    <s v="Dec"/>
    <x v="2"/>
    <x v="3"/>
    <s v="Matrix Partners India, Omidyar Network, Sequoia Capital India, Alpha Wave Global, CPPIB"/>
    <n v="5"/>
  </r>
  <r>
    <n v="35"/>
    <x v="67"/>
    <x v="54"/>
    <n v="1"/>
    <n v="1000000000"/>
    <n v="1.5"/>
    <n v="1500000000"/>
    <x v="20"/>
    <s v="Dec"/>
    <x v="2"/>
    <x v="9"/>
    <s v="Accel India, Norwest, Tiger Global, Steadview Capital, Advent International"/>
    <n v="5"/>
  </r>
  <r>
    <n v="34"/>
    <x v="68"/>
    <x v="36"/>
    <n v="5.5"/>
    <n v="5500000000"/>
    <n v="12"/>
    <n v="12000000000"/>
    <x v="20"/>
    <s v="Dec"/>
    <x v="2"/>
    <x v="3"/>
    <s v="Tiger Global, Tencent"/>
    <n v="2"/>
  </r>
  <r>
    <n v="33"/>
    <x v="69"/>
    <x v="23"/>
    <n v="1"/>
    <n v="1000000000"/>
    <n v="3.3"/>
    <n v="3300000000"/>
    <x v="21"/>
    <s v="Nov"/>
    <x v="2"/>
    <x v="6"/>
    <s v="Asia Venture Group, Apoletto, Unbound, DST Global, Sequoia Capital India, Alpha Wave Global"/>
    <n v="6"/>
  </r>
  <r>
    <n v="32"/>
    <x v="70"/>
    <x v="55"/>
    <n v="1"/>
    <n v="1000000000"/>
    <n v="7.5"/>
    <n v="7500000000"/>
    <x v="22"/>
    <s v="Oct"/>
    <x v="2"/>
    <x v="3"/>
    <s v="Matrix Partners India, Tiger Global, Sequoia Capital India, DST Global"/>
    <n v="4"/>
  </r>
  <r>
    <n v="31"/>
    <x v="71"/>
    <x v="5"/>
    <n v="1.4"/>
    <n v="1400000000"/>
    <n v="3.4"/>
    <n v="3400000000"/>
    <x v="23"/>
    <s v="Sep"/>
    <x v="2"/>
    <x v="3"/>
    <s v="Blume Ventures, Nexus Venture Partners, Sequoia Capital India, Elevation Capital, General Atlantic, SoftBank, Steadview Capital"/>
    <n v="7"/>
  </r>
  <r>
    <n v="30"/>
    <x v="72"/>
    <x v="56"/>
    <n v="2"/>
    <n v="2000000000"/>
    <n v="5.6"/>
    <n v="5600000000"/>
    <x v="24"/>
    <s v="Jun"/>
    <x v="2"/>
    <x v="3"/>
    <s v="Nexus Ventures, Charles River Ventures, Insight Venture Partners"/>
    <n v="3"/>
  </r>
  <r>
    <n v="29"/>
    <x v="73"/>
    <x v="4"/>
    <n v="1.2"/>
    <n v="1200000000"/>
    <n v="1.8"/>
    <n v="1800000000"/>
    <x v="25"/>
    <s v="Mar"/>
    <x v="2"/>
    <x v="4"/>
    <s v="Techpro Ventures, TVS Capital, Sharrp Ventures, TPG Growth, Steadview Capital"/>
    <n v="5"/>
  </r>
  <r>
    <n v="28"/>
    <x v="74"/>
    <x v="57"/>
    <n v="1.6"/>
    <n v="1600000000"/>
    <n v="5"/>
    <n v="5000000000"/>
    <x v="26"/>
    <s v="Jan"/>
    <x v="2"/>
    <x v="5"/>
    <s v="Sequoia Capital India, New Atlantic Ventures, Altimeter Capital, Temasek, Mastercard"/>
    <n v="5"/>
  </r>
  <r>
    <n v="27"/>
    <x v="75"/>
    <x v="58"/>
    <n v="1.1000000000000001"/>
    <n v="1100000000"/>
    <n v="4.5"/>
    <n v="4500000000"/>
    <x v="27"/>
    <s v="Sep"/>
    <x v="3"/>
    <x v="1"/>
    <s v="SoftBank, Kedaara Capital, TPG, Chiratae Ventures, TR Capital"/>
    <n v="5"/>
  </r>
  <r>
    <n v="26"/>
    <x v="76"/>
    <x v="59"/>
    <n v="1.1000000000000001"/>
    <n v="1100000000"/>
    <n v="5"/>
    <n v="5000000000"/>
    <x v="28"/>
    <s v="Jul"/>
    <x v="3"/>
    <x v="3"/>
    <s v="SoftBank, Tiger Global, Matrix Partners"/>
    <n v="3"/>
  </r>
  <r>
    <n v="25"/>
    <x v="77"/>
    <x v="60"/>
    <n v="1.1000000000000001"/>
    <n v="1100000000"/>
    <n v="1.1000000000000001"/>
    <n v="1100000000"/>
    <x v="28"/>
    <s v="Jul"/>
    <x v="3"/>
    <x v="4"/>
    <s v="General Atlantic, Baring Asia"/>
    <n v="2"/>
  </r>
  <r>
    <n v="24"/>
    <x v="78"/>
    <x v="61"/>
    <n v="1"/>
    <n v="1000000000"/>
    <n v="5"/>
    <n v="5000000000"/>
    <x v="28"/>
    <s v="Jul"/>
    <x v="3"/>
    <x v="2"/>
    <s v="Eight Roads, B Capital, PremjiInvest"/>
    <n v="3"/>
  </r>
  <r>
    <n v="23"/>
    <x v="79"/>
    <x v="62"/>
    <n v="1"/>
    <n v="1000000000"/>
    <n v="2"/>
    <n v="2000000000"/>
    <x v="29"/>
    <s v="Jun"/>
    <x v="3"/>
    <x v="2"/>
    <s v="WestBridge, Nexus Ventures, Sequoia Capital"/>
    <n v="3"/>
  </r>
  <r>
    <n v="22"/>
    <x v="80"/>
    <x v="7"/>
    <n v="1"/>
    <n v="1000000000"/>
    <n v="8"/>
    <n v="8000000000"/>
    <x v="30"/>
    <s v="Apr"/>
    <x v="3"/>
    <x v="4"/>
    <s v="Kalaari Capital, Tencent, Multiples PE, Steadview, Alpha Wave Global"/>
    <n v="5"/>
  </r>
  <r>
    <n v="21"/>
    <x v="81"/>
    <x v="32"/>
    <n v="1.1000000000000001"/>
    <n v="1100000000"/>
    <n v="2"/>
    <n v="2000000000"/>
    <x v="31"/>
    <s v="Mar"/>
    <x v="3"/>
    <x v="3"/>
    <s v="Ascent Capital, Helion Ventures, Bessemer, IFC, Alibaba"/>
    <n v="5"/>
  </r>
  <r>
    <n v="20"/>
    <x v="82"/>
    <x v="63"/>
    <n v="1.1000000000000001"/>
    <n v="1100000000"/>
    <n v="1.1000000000000001"/>
    <n v="1100000000"/>
    <x v="32"/>
    <s v="Feb"/>
    <x v="3"/>
    <x v="6"/>
    <s v="Elevation Capital, Warburg Pincus"/>
    <n v="2"/>
  </r>
  <r>
    <n v="19"/>
    <x v="83"/>
    <x v="13"/>
    <n v="1.6"/>
    <n v="1600000000"/>
    <n v="3"/>
    <n v="3000000000"/>
    <x v="33"/>
    <s v="Jan"/>
    <x v="3"/>
    <x v="6"/>
    <s v="Nexus Ventures, Multiples PE, Tiger Global, Carlyle, SoftBank, Fosun Group, Steadview Capital"/>
    <n v="7"/>
  </r>
  <r>
    <n v="18"/>
    <x v="84"/>
    <x v="64"/>
    <n v="1.6"/>
    <n v="1600000000"/>
    <n v="1.6"/>
    <n v="1600000000"/>
    <x v="34"/>
    <s v="Nov"/>
    <x v="4"/>
    <x v="4"/>
    <s v="SIDBI VC, TA Associates, General Atlantic"/>
    <n v="3"/>
  </r>
  <r>
    <n v="17"/>
    <x v="85"/>
    <x v="65"/>
    <n v="1"/>
    <n v="1000000000"/>
    <n v="3.1"/>
    <n v="3100000000"/>
    <x v="35"/>
    <s v="Sep"/>
    <x v="4"/>
    <x v="3"/>
    <s v="Lightspeed Ventures, DST Global, Tencent"/>
    <n v="3"/>
  </r>
  <r>
    <n v="16"/>
    <x v="86"/>
    <x v="66"/>
    <n v="4.9000000000000004"/>
    <n v="4900000000"/>
    <n v="9.6"/>
    <n v="9600000000"/>
    <x v="35"/>
    <s v="Sep"/>
    <x v="4"/>
    <x v="6"/>
    <s v="Lightspeed Ventures, Sequoia Capital, SoftBank"/>
    <n v="3"/>
  </r>
  <r>
    <n v="15"/>
    <x v="87"/>
    <x v="3"/>
    <n v="1.5"/>
    <n v="1500000000"/>
    <n v="3.5"/>
    <n v="3500000000"/>
    <x v="36"/>
    <s v="Jul"/>
    <x v="4"/>
    <x v="7"/>
    <s v="Accel, Tiger Global, Google, Sequoia Capital, Steadview Capital"/>
    <n v="5"/>
  </r>
  <r>
    <n v="14"/>
    <x v="88"/>
    <x v="67"/>
    <n v="1"/>
    <n v="1000000000"/>
    <n v="2.4"/>
    <n v="2400000000"/>
    <x v="37"/>
    <s v="Jun"/>
    <x v="4"/>
    <x v="6"/>
    <s v="Info Edge, Intel, Inventus Capital, Tiger Global, SoftBank, Tencent, Steadview Capital"/>
    <n v="7"/>
  </r>
  <r>
    <n v="13"/>
    <x v="89"/>
    <x v="68"/>
    <n v="1.4"/>
    <n v="1400000000"/>
    <n v="10.7"/>
    <n v="10700000000"/>
    <x v="37"/>
    <s v="Jun"/>
    <x v="4"/>
    <x v="3"/>
    <s v="Accel, Elevation Capital, Norwest, Naspers, Tencent, Invesco"/>
    <n v="6"/>
  </r>
  <r>
    <n v="12"/>
    <x v="90"/>
    <x v="69"/>
    <n v="1.9"/>
    <n v="1900000000"/>
    <n v="3"/>
    <n v="3000000000"/>
    <x v="38"/>
    <s v="Apr"/>
    <x v="4"/>
    <x v="5"/>
    <s v="Elevation Capital, Alibaba, SoftBank, eBay"/>
    <n v="4"/>
  </r>
  <r>
    <n v="11"/>
    <x v="91"/>
    <x v="5"/>
    <n v="1"/>
    <n v="1000000000"/>
    <n v="22"/>
    <n v="22000000000"/>
    <x v="39"/>
    <s v="Jan"/>
    <x v="4"/>
    <x v="3"/>
    <s v="Aarin Capital, Sequoia Capital, Lightspeed Ventures, Tencent, General Atlantic, Tiger Global"/>
    <n v="6"/>
  </r>
  <r>
    <n v="10"/>
    <x v="92"/>
    <x v="70"/>
    <n v="1.4"/>
    <n v="1400000000"/>
    <n v="1.4"/>
    <n v="1400000000"/>
    <x v="40"/>
    <s v="Aug"/>
    <x v="5"/>
    <x v="1"/>
    <s v="Tiger Global, Tencent, Foxconn"/>
    <n v="3"/>
  </r>
  <r>
    <n v="9"/>
    <x v="93"/>
    <x v="69"/>
    <n v="1.1000000000000001"/>
    <n v="1100000000"/>
    <n v="1.1000000000000001"/>
    <n v="1100000000"/>
    <x v="41"/>
    <s v="Jan"/>
    <x v="5"/>
    <x v="6"/>
    <s v="Nexus Ventures, Helion Ventures, Beenos, Tiger Global, Others"/>
    <n v="5"/>
  </r>
  <r>
    <n v="8"/>
    <x v="94"/>
    <x v="68"/>
    <n v="1"/>
    <n v="1000000000"/>
    <n v="5.4"/>
    <n v="5400000000"/>
    <x v="42"/>
    <s v="Sep"/>
    <x v="6"/>
    <x v="6"/>
    <s v="Info Edge, Sequoia Capital, Vy Capital, Alibaba, Steadview Capital"/>
    <n v="5"/>
  </r>
  <r>
    <n v="7"/>
    <x v="95"/>
    <x v="71"/>
    <n v="1"/>
    <n v="1000000000"/>
    <n v="1.5"/>
    <n v="1500000000"/>
    <x v="43"/>
    <s v="Apr"/>
    <x v="6"/>
    <x v="3"/>
    <s v="Matrix Partners, Omidyar Network, Norwest, Kinnevik, Steadview Capital"/>
    <n v="5"/>
  </r>
  <r>
    <n v="6"/>
    <x v="96"/>
    <x v="72"/>
    <n v="1.6"/>
    <n v="1600000000"/>
    <n v="7.3"/>
    <n v="7300000000"/>
    <x v="44"/>
    <s v="Mar"/>
    <x v="6"/>
    <x v="3"/>
    <s v="Tiger Global, Matrix Partners, Steadview, SoftBank, Tencent"/>
    <n v="5"/>
  </r>
  <r>
    <n v="5"/>
    <x v="97"/>
    <x v="73"/>
    <n v="1.7"/>
    <n v="1700000000"/>
    <n v="16"/>
    <n v="16000000000"/>
    <x v="45"/>
    <s v="Feb"/>
    <x v="6"/>
    <x v="5"/>
    <s v="Saama Capital, Elevation Capital, Alibaba, Berkshire Hathway"/>
    <n v="4"/>
  </r>
  <r>
    <n v="4"/>
    <x v="98"/>
    <x v="69"/>
    <n v="1.8"/>
    <n v="1800000000"/>
    <n v="2.4"/>
    <n v="2400000000"/>
    <x v="46"/>
    <s v="Oct"/>
    <x v="7"/>
    <x v="1"/>
    <s v="Kalaari Capital, Nexus Ventures, Bessemer, SoftBank, Alibaba"/>
    <n v="5"/>
  </r>
  <r>
    <n v="3"/>
    <x v="99"/>
    <x v="18"/>
    <n v="1"/>
    <n v="1000000000"/>
    <n v="1.5"/>
    <n v="1500000000"/>
    <x v="47"/>
    <s v="Feb"/>
    <x v="8"/>
    <x v="3"/>
    <s v="Accel, Sequoia Capital, General Atlantic"/>
    <n v="3"/>
  </r>
  <r>
    <n v="2"/>
    <x v="100"/>
    <x v="69"/>
    <n v="1"/>
    <n v="1000000000"/>
    <n v="37.6"/>
    <n v="37600000000"/>
    <x v="48"/>
    <s v="Feb"/>
    <x v="9"/>
    <x v="3"/>
    <s v="Accel, Tiger Global, Naspers, SoftBank, Tencent"/>
    <n v="5"/>
  </r>
  <r>
    <n v="1"/>
    <x v="101"/>
    <x v="74"/>
    <n v="1"/>
    <n v="1000000000"/>
    <n v="1"/>
    <n v="1000000000"/>
    <x v="49"/>
    <s v="Sep"/>
    <x v="10"/>
    <x v="3"/>
    <s v="KPCB, Sherpalo Ventures, SoftBank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82CFED-97AF-4AD2-A9A4-9C4D89DDF855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B13:B17" firstHeaderRow="1" firstDataRow="1" firstDataCol="1"/>
  <pivotFields count="13">
    <pivotField showAll="0"/>
    <pivotField showAll="0">
      <items count="103">
        <item x="31"/>
        <item x="9"/>
        <item x="37"/>
        <item x="45"/>
        <item x="81"/>
        <item x="84"/>
        <item x="48"/>
        <item x="40"/>
        <item x="49"/>
        <item x="91"/>
        <item x="32"/>
        <item x="69"/>
        <item x="53"/>
        <item x="77"/>
        <item x="42"/>
        <item x="34"/>
        <item x="58"/>
        <item x="10"/>
        <item x="29"/>
        <item x="66"/>
        <item x="18"/>
        <item x="17"/>
        <item x="83"/>
        <item x="64"/>
        <item x="80"/>
        <item x="47"/>
        <item x="79"/>
        <item x="15"/>
        <item x="41"/>
        <item x="60"/>
        <item x="61"/>
        <item x="100"/>
        <item x="20"/>
        <item x="87"/>
        <item x="7"/>
        <item x="65"/>
        <item x="21"/>
        <item x="56"/>
        <item x="54"/>
        <item x="11"/>
        <item x="92"/>
        <item x="78"/>
        <item x="62"/>
        <item x="101"/>
        <item x="63"/>
        <item x="19"/>
        <item x="3"/>
        <item x="75"/>
        <item x="35"/>
        <item x="14"/>
        <item x="22"/>
        <item x="59"/>
        <item x="28"/>
        <item x="44"/>
        <item x="38"/>
        <item x="51"/>
        <item x="0"/>
        <item x="99"/>
        <item x="30"/>
        <item x="27"/>
        <item x="73"/>
        <item x="46"/>
        <item x="96"/>
        <item x="76"/>
        <item x="2"/>
        <item x="6"/>
        <item x="8"/>
        <item x="86"/>
        <item x="97"/>
        <item x="90"/>
        <item x="57"/>
        <item x="68"/>
        <item x="5"/>
        <item x="74"/>
        <item x="88"/>
        <item x="16"/>
        <item x="72"/>
        <item x="23"/>
        <item x="4"/>
        <item x="95"/>
        <item x="70"/>
        <item x="33"/>
        <item x="82"/>
        <item x="55"/>
        <item x="1"/>
        <item x="93"/>
        <item x="24"/>
        <item x="98"/>
        <item x="26"/>
        <item x="89"/>
        <item x="85"/>
        <item x="71"/>
        <item x="12"/>
        <item x="43"/>
        <item x="25"/>
        <item x="52"/>
        <item x="36"/>
        <item x="13"/>
        <item x="67"/>
        <item x="50"/>
        <item x="39"/>
        <item x="94"/>
        <item t="default"/>
      </items>
    </pivotField>
    <pivotField showAll="0"/>
    <pivotField showAll="0"/>
    <pivotField showAll="0"/>
    <pivotField showAll="0"/>
    <pivotField showAll="0"/>
    <pivotField numFmtId="17" showAll="0">
      <items count="51"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axis="axisRow" showAll="0">
      <items count="12">
        <item h="1" x="10"/>
        <item h="1" x="9"/>
        <item h="1" x="8"/>
        <item h="1" x="7"/>
        <item h="1" x="6"/>
        <item h="1" x="5"/>
        <item h="1" x="4"/>
        <item h="1" x="3"/>
        <item x="2"/>
        <item x="1"/>
        <item x="0"/>
        <item t="default"/>
      </items>
    </pivotField>
    <pivotField showAll="0"/>
    <pivotField showAll="0"/>
    <pivotField showAll="0"/>
  </pivotFields>
  <rowFields count="1">
    <field x="9"/>
  </rowFields>
  <rowItems count="4">
    <i>
      <x v="8"/>
    </i>
    <i>
      <x v="9"/>
    </i>
    <i>
      <x v="1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95DCA5-D479-4D3B-88D1-6C91D5D5FF65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Year">
  <location ref="B5:C17" firstHeaderRow="1" firstDataRow="1" firstDataCol="1"/>
  <pivotFields count="13">
    <pivotField showAll="0"/>
    <pivotField dataField="1" showAll="0"/>
    <pivotField showAll="0"/>
    <pivotField showAll="0"/>
    <pivotField showAll="0"/>
    <pivotField showAll="0"/>
    <pivotField showAll="0"/>
    <pivotField numFmtId="17" showAll="0">
      <items count="51"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axis="axisRow" showAll="0">
      <items count="12"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</pivotFields>
  <rowFields count="1">
    <field x="9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Company" fld="1" subtotal="count" baseField="0" baseItem="0"/>
  </dataField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7B6A29-0960-4D62-AAB8-5DB69313BA44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 rowHeaderCaption="Top 5 companies">
  <location ref="J18:K24" firstHeaderRow="1" firstDataRow="1" firstDataCol="1"/>
  <pivotFields count="13">
    <pivotField showAll="0"/>
    <pivotField axis="axisRow" showAll="0" measureFilter="1" sortType="descending">
      <items count="103">
        <item x="31"/>
        <item x="9"/>
        <item x="37"/>
        <item x="45"/>
        <item x="81"/>
        <item x="84"/>
        <item x="48"/>
        <item x="40"/>
        <item x="49"/>
        <item x="91"/>
        <item x="32"/>
        <item x="69"/>
        <item x="53"/>
        <item x="77"/>
        <item x="42"/>
        <item x="34"/>
        <item x="58"/>
        <item x="10"/>
        <item x="29"/>
        <item x="66"/>
        <item x="18"/>
        <item x="17"/>
        <item x="83"/>
        <item x="64"/>
        <item x="80"/>
        <item x="47"/>
        <item x="79"/>
        <item x="15"/>
        <item x="41"/>
        <item x="60"/>
        <item x="61"/>
        <item x="100"/>
        <item x="20"/>
        <item x="87"/>
        <item x="7"/>
        <item x="65"/>
        <item x="21"/>
        <item x="56"/>
        <item x="54"/>
        <item x="11"/>
        <item x="92"/>
        <item x="78"/>
        <item x="62"/>
        <item x="101"/>
        <item x="63"/>
        <item x="19"/>
        <item x="3"/>
        <item x="75"/>
        <item x="35"/>
        <item x="14"/>
        <item x="22"/>
        <item x="59"/>
        <item x="28"/>
        <item x="44"/>
        <item x="38"/>
        <item x="51"/>
        <item x="0"/>
        <item x="99"/>
        <item x="30"/>
        <item x="27"/>
        <item x="73"/>
        <item x="46"/>
        <item x="96"/>
        <item x="76"/>
        <item x="2"/>
        <item x="6"/>
        <item x="8"/>
        <item x="86"/>
        <item x="97"/>
        <item x="90"/>
        <item x="57"/>
        <item x="68"/>
        <item x="5"/>
        <item x="74"/>
        <item x="88"/>
        <item x="16"/>
        <item x="72"/>
        <item x="23"/>
        <item x="4"/>
        <item x="95"/>
        <item x="70"/>
        <item x="33"/>
        <item x="82"/>
        <item x="55"/>
        <item x="1"/>
        <item x="93"/>
        <item x="24"/>
        <item x="98"/>
        <item x="26"/>
        <item x="89"/>
        <item x="85"/>
        <item x="71"/>
        <item x="12"/>
        <item x="43"/>
        <item x="25"/>
        <item x="52"/>
        <item x="36"/>
        <item x="13"/>
        <item x="67"/>
        <item x="50"/>
        <item x="39"/>
        <item x="9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numFmtId="17" showAll="0">
      <items count="51"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6">
    <i>
      <x v="31"/>
    </i>
    <i>
      <x v="9"/>
    </i>
    <i>
      <x v="68"/>
    </i>
    <i>
      <x v="71"/>
    </i>
    <i>
      <x v="89"/>
    </i>
    <i t="grand">
      <x/>
    </i>
  </rowItems>
  <colItems count="1">
    <i/>
  </colItems>
  <dataFields count="1">
    <dataField name="Sum of val with 0" fld="6" baseField="0" baseItem="0"/>
  </dataFields>
  <chartFormats count="12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8"/>
          </reference>
        </references>
      </pivotArea>
    </chartFormat>
    <chartFormat chart="9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71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89"/>
          </reference>
        </references>
      </pivotArea>
    </chartFormat>
    <chartFormat chart="9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9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1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15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5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68"/>
          </reference>
        </references>
      </pivotArea>
    </chartFormat>
    <chartFormat chart="15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71"/>
          </reference>
        </references>
      </pivotArea>
    </chartFormat>
    <chartFormat chart="15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89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45B063-AC46-4620-A246-C227D2F3AEDE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Location">
  <location ref="F18:G30" firstHeaderRow="1" firstDataRow="1" firstDataCol="1"/>
  <pivotFields count="13">
    <pivotField showAll="0"/>
    <pivotField dataField="1" showAll="0"/>
    <pivotField showAll="0"/>
    <pivotField showAll="0"/>
    <pivotField showAll="0"/>
    <pivotField showAll="0"/>
    <pivotField showAll="0"/>
    <pivotField numFmtId="17" showAll="0">
      <items count="51"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axis="axisRow" showAll="0">
      <items count="12">
        <item x="3"/>
        <item x="7"/>
        <item x="1"/>
        <item x="0"/>
        <item x="6"/>
        <item x="9"/>
        <item x="8"/>
        <item x="4"/>
        <item x="5"/>
        <item x="2"/>
        <item x="10"/>
        <item t="default"/>
      </items>
    </pivotField>
    <pivotField showAll="0"/>
    <pivotField showAll="0"/>
  </pivotFields>
  <rowFields count="1">
    <field x="1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Company" fld="1" subtotal="count" baseField="0" baseItem="0"/>
  </dataFields>
  <chartFormats count="1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7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1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10" count="1" selected="0">
            <x v="8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10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B3:C9" firstHeaderRow="1" firstDataRow="1" firstDataCol="1"/>
  <pivotFields count="13">
    <pivotField showAll="0"/>
    <pivotField axis="axisRow" showAll="0" measureFilter="1" sortType="descending">
      <items count="103">
        <item x="31"/>
        <item x="9"/>
        <item x="37"/>
        <item x="45"/>
        <item x="81"/>
        <item x="84"/>
        <item x="48"/>
        <item x="40"/>
        <item x="49"/>
        <item x="91"/>
        <item x="32"/>
        <item x="69"/>
        <item x="53"/>
        <item x="77"/>
        <item x="42"/>
        <item x="34"/>
        <item x="58"/>
        <item x="10"/>
        <item x="29"/>
        <item x="66"/>
        <item x="18"/>
        <item x="17"/>
        <item x="83"/>
        <item x="64"/>
        <item x="80"/>
        <item x="47"/>
        <item x="79"/>
        <item x="15"/>
        <item x="41"/>
        <item x="60"/>
        <item x="61"/>
        <item x="100"/>
        <item x="20"/>
        <item x="87"/>
        <item x="7"/>
        <item x="65"/>
        <item x="21"/>
        <item x="56"/>
        <item x="54"/>
        <item x="11"/>
        <item x="92"/>
        <item x="78"/>
        <item x="62"/>
        <item x="101"/>
        <item x="63"/>
        <item x="19"/>
        <item x="3"/>
        <item x="75"/>
        <item x="35"/>
        <item x="14"/>
        <item x="22"/>
        <item x="59"/>
        <item x="28"/>
        <item x="44"/>
        <item x="38"/>
        <item x="51"/>
        <item x="0"/>
        <item x="99"/>
        <item x="30"/>
        <item x="27"/>
        <item x="73"/>
        <item x="46"/>
        <item x="96"/>
        <item x="76"/>
        <item x="2"/>
        <item x="6"/>
        <item x="8"/>
        <item x="86"/>
        <item x="97"/>
        <item x="90"/>
        <item x="57"/>
        <item x="68"/>
        <item x="5"/>
        <item x="74"/>
        <item x="88"/>
        <item x="16"/>
        <item x="72"/>
        <item x="23"/>
        <item x="4"/>
        <item x="95"/>
        <item x="70"/>
        <item x="33"/>
        <item x="82"/>
        <item x="55"/>
        <item x="1"/>
        <item x="93"/>
        <item x="24"/>
        <item x="98"/>
        <item x="26"/>
        <item x="89"/>
        <item x="85"/>
        <item x="71"/>
        <item x="12"/>
        <item x="43"/>
        <item x="25"/>
        <item x="52"/>
        <item x="36"/>
        <item x="13"/>
        <item x="67"/>
        <item x="50"/>
        <item x="39"/>
        <item x="9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numFmtId="17" showAll="0">
      <items count="51"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6">
    <i>
      <x v="31"/>
    </i>
    <i>
      <x v="9"/>
    </i>
    <i>
      <x v="68"/>
    </i>
    <i>
      <x v="71"/>
    </i>
    <i>
      <x v="89"/>
    </i>
    <i t="grand">
      <x/>
    </i>
  </rowItems>
  <colItems count="1">
    <i/>
  </colItems>
  <dataFields count="1">
    <dataField name="Sum of val with 0" fld="6" baseField="0" baseItem="0"/>
  </dataFields>
  <chartFormats count="12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8"/>
          </reference>
        </references>
      </pivotArea>
    </chartFormat>
    <chartFormat chart="9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71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89"/>
          </reference>
        </references>
      </pivotArea>
    </chartFormat>
    <chartFormat chart="9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9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1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15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5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68"/>
          </reference>
        </references>
      </pivotArea>
    </chartFormat>
    <chartFormat chart="15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71"/>
          </reference>
        </references>
      </pivotArea>
    </chartFormat>
    <chartFormat chart="15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89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B5:C17" firstHeaderRow="1" firstDataRow="1" firstDataCol="1"/>
  <pivotFields count="13">
    <pivotField showAll="0"/>
    <pivotField dataField="1" showAll="0"/>
    <pivotField showAll="0"/>
    <pivotField showAll="0"/>
    <pivotField showAll="0"/>
    <pivotField showAll="0"/>
    <pivotField showAll="0"/>
    <pivotField numFmtId="17" showAll="0">
      <items count="51"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axis="axisRow" showAll="0">
      <items count="12"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</pivotFields>
  <rowFields count="1">
    <field x="9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Company" fld="1" subtotal="count" baseField="0" baseItem="0"/>
  </dataField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A4:B9" firstHeaderRow="1" firstDataRow="1" firstDataCol="1"/>
  <pivotFields count="13">
    <pivotField showAll="0"/>
    <pivotField showAll="0"/>
    <pivotField axis="axisRow" showAll="0" measureFilter="1" sortType="descending">
      <items count="76">
        <item x="74"/>
        <item x="19"/>
        <item x="1"/>
        <item x="65"/>
        <item x="50"/>
        <item x="40"/>
        <item x="52"/>
        <item x="53"/>
        <item x="43"/>
        <item x="28"/>
        <item x="29"/>
        <item x="20"/>
        <item x="69"/>
        <item x="48"/>
        <item x="58"/>
        <item x="32"/>
        <item x="46"/>
        <item x="4"/>
        <item x="16"/>
        <item x="5"/>
        <item x="33"/>
        <item x="34"/>
        <item x="39"/>
        <item x="64"/>
        <item x="22"/>
        <item x="45"/>
        <item x="2"/>
        <item x="26"/>
        <item x="67"/>
        <item x="8"/>
        <item x="6"/>
        <item x="55"/>
        <item x="36"/>
        <item x="47"/>
        <item x="73"/>
        <item x="57"/>
        <item x="68"/>
        <item x="27"/>
        <item x="7"/>
        <item x="0"/>
        <item x="21"/>
        <item x="25"/>
        <item x="14"/>
        <item x="60"/>
        <item x="13"/>
        <item x="63"/>
        <item x="71"/>
        <item x="41"/>
        <item x="30"/>
        <item x="10"/>
        <item x="31"/>
        <item x="23"/>
        <item x="59"/>
        <item x="72"/>
        <item x="49"/>
        <item x="37"/>
        <item x="24"/>
        <item x="66"/>
        <item x="18"/>
        <item x="56"/>
        <item x="61"/>
        <item x="12"/>
        <item x="3"/>
        <item x="62"/>
        <item x="51"/>
        <item x="17"/>
        <item x="35"/>
        <item x="9"/>
        <item x="11"/>
        <item x="54"/>
        <item x="38"/>
        <item x="42"/>
        <item x="44"/>
        <item x="70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numFmtId="17" showAll="0">
      <items count="51"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5">
    <i>
      <x v="12"/>
    </i>
    <i>
      <x v="19"/>
    </i>
    <i>
      <x v="36"/>
    </i>
    <i>
      <x v="34"/>
    </i>
    <i>
      <x v="32"/>
    </i>
  </rowItems>
  <colItems count="1">
    <i/>
  </colItems>
  <dataFields count="1">
    <dataField name="Sum of val with 0" fld="6" baseField="0" baseItem="0"/>
  </dataField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9" firstHeaderRow="1" firstDataRow="1" firstDataCol="1"/>
  <pivotFields count="13">
    <pivotField showAll="0"/>
    <pivotField axis="axisRow" showAll="0" sortType="descending">
      <items count="103">
        <item h="1" x="31"/>
        <item h="1" x="9"/>
        <item h="1" x="37"/>
        <item h="1" x="45"/>
        <item h="1" x="81"/>
        <item h="1" x="84"/>
        <item h="1" x="48"/>
        <item h="1" x="40"/>
        <item h="1" x="49"/>
        <item h="1" x="91"/>
        <item h="1" x="32"/>
        <item h="1" x="69"/>
        <item h="1" x="53"/>
        <item h="1" x="77"/>
        <item h="1" x="42"/>
        <item h="1" x="34"/>
        <item h="1" x="58"/>
        <item h="1" x="10"/>
        <item x="29"/>
        <item h="1" x="66"/>
        <item h="1" x="18"/>
        <item h="1" x="17"/>
        <item x="83"/>
        <item h="1" x="64"/>
        <item h="1" x="80"/>
        <item h="1" x="47"/>
        <item h="1" x="79"/>
        <item h="1" x="15"/>
        <item h="1" x="41"/>
        <item h="1" x="60"/>
        <item h="1" x="61"/>
        <item h="1" x="100"/>
        <item h="1" x="20"/>
        <item h="1" x="87"/>
        <item h="1" x="7"/>
        <item h="1" x="65"/>
        <item h="1" x="21"/>
        <item h="1" x="56"/>
        <item h="1" x="54"/>
        <item h="1" x="11"/>
        <item h="1" x="92"/>
        <item h="1" x="78"/>
        <item h="1" x="62"/>
        <item h="1" x="101"/>
        <item h="1" x="63"/>
        <item h="1" x="19"/>
        <item h="1" x="3"/>
        <item h="1" x="75"/>
        <item h="1" x="35"/>
        <item h="1" x="14"/>
        <item h="1" x="22"/>
        <item h="1" x="59"/>
        <item h="1" x="28"/>
        <item h="1" x="44"/>
        <item h="1" x="38"/>
        <item h="1" x="51"/>
        <item h="1" x="0"/>
        <item h="1" x="99"/>
        <item h="1" x="30"/>
        <item h="1" x="27"/>
        <item h="1" x="73"/>
        <item h="1" x="46"/>
        <item h="1" x="96"/>
        <item h="1" x="76"/>
        <item h="1" x="2"/>
        <item h="1" x="6"/>
        <item h="1" x="8"/>
        <item h="1" x="86"/>
        <item h="1" x="97"/>
        <item h="1" x="90"/>
        <item h="1" x="57"/>
        <item h="1" x="68"/>
        <item h="1" x="5"/>
        <item h="1" x="74"/>
        <item x="88"/>
        <item h="1" x="16"/>
        <item h="1" x="72"/>
        <item h="1" x="23"/>
        <item h="1" x="4"/>
        <item h="1" x="95"/>
        <item h="1" x="70"/>
        <item h="1" x="33"/>
        <item h="1" x="82"/>
        <item h="1" x="55"/>
        <item h="1" x="1"/>
        <item h="1" x="93"/>
        <item h="1" x="24"/>
        <item h="1" x="98"/>
        <item h="1" x="26"/>
        <item x="89"/>
        <item h="1" x="85"/>
        <item x="71"/>
        <item h="1" x="12"/>
        <item h="1" x="43"/>
        <item h="1" x="25"/>
        <item h="1" x="52"/>
        <item h="1" x="36"/>
        <item h="1" x="13"/>
        <item h="1" x="67"/>
        <item h="1" x="50"/>
        <item h="1" x="39"/>
        <item h="1" x="9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numFmtId="17" showAll="0">
      <items count="51"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6">
    <i>
      <x v="22"/>
    </i>
    <i>
      <x v="91"/>
    </i>
    <i>
      <x v="74"/>
    </i>
    <i>
      <x v="18"/>
    </i>
    <i>
      <x v="89"/>
    </i>
    <i t="grand">
      <x/>
    </i>
  </rowItems>
  <colItems count="1">
    <i/>
  </colItems>
  <dataFields count="1">
    <dataField name="Sum of count of investor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C6316C-7F9B-4D35-B90E-751C822EFF7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9:A20" firstHeaderRow="1" firstDataRow="1" firstDataCol="0"/>
  <pivotFields count="13">
    <pivotField showAll="0"/>
    <pivotField dataField="1" showAll="0">
      <items count="103">
        <item x="31"/>
        <item x="9"/>
        <item x="37"/>
        <item x="45"/>
        <item x="81"/>
        <item x="84"/>
        <item x="48"/>
        <item x="40"/>
        <item x="49"/>
        <item x="91"/>
        <item x="32"/>
        <item x="69"/>
        <item x="53"/>
        <item x="77"/>
        <item x="42"/>
        <item x="34"/>
        <item x="58"/>
        <item x="10"/>
        <item x="29"/>
        <item x="66"/>
        <item x="18"/>
        <item x="17"/>
        <item x="83"/>
        <item x="64"/>
        <item x="80"/>
        <item x="47"/>
        <item x="79"/>
        <item x="15"/>
        <item x="41"/>
        <item x="60"/>
        <item x="61"/>
        <item x="100"/>
        <item x="20"/>
        <item x="87"/>
        <item x="7"/>
        <item x="65"/>
        <item x="21"/>
        <item x="56"/>
        <item x="54"/>
        <item x="11"/>
        <item x="92"/>
        <item x="78"/>
        <item x="62"/>
        <item x="101"/>
        <item x="63"/>
        <item x="19"/>
        <item x="3"/>
        <item x="75"/>
        <item x="35"/>
        <item x="14"/>
        <item x="22"/>
        <item x="59"/>
        <item x="28"/>
        <item x="44"/>
        <item x="38"/>
        <item x="51"/>
        <item x="0"/>
        <item x="99"/>
        <item x="30"/>
        <item x="27"/>
        <item x="73"/>
        <item x="46"/>
        <item x="96"/>
        <item x="76"/>
        <item x="2"/>
        <item x="6"/>
        <item x="8"/>
        <item x="86"/>
        <item x="97"/>
        <item x="90"/>
        <item x="57"/>
        <item x="68"/>
        <item x="5"/>
        <item x="74"/>
        <item x="88"/>
        <item x="16"/>
        <item x="72"/>
        <item x="23"/>
        <item x="4"/>
        <item x="95"/>
        <item x="70"/>
        <item x="33"/>
        <item x="82"/>
        <item x="55"/>
        <item x="1"/>
        <item x="93"/>
        <item x="24"/>
        <item x="98"/>
        <item x="26"/>
        <item x="89"/>
        <item x="85"/>
        <item x="71"/>
        <item x="12"/>
        <item x="43"/>
        <item x="25"/>
        <item x="52"/>
        <item x="36"/>
        <item x="13"/>
        <item x="67"/>
        <item x="50"/>
        <item x="39"/>
        <item x="94"/>
        <item t="default"/>
      </items>
    </pivotField>
    <pivotField showAll="0"/>
    <pivotField showAll="0"/>
    <pivotField showAll="0"/>
    <pivotField showAll="0"/>
    <pivotField showAll="0"/>
    <pivotField numFmtId="17" showAll="0">
      <items count="51"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>
      <items count="12">
        <item x="3"/>
        <item x="7"/>
        <item x="1"/>
        <item x="0"/>
        <item x="6"/>
        <item x="9"/>
        <item x="8"/>
        <item x="4"/>
        <item x="5"/>
        <item x="2"/>
        <item x="10"/>
        <item t="default"/>
      </items>
    </pivotField>
    <pivotField showAll="0"/>
    <pivotField showAll="0"/>
  </pivotFields>
  <rowItems count="1">
    <i/>
  </rowItems>
  <colItems count="1">
    <i/>
  </colItems>
  <dataFields count="1">
    <dataField name="Count of Company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9B11D0-63F6-4037-B377-8FF1D69B50E4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3">
  <location ref="A3:B14" firstHeaderRow="1" firstDataRow="1" firstDataCol="1"/>
  <pivotFields count="13">
    <pivotField showAll="0"/>
    <pivotField dataField="1" showAll="0"/>
    <pivotField showAll="0"/>
    <pivotField showAll="0"/>
    <pivotField showAll="0"/>
    <pivotField showAll="0"/>
    <pivotField showAll="0"/>
    <pivotField numFmtId="17" showAll="0">
      <items count="51"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axis="axisRow" showAll="0">
      <items count="12">
        <item x="3"/>
        <item x="7"/>
        <item x="1"/>
        <item x="0"/>
        <item x="6"/>
        <item x="9"/>
        <item x="8"/>
        <item x="4"/>
        <item x="5"/>
        <item x="2"/>
        <item x="10"/>
        <item t="default"/>
      </items>
    </pivotField>
    <pivotField showAll="0"/>
    <pivotField showAll="0"/>
  </pivotFields>
  <rowFields count="1">
    <field x="1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Items count="1">
    <i/>
  </colItems>
  <dataFields count="1">
    <dataField name="Count of Company" fld="1" subtotal="count" baseField="0" baseItem="0"/>
  </dataFields>
  <chartFormats count="1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7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1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10" count="1" selected="0">
            <x v="8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10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3FA0D8-D62D-4C66-B34E-D04933E6260D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ectors">
  <location ref="J5:K11" firstHeaderRow="1" firstDataRow="1" firstDataCol="1"/>
  <pivotFields count="13">
    <pivotField showAll="0"/>
    <pivotField showAll="0"/>
    <pivotField axis="axisRow" showAll="0" measureFilter="1" sortType="descending">
      <items count="76">
        <item x="74"/>
        <item x="19"/>
        <item x="1"/>
        <item x="65"/>
        <item x="50"/>
        <item x="40"/>
        <item x="52"/>
        <item x="53"/>
        <item x="43"/>
        <item x="28"/>
        <item x="29"/>
        <item x="20"/>
        <item x="69"/>
        <item x="48"/>
        <item x="58"/>
        <item x="32"/>
        <item x="46"/>
        <item x="4"/>
        <item x="16"/>
        <item x="5"/>
        <item x="33"/>
        <item x="34"/>
        <item x="39"/>
        <item x="64"/>
        <item x="22"/>
        <item x="45"/>
        <item x="2"/>
        <item x="26"/>
        <item x="67"/>
        <item x="8"/>
        <item x="6"/>
        <item x="55"/>
        <item x="36"/>
        <item x="47"/>
        <item x="73"/>
        <item x="57"/>
        <item x="68"/>
        <item x="27"/>
        <item x="7"/>
        <item x="0"/>
        <item x="21"/>
        <item x="25"/>
        <item x="14"/>
        <item x="60"/>
        <item x="13"/>
        <item x="63"/>
        <item x="71"/>
        <item x="41"/>
        <item x="30"/>
        <item x="10"/>
        <item x="31"/>
        <item x="23"/>
        <item x="59"/>
        <item x="72"/>
        <item x="49"/>
        <item x="37"/>
        <item x="24"/>
        <item x="66"/>
        <item x="18"/>
        <item x="56"/>
        <item x="61"/>
        <item x="12"/>
        <item x="3"/>
        <item x="62"/>
        <item x="51"/>
        <item x="17"/>
        <item x="35"/>
        <item x="9"/>
        <item x="11"/>
        <item x="54"/>
        <item x="38"/>
        <item x="42"/>
        <item x="44"/>
        <item x="70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numFmtId="17" showAll="0">
      <items count="51"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6">
    <i>
      <x v="12"/>
    </i>
    <i>
      <x v="19"/>
    </i>
    <i>
      <x v="36"/>
    </i>
    <i>
      <x v="34"/>
    </i>
    <i>
      <x v="32"/>
    </i>
    <i t="grand">
      <x/>
    </i>
  </rowItems>
  <colItems count="1">
    <i/>
  </colItems>
  <dataFields count="1">
    <dataField name="Sum of val with 0" fld="6" baseField="0" baseItem="0"/>
  </dataField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02DEC7-C59E-416A-B8EF-4B7275F3641B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Companies">
  <location ref="F5:G11" firstHeaderRow="1" firstDataRow="1" firstDataCol="1"/>
  <pivotFields count="13">
    <pivotField showAll="0"/>
    <pivotField axis="axisRow" showAll="0" sortType="descending">
      <items count="103">
        <item h="1" x="31"/>
        <item h="1" x="9"/>
        <item h="1" x="37"/>
        <item h="1" x="45"/>
        <item h="1" x="81"/>
        <item h="1" x="84"/>
        <item h="1" x="48"/>
        <item h="1" x="40"/>
        <item h="1" x="49"/>
        <item h="1" x="91"/>
        <item h="1" x="32"/>
        <item h="1" x="69"/>
        <item h="1" x="53"/>
        <item h="1" x="77"/>
        <item h="1" x="42"/>
        <item h="1" x="34"/>
        <item h="1" x="58"/>
        <item h="1" x="10"/>
        <item x="29"/>
        <item h="1" x="66"/>
        <item h="1" x="18"/>
        <item h="1" x="17"/>
        <item x="83"/>
        <item h="1" x="64"/>
        <item h="1" x="80"/>
        <item h="1" x="47"/>
        <item h="1" x="79"/>
        <item h="1" x="15"/>
        <item h="1" x="41"/>
        <item h="1" x="60"/>
        <item h="1" x="61"/>
        <item h="1" x="100"/>
        <item h="1" x="20"/>
        <item h="1" x="87"/>
        <item h="1" x="7"/>
        <item h="1" x="65"/>
        <item h="1" x="21"/>
        <item h="1" x="56"/>
        <item h="1" x="54"/>
        <item h="1" x="11"/>
        <item h="1" x="92"/>
        <item h="1" x="78"/>
        <item h="1" x="62"/>
        <item h="1" x="101"/>
        <item h="1" x="63"/>
        <item h="1" x="19"/>
        <item h="1" x="3"/>
        <item h="1" x="75"/>
        <item h="1" x="35"/>
        <item h="1" x="14"/>
        <item h="1" x="22"/>
        <item h="1" x="59"/>
        <item h="1" x="28"/>
        <item h="1" x="44"/>
        <item h="1" x="38"/>
        <item h="1" x="51"/>
        <item h="1" x="0"/>
        <item h="1" x="99"/>
        <item h="1" x="30"/>
        <item h="1" x="27"/>
        <item h="1" x="73"/>
        <item h="1" x="46"/>
        <item h="1" x="96"/>
        <item h="1" x="76"/>
        <item h="1" x="2"/>
        <item h="1" x="6"/>
        <item h="1" x="8"/>
        <item h="1" x="86"/>
        <item h="1" x="97"/>
        <item h="1" x="90"/>
        <item h="1" x="57"/>
        <item h="1" x="68"/>
        <item h="1" x="5"/>
        <item h="1" x="74"/>
        <item x="88"/>
        <item h="1" x="16"/>
        <item h="1" x="72"/>
        <item h="1" x="23"/>
        <item h="1" x="4"/>
        <item h="1" x="95"/>
        <item h="1" x="70"/>
        <item h="1" x="33"/>
        <item h="1" x="82"/>
        <item h="1" x="55"/>
        <item h="1" x="1"/>
        <item h="1" x="93"/>
        <item h="1" x="24"/>
        <item h="1" x="98"/>
        <item h="1" x="26"/>
        <item x="89"/>
        <item h="1" x="85"/>
        <item x="71"/>
        <item h="1" x="12"/>
        <item h="1" x="43"/>
        <item h="1" x="25"/>
        <item h="1" x="52"/>
        <item h="1" x="36"/>
        <item h="1" x="13"/>
        <item h="1" x="67"/>
        <item h="1" x="50"/>
        <item h="1" x="39"/>
        <item h="1" x="9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numFmtId="17" showAll="0">
      <items count="51"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6">
    <i>
      <x v="22"/>
    </i>
    <i>
      <x v="91"/>
    </i>
    <i>
      <x v="74"/>
    </i>
    <i>
      <x v="18"/>
    </i>
    <i>
      <x v="89"/>
    </i>
    <i t="grand">
      <x/>
    </i>
  </rowItems>
  <colItems count="1">
    <i/>
  </colItems>
  <dataFields count="1">
    <dataField name="Sum of count of investor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6" Type="http://schemas.openxmlformats.org/officeDocument/2006/relationships/drawing" Target="../drawings/drawing9.xml"/><Relationship Id="rId5" Type="http://schemas.openxmlformats.org/officeDocument/2006/relationships/pivotTable" Target="../pivotTables/pivotTable12.xml"/><Relationship Id="rId4" Type="http://schemas.openxmlformats.org/officeDocument/2006/relationships/pivotTable" Target="../pivotTables/pivotTable1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3"/>
  <sheetViews>
    <sheetView topLeftCell="B1" zoomScale="90" zoomScaleNormal="64" workbookViewId="0">
      <selection activeCell="D2" sqref="D2"/>
    </sheetView>
  </sheetViews>
  <sheetFormatPr defaultRowHeight="14.4" x14ac:dyDescent="0.3"/>
  <cols>
    <col min="2" max="2" width="24.33203125" bestFit="1" customWidth="1"/>
    <col min="3" max="3" width="44.109375" bestFit="1" customWidth="1"/>
    <col min="4" max="4" width="19.33203125" bestFit="1" customWidth="1"/>
    <col min="5" max="5" width="19.33203125" customWidth="1"/>
    <col min="6" max="6" width="13.5546875" bestFit="1" customWidth="1"/>
    <col min="7" max="7" width="13.5546875" customWidth="1"/>
    <col min="8" max="8" width="7.21875" bestFit="1" customWidth="1"/>
    <col min="9" max="10" width="7.21875" customWidth="1"/>
    <col min="11" max="11" width="21.33203125" bestFit="1" customWidth="1"/>
    <col min="12" max="12" width="106.21875" bestFit="1" customWidth="1"/>
    <col min="13" max="13" width="1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298</v>
      </c>
      <c r="F1" t="s">
        <v>4</v>
      </c>
      <c r="G1" t="s">
        <v>299</v>
      </c>
      <c r="H1" t="s">
        <v>5</v>
      </c>
      <c r="I1" t="s">
        <v>300</v>
      </c>
      <c r="J1" t="s">
        <v>301</v>
      </c>
      <c r="K1" t="s">
        <v>6</v>
      </c>
      <c r="L1" s="1" t="s">
        <v>7</v>
      </c>
      <c r="M1" t="s">
        <v>302</v>
      </c>
    </row>
    <row r="2" spans="1:13" x14ac:dyDescent="0.3">
      <c r="A2">
        <v>86</v>
      </c>
      <c r="B2" t="s">
        <v>63</v>
      </c>
      <c r="C2" t="s">
        <v>64</v>
      </c>
      <c r="D2">
        <v>10</v>
      </c>
      <c r="E2">
        <f t="shared" ref="E2:E33" si="0">D2*1000000000</f>
        <v>10000000000</v>
      </c>
      <c r="F2">
        <v>10</v>
      </c>
      <c r="G2">
        <f t="shared" ref="G2:G33" si="1">F2*1000000000</f>
        <v>10000000000</v>
      </c>
      <c r="H2" s="2">
        <v>44593</v>
      </c>
      <c r="I2" s="2" t="str">
        <f t="shared" ref="I2:I33" si="2">TEXT(H2,"MMM")</f>
        <v>Feb</v>
      </c>
      <c r="J2" s="2" t="str">
        <f t="shared" ref="J2:J33" si="3">TEXT(H2,"yyyy")</f>
        <v>2022</v>
      </c>
      <c r="K2" t="s">
        <v>22</v>
      </c>
      <c r="L2" t="s">
        <v>65</v>
      </c>
      <c r="M2">
        <f t="shared" ref="M2:M33" si="4">LEN(L2)-LEN(SUBSTITUTE(L2,",",""))+1</f>
        <v>4</v>
      </c>
    </row>
    <row r="3" spans="1:13" x14ac:dyDescent="0.3">
      <c r="A3">
        <v>34</v>
      </c>
      <c r="B3" t="s">
        <v>293</v>
      </c>
      <c r="C3" t="s">
        <v>143</v>
      </c>
      <c r="D3">
        <v>5.5</v>
      </c>
      <c r="E3">
        <f t="shared" si="0"/>
        <v>5500000000</v>
      </c>
      <c r="F3">
        <v>12</v>
      </c>
      <c r="G3">
        <f t="shared" si="1"/>
        <v>12000000000</v>
      </c>
      <c r="H3" s="2">
        <v>44166</v>
      </c>
      <c r="I3" s="2" t="str">
        <f t="shared" si="2"/>
        <v>Dec</v>
      </c>
      <c r="J3" s="2" t="str">
        <f t="shared" si="3"/>
        <v>2020</v>
      </c>
      <c r="K3" t="s">
        <v>22</v>
      </c>
      <c r="L3" t="s">
        <v>207</v>
      </c>
      <c r="M3">
        <f t="shared" si="4"/>
        <v>2</v>
      </c>
    </row>
    <row r="4" spans="1:13" x14ac:dyDescent="0.3">
      <c r="A4">
        <v>16</v>
      </c>
      <c r="B4" t="s">
        <v>251</v>
      </c>
      <c r="C4" t="s">
        <v>252</v>
      </c>
      <c r="D4">
        <v>4.9000000000000004</v>
      </c>
      <c r="E4">
        <f t="shared" si="0"/>
        <v>4900000000</v>
      </c>
      <c r="F4">
        <v>9.6</v>
      </c>
      <c r="G4">
        <f t="shared" si="1"/>
        <v>9600000000</v>
      </c>
      <c r="H4" s="2">
        <v>43344</v>
      </c>
      <c r="I4" s="2" t="str">
        <f t="shared" si="2"/>
        <v>Sep</v>
      </c>
      <c r="J4" s="2" t="str">
        <f t="shared" si="3"/>
        <v>2018</v>
      </c>
      <c r="K4" t="s">
        <v>40</v>
      </c>
      <c r="L4" t="s">
        <v>253</v>
      </c>
      <c r="M4">
        <f t="shared" si="4"/>
        <v>3</v>
      </c>
    </row>
    <row r="5" spans="1:13" x14ac:dyDescent="0.3">
      <c r="A5">
        <v>53</v>
      </c>
      <c r="B5" t="s">
        <v>152</v>
      </c>
      <c r="C5" t="s">
        <v>153</v>
      </c>
      <c r="D5">
        <v>4</v>
      </c>
      <c r="E5">
        <f t="shared" si="0"/>
        <v>4000000000</v>
      </c>
      <c r="F5">
        <v>4</v>
      </c>
      <c r="G5">
        <f t="shared" si="1"/>
        <v>4000000000</v>
      </c>
      <c r="H5" s="2">
        <v>44348</v>
      </c>
      <c r="I5" s="2" t="str">
        <f t="shared" si="2"/>
        <v>Jun</v>
      </c>
      <c r="J5" s="2" t="str">
        <f t="shared" si="3"/>
        <v>2021</v>
      </c>
      <c r="K5" t="s">
        <v>26</v>
      </c>
      <c r="L5" t="s">
        <v>154</v>
      </c>
      <c r="M5">
        <f t="shared" si="4"/>
        <v>3</v>
      </c>
    </row>
    <row r="6" spans="1:13" x14ac:dyDescent="0.3">
      <c r="A6">
        <v>77</v>
      </c>
      <c r="B6" t="s">
        <v>89</v>
      </c>
      <c r="C6" t="s">
        <v>90</v>
      </c>
      <c r="D6">
        <v>3.4</v>
      </c>
      <c r="E6">
        <f t="shared" si="0"/>
        <v>3400000000</v>
      </c>
      <c r="F6">
        <v>3.4</v>
      </c>
      <c r="G6">
        <f t="shared" si="1"/>
        <v>3400000000</v>
      </c>
      <c r="H6" s="2">
        <v>44501</v>
      </c>
      <c r="I6" s="2" t="str">
        <f t="shared" si="2"/>
        <v>Nov</v>
      </c>
      <c r="J6" s="2" t="str">
        <f t="shared" si="3"/>
        <v>2021</v>
      </c>
      <c r="K6" t="s">
        <v>26</v>
      </c>
      <c r="L6" t="s">
        <v>91</v>
      </c>
      <c r="M6">
        <f t="shared" si="4"/>
        <v>3</v>
      </c>
    </row>
    <row r="7" spans="1:13" x14ac:dyDescent="0.3">
      <c r="A7">
        <v>61</v>
      </c>
      <c r="B7" t="s">
        <v>131</v>
      </c>
      <c r="C7" t="s">
        <v>132</v>
      </c>
      <c r="D7">
        <v>3.2</v>
      </c>
      <c r="E7">
        <f t="shared" si="0"/>
        <v>3200000000</v>
      </c>
      <c r="F7">
        <v>3.2</v>
      </c>
      <c r="G7">
        <f t="shared" si="1"/>
        <v>3200000000</v>
      </c>
      <c r="H7" s="2">
        <v>44409</v>
      </c>
      <c r="I7" s="2" t="str">
        <f t="shared" si="2"/>
        <v>Aug</v>
      </c>
      <c r="J7" s="2" t="str">
        <f t="shared" si="3"/>
        <v>2021</v>
      </c>
      <c r="K7" t="s">
        <v>26</v>
      </c>
      <c r="L7" t="s">
        <v>133</v>
      </c>
      <c r="M7">
        <f t="shared" si="4"/>
        <v>4</v>
      </c>
    </row>
    <row r="8" spans="1:13" x14ac:dyDescent="0.3">
      <c r="A8">
        <v>57</v>
      </c>
      <c r="B8" t="s">
        <v>142</v>
      </c>
      <c r="C8" t="s">
        <v>143</v>
      </c>
      <c r="D8">
        <v>2.8</v>
      </c>
      <c r="E8">
        <f t="shared" si="0"/>
        <v>2800000000</v>
      </c>
      <c r="F8">
        <v>2.8</v>
      </c>
      <c r="G8">
        <f t="shared" si="1"/>
        <v>2800000000</v>
      </c>
      <c r="H8" s="2">
        <v>44409</v>
      </c>
      <c r="I8" s="2" t="str">
        <f t="shared" si="2"/>
        <v>Aug</v>
      </c>
      <c r="J8" s="2" t="str">
        <f t="shared" si="3"/>
        <v>2021</v>
      </c>
      <c r="K8" t="s">
        <v>14</v>
      </c>
      <c r="L8" t="s">
        <v>144</v>
      </c>
      <c r="M8">
        <f t="shared" si="4"/>
        <v>4</v>
      </c>
    </row>
    <row r="9" spans="1:13" x14ac:dyDescent="0.3">
      <c r="A9">
        <v>95</v>
      </c>
      <c r="B9" t="s">
        <v>35</v>
      </c>
      <c r="C9" t="s">
        <v>36</v>
      </c>
      <c r="D9">
        <v>2.5</v>
      </c>
      <c r="E9">
        <f t="shared" si="0"/>
        <v>2500000000</v>
      </c>
      <c r="F9">
        <v>2.5</v>
      </c>
      <c r="G9">
        <f t="shared" si="1"/>
        <v>2500000000</v>
      </c>
      <c r="H9" s="2">
        <v>44621</v>
      </c>
      <c r="I9" s="2" t="str">
        <f t="shared" si="2"/>
        <v>Mar</v>
      </c>
      <c r="J9" s="2" t="str">
        <f t="shared" si="3"/>
        <v>2022</v>
      </c>
      <c r="K9" t="s">
        <v>26</v>
      </c>
      <c r="L9" t="s">
        <v>37</v>
      </c>
      <c r="M9">
        <f t="shared" si="4"/>
        <v>3</v>
      </c>
    </row>
    <row r="10" spans="1:13" x14ac:dyDescent="0.3">
      <c r="A10">
        <v>90</v>
      </c>
      <c r="B10" t="s">
        <v>52</v>
      </c>
      <c r="C10" t="s">
        <v>53</v>
      </c>
      <c r="D10">
        <v>2.5</v>
      </c>
      <c r="E10">
        <f t="shared" si="0"/>
        <v>2500000000</v>
      </c>
      <c r="F10">
        <v>2.5</v>
      </c>
      <c r="G10">
        <f t="shared" si="1"/>
        <v>2500000000</v>
      </c>
      <c r="H10" s="2">
        <v>44593</v>
      </c>
      <c r="I10" s="2" t="str">
        <f t="shared" si="2"/>
        <v>Feb</v>
      </c>
      <c r="J10" s="2" t="str">
        <f t="shared" si="3"/>
        <v>2022</v>
      </c>
      <c r="K10" t="s">
        <v>47</v>
      </c>
      <c r="L10" t="s">
        <v>54</v>
      </c>
      <c r="M10">
        <f t="shared" si="4"/>
        <v>4</v>
      </c>
    </row>
    <row r="11" spans="1:13" x14ac:dyDescent="0.3">
      <c r="A11">
        <v>64</v>
      </c>
      <c r="B11" t="s">
        <v>124</v>
      </c>
      <c r="C11" t="s">
        <v>36</v>
      </c>
      <c r="D11">
        <v>2.2999999999999998</v>
      </c>
      <c r="E11">
        <f t="shared" si="0"/>
        <v>2300000000</v>
      </c>
      <c r="F11">
        <v>2.2999999999999998</v>
      </c>
      <c r="G11">
        <f t="shared" si="1"/>
        <v>2300000000</v>
      </c>
      <c r="H11" s="2">
        <v>44440</v>
      </c>
      <c r="I11" s="2" t="str">
        <f t="shared" si="2"/>
        <v>Sep</v>
      </c>
      <c r="J11" s="2" t="str">
        <f t="shared" si="3"/>
        <v>2021</v>
      </c>
      <c r="K11" t="s">
        <v>22</v>
      </c>
      <c r="L11" t="s">
        <v>125</v>
      </c>
      <c r="M11">
        <f t="shared" si="4"/>
        <v>5</v>
      </c>
    </row>
    <row r="12" spans="1:13" x14ac:dyDescent="0.3">
      <c r="A12">
        <v>44</v>
      </c>
      <c r="B12" t="s">
        <v>179</v>
      </c>
      <c r="C12" t="s">
        <v>180</v>
      </c>
      <c r="D12">
        <v>2.2000000000000002</v>
      </c>
      <c r="E12">
        <f t="shared" si="0"/>
        <v>2200000000</v>
      </c>
      <c r="F12">
        <v>6.4</v>
      </c>
      <c r="G12">
        <f t="shared" si="1"/>
        <v>6400000000</v>
      </c>
      <c r="H12" s="2">
        <v>44287</v>
      </c>
      <c r="I12" s="2" t="str">
        <f t="shared" si="2"/>
        <v>Apr</v>
      </c>
      <c r="J12" s="2" t="str">
        <f t="shared" si="3"/>
        <v>2021</v>
      </c>
      <c r="K12" t="s">
        <v>22</v>
      </c>
      <c r="L12" t="s">
        <v>181</v>
      </c>
      <c r="M12">
        <f t="shared" si="4"/>
        <v>4</v>
      </c>
    </row>
    <row r="13" spans="1:13" x14ac:dyDescent="0.3">
      <c r="A13">
        <v>50</v>
      </c>
      <c r="B13" t="s">
        <v>161</v>
      </c>
      <c r="C13" t="s">
        <v>162</v>
      </c>
      <c r="D13">
        <v>2.1</v>
      </c>
      <c r="E13">
        <f t="shared" si="0"/>
        <v>2100000000</v>
      </c>
      <c r="F13">
        <v>2.1</v>
      </c>
      <c r="G13">
        <f t="shared" si="1"/>
        <v>2100000000</v>
      </c>
      <c r="H13" s="2">
        <v>44287</v>
      </c>
      <c r="I13" s="2" t="str">
        <f t="shared" si="2"/>
        <v>Apr</v>
      </c>
      <c r="J13" s="2" t="str">
        <f t="shared" si="3"/>
        <v>2021</v>
      </c>
      <c r="K13" t="s">
        <v>14</v>
      </c>
      <c r="L13" t="s">
        <v>163</v>
      </c>
      <c r="M13">
        <f t="shared" si="4"/>
        <v>6</v>
      </c>
    </row>
    <row r="14" spans="1:13" x14ac:dyDescent="0.3">
      <c r="A14">
        <v>47</v>
      </c>
      <c r="B14" t="s">
        <v>170</v>
      </c>
      <c r="C14" t="s">
        <v>171</v>
      </c>
      <c r="D14">
        <v>2.1</v>
      </c>
      <c r="E14">
        <f t="shared" si="0"/>
        <v>2100000000</v>
      </c>
      <c r="F14">
        <v>4.9000000000000004</v>
      </c>
      <c r="G14">
        <f t="shared" si="1"/>
        <v>4900000000</v>
      </c>
      <c r="H14" s="2">
        <v>44287</v>
      </c>
      <c r="I14" s="2" t="str">
        <f t="shared" si="2"/>
        <v>Apr</v>
      </c>
      <c r="J14" s="2" t="str">
        <f t="shared" si="3"/>
        <v>2021</v>
      </c>
      <c r="K14" t="s">
        <v>22</v>
      </c>
      <c r="L14" t="s">
        <v>172</v>
      </c>
      <c r="M14">
        <f t="shared" si="4"/>
        <v>5</v>
      </c>
    </row>
    <row r="15" spans="1:13" x14ac:dyDescent="0.3">
      <c r="A15">
        <v>43</v>
      </c>
      <c r="B15" t="s">
        <v>182</v>
      </c>
      <c r="C15" t="s">
        <v>67</v>
      </c>
      <c r="D15">
        <v>2.1</v>
      </c>
      <c r="E15">
        <f t="shared" si="0"/>
        <v>2100000000</v>
      </c>
      <c r="F15">
        <v>4.9000000000000004</v>
      </c>
      <c r="G15">
        <f t="shared" si="1"/>
        <v>4900000000</v>
      </c>
      <c r="H15" s="2">
        <v>44287</v>
      </c>
      <c r="I15" s="2" t="str">
        <f t="shared" si="2"/>
        <v>Apr</v>
      </c>
      <c r="J15" s="2" t="str">
        <f t="shared" si="3"/>
        <v>2021</v>
      </c>
      <c r="K15" t="s">
        <v>22</v>
      </c>
      <c r="L15" t="s">
        <v>183</v>
      </c>
      <c r="M15">
        <f t="shared" si="4"/>
        <v>4</v>
      </c>
    </row>
    <row r="16" spans="1:13" x14ac:dyDescent="0.3">
      <c r="A16">
        <v>30</v>
      </c>
      <c r="B16" t="s">
        <v>215</v>
      </c>
      <c r="C16" t="s">
        <v>216</v>
      </c>
      <c r="D16">
        <v>2</v>
      </c>
      <c r="E16">
        <f t="shared" si="0"/>
        <v>2000000000</v>
      </c>
      <c r="F16">
        <v>5.6</v>
      </c>
      <c r="G16">
        <f t="shared" si="1"/>
        <v>5600000000</v>
      </c>
      <c r="H16" s="2">
        <v>43983</v>
      </c>
      <c r="I16" s="2" t="str">
        <f t="shared" si="2"/>
        <v>Jun</v>
      </c>
      <c r="J16" s="2" t="str">
        <f t="shared" si="3"/>
        <v>2020</v>
      </c>
      <c r="K16" t="s">
        <v>22</v>
      </c>
      <c r="L16" t="s">
        <v>217</v>
      </c>
      <c r="M16">
        <f t="shared" si="4"/>
        <v>3</v>
      </c>
    </row>
    <row r="17" spans="1:13" x14ac:dyDescent="0.3">
      <c r="A17">
        <v>68</v>
      </c>
      <c r="B17" t="s">
        <v>113</v>
      </c>
      <c r="C17" t="s">
        <v>114</v>
      </c>
      <c r="D17">
        <v>1.9</v>
      </c>
      <c r="E17">
        <f t="shared" si="0"/>
        <v>1900000000</v>
      </c>
      <c r="F17">
        <v>1.9</v>
      </c>
      <c r="G17">
        <f t="shared" si="1"/>
        <v>1900000000</v>
      </c>
      <c r="H17" s="2">
        <v>44470</v>
      </c>
      <c r="I17" s="2" t="str">
        <f t="shared" si="2"/>
        <v>Oct</v>
      </c>
      <c r="J17" s="2" t="str">
        <f t="shared" si="3"/>
        <v>2021</v>
      </c>
      <c r="K17" t="s">
        <v>22</v>
      </c>
      <c r="L17" t="s">
        <v>115</v>
      </c>
      <c r="M17">
        <f t="shared" si="4"/>
        <v>5</v>
      </c>
    </row>
    <row r="18" spans="1:13" x14ac:dyDescent="0.3">
      <c r="A18">
        <v>38</v>
      </c>
      <c r="B18" t="s">
        <v>196</v>
      </c>
      <c r="C18" t="s">
        <v>106</v>
      </c>
      <c r="D18">
        <v>1.9</v>
      </c>
      <c r="E18">
        <f t="shared" si="0"/>
        <v>1900000000</v>
      </c>
      <c r="F18">
        <v>4</v>
      </c>
      <c r="G18">
        <f t="shared" si="1"/>
        <v>4000000000</v>
      </c>
      <c r="H18" s="2">
        <v>44197</v>
      </c>
      <c r="I18" s="2" t="str">
        <f t="shared" si="2"/>
        <v>Jan</v>
      </c>
      <c r="J18" s="2" t="str">
        <f t="shared" si="3"/>
        <v>2021</v>
      </c>
      <c r="K18" t="s">
        <v>22</v>
      </c>
      <c r="L18" t="s">
        <v>197</v>
      </c>
      <c r="M18">
        <f t="shared" si="4"/>
        <v>4</v>
      </c>
    </row>
    <row r="19" spans="1:13" x14ac:dyDescent="0.3">
      <c r="A19">
        <v>12</v>
      </c>
      <c r="B19" t="s">
        <v>289</v>
      </c>
      <c r="C19" t="s">
        <v>260</v>
      </c>
      <c r="D19">
        <v>1.9</v>
      </c>
      <c r="E19">
        <f t="shared" si="0"/>
        <v>1900000000</v>
      </c>
      <c r="F19">
        <v>3</v>
      </c>
      <c r="G19">
        <f t="shared" si="1"/>
        <v>3000000000</v>
      </c>
      <c r="H19" s="2">
        <v>43191</v>
      </c>
      <c r="I19" s="2" t="str">
        <f t="shared" si="2"/>
        <v>Apr</v>
      </c>
      <c r="J19" s="2" t="str">
        <f t="shared" si="3"/>
        <v>2018</v>
      </c>
      <c r="K19" t="s">
        <v>30</v>
      </c>
      <c r="L19" t="s">
        <v>261</v>
      </c>
      <c r="M19">
        <f t="shared" si="4"/>
        <v>4</v>
      </c>
    </row>
    <row r="20" spans="1:13" x14ac:dyDescent="0.3">
      <c r="A20">
        <v>4</v>
      </c>
      <c r="B20" t="s">
        <v>283</v>
      </c>
      <c r="C20" t="s">
        <v>260</v>
      </c>
      <c r="D20">
        <v>1.8</v>
      </c>
      <c r="E20">
        <f t="shared" si="0"/>
        <v>1800000000</v>
      </c>
      <c r="F20">
        <v>2.4</v>
      </c>
      <c r="G20">
        <f t="shared" si="1"/>
        <v>2400000000</v>
      </c>
      <c r="H20" s="2">
        <v>41913</v>
      </c>
      <c r="I20" s="2" t="str">
        <f t="shared" si="2"/>
        <v>Oct</v>
      </c>
      <c r="J20" s="2" t="str">
        <f t="shared" si="3"/>
        <v>2014</v>
      </c>
      <c r="K20" t="s">
        <v>14</v>
      </c>
      <c r="L20" t="s">
        <v>275</v>
      </c>
      <c r="M20">
        <f t="shared" si="4"/>
        <v>5</v>
      </c>
    </row>
    <row r="21" spans="1:13" x14ac:dyDescent="0.3">
      <c r="A21">
        <v>42</v>
      </c>
      <c r="B21" t="s">
        <v>184</v>
      </c>
      <c r="C21" t="s">
        <v>185</v>
      </c>
      <c r="D21">
        <v>1.7</v>
      </c>
      <c r="E21">
        <f t="shared" si="0"/>
        <v>1700000000</v>
      </c>
      <c r="F21">
        <v>1.7</v>
      </c>
      <c r="G21">
        <f t="shared" si="1"/>
        <v>1700000000</v>
      </c>
      <c r="H21" s="2">
        <v>44256</v>
      </c>
      <c r="I21" s="2" t="str">
        <f t="shared" si="2"/>
        <v>Mar</v>
      </c>
      <c r="J21" s="2" t="str">
        <f t="shared" si="3"/>
        <v>2021</v>
      </c>
      <c r="K21" t="s">
        <v>18</v>
      </c>
      <c r="L21" t="s">
        <v>186</v>
      </c>
      <c r="M21">
        <f t="shared" si="4"/>
        <v>4</v>
      </c>
    </row>
    <row r="22" spans="1:13" x14ac:dyDescent="0.3">
      <c r="A22">
        <v>5</v>
      </c>
      <c r="B22" t="s">
        <v>284</v>
      </c>
      <c r="C22" t="s">
        <v>273</v>
      </c>
      <c r="D22">
        <v>1.7</v>
      </c>
      <c r="E22">
        <f t="shared" si="0"/>
        <v>1700000000</v>
      </c>
      <c r="F22">
        <v>16</v>
      </c>
      <c r="G22">
        <f t="shared" si="1"/>
        <v>16000000000</v>
      </c>
      <c r="H22" s="2">
        <v>42036</v>
      </c>
      <c r="I22" s="2" t="str">
        <f t="shared" si="2"/>
        <v>Feb</v>
      </c>
      <c r="J22" s="2" t="str">
        <f t="shared" si="3"/>
        <v>2015</v>
      </c>
      <c r="K22" t="s">
        <v>30</v>
      </c>
      <c r="L22" t="s">
        <v>274</v>
      </c>
      <c r="M22">
        <f t="shared" si="4"/>
        <v>4</v>
      </c>
    </row>
    <row r="23" spans="1:13" x14ac:dyDescent="0.3">
      <c r="A23">
        <v>85</v>
      </c>
      <c r="B23" t="s">
        <v>66</v>
      </c>
      <c r="C23" t="s">
        <v>67</v>
      </c>
      <c r="D23">
        <v>1.62</v>
      </c>
      <c r="E23">
        <f t="shared" si="0"/>
        <v>1620000000</v>
      </c>
      <c r="F23">
        <v>1.7</v>
      </c>
      <c r="G23">
        <f t="shared" si="1"/>
        <v>1700000000</v>
      </c>
      <c r="H23" s="2">
        <v>44562</v>
      </c>
      <c r="I23" s="2" t="str">
        <f t="shared" si="2"/>
        <v>Jan</v>
      </c>
      <c r="J23" s="2" t="str">
        <f t="shared" si="3"/>
        <v>2022</v>
      </c>
      <c r="K23" t="s">
        <v>68</v>
      </c>
      <c r="L23" t="s">
        <v>69</v>
      </c>
      <c r="M23">
        <f t="shared" si="4"/>
        <v>5</v>
      </c>
    </row>
    <row r="24" spans="1:13" x14ac:dyDescent="0.3">
      <c r="A24">
        <v>28</v>
      </c>
      <c r="B24" t="s">
        <v>219</v>
      </c>
      <c r="C24" t="s">
        <v>220</v>
      </c>
      <c r="D24">
        <v>1.6</v>
      </c>
      <c r="E24">
        <f t="shared" si="0"/>
        <v>1600000000</v>
      </c>
      <c r="F24">
        <v>5</v>
      </c>
      <c r="G24">
        <f t="shared" si="1"/>
        <v>5000000000</v>
      </c>
      <c r="H24" s="2">
        <v>43831</v>
      </c>
      <c r="I24" s="2" t="str">
        <f t="shared" si="2"/>
        <v>Jan</v>
      </c>
      <c r="J24" s="2" t="str">
        <f t="shared" si="3"/>
        <v>2020</v>
      </c>
      <c r="K24" t="s">
        <v>30</v>
      </c>
      <c r="L24" t="s">
        <v>221</v>
      </c>
      <c r="M24">
        <f t="shared" si="4"/>
        <v>5</v>
      </c>
    </row>
    <row r="25" spans="1:13" x14ac:dyDescent="0.3">
      <c r="A25">
        <v>19</v>
      </c>
      <c r="B25" t="s">
        <v>292</v>
      </c>
      <c r="C25" t="s">
        <v>56</v>
      </c>
      <c r="D25">
        <v>1.6</v>
      </c>
      <c r="E25">
        <f t="shared" si="0"/>
        <v>1600000000</v>
      </c>
      <c r="F25">
        <v>3</v>
      </c>
      <c r="G25">
        <f t="shared" si="1"/>
        <v>3000000000</v>
      </c>
      <c r="H25" s="2">
        <v>43466</v>
      </c>
      <c r="I25" s="2" t="str">
        <f t="shared" si="2"/>
        <v>Jan</v>
      </c>
      <c r="J25" s="2" t="str">
        <f t="shared" si="3"/>
        <v>2019</v>
      </c>
      <c r="K25" t="s">
        <v>40</v>
      </c>
      <c r="L25" t="s">
        <v>244</v>
      </c>
      <c r="M25">
        <f t="shared" si="4"/>
        <v>7</v>
      </c>
    </row>
    <row r="26" spans="1:13" x14ac:dyDescent="0.3">
      <c r="A26">
        <v>18</v>
      </c>
      <c r="B26" t="s">
        <v>245</v>
      </c>
      <c r="C26" t="s">
        <v>246</v>
      </c>
      <c r="D26">
        <v>1.6</v>
      </c>
      <c r="E26">
        <f t="shared" si="0"/>
        <v>1600000000</v>
      </c>
      <c r="F26">
        <v>1.6</v>
      </c>
      <c r="G26">
        <f t="shared" si="1"/>
        <v>1600000000</v>
      </c>
      <c r="H26" s="2">
        <v>43405</v>
      </c>
      <c r="I26" s="2" t="str">
        <f t="shared" si="2"/>
        <v>Nov</v>
      </c>
      <c r="J26" s="2" t="str">
        <f t="shared" si="3"/>
        <v>2018</v>
      </c>
      <c r="K26" t="s">
        <v>26</v>
      </c>
      <c r="L26" t="s">
        <v>247</v>
      </c>
      <c r="M26">
        <f t="shared" si="4"/>
        <v>3</v>
      </c>
    </row>
    <row r="27" spans="1:13" x14ac:dyDescent="0.3">
      <c r="A27">
        <v>6</v>
      </c>
      <c r="B27" t="s">
        <v>270</v>
      </c>
      <c r="C27" t="s">
        <v>271</v>
      </c>
      <c r="D27">
        <v>1.6</v>
      </c>
      <c r="E27">
        <f t="shared" si="0"/>
        <v>1600000000</v>
      </c>
      <c r="F27">
        <v>7.3</v>
      </c>
      <c r="G27">
        <f t="shared" si="1"/>
        <v>7300000000</v>
      </c>
      <c r="H27" s="2">
        <v>42064</v>
      </c>
      <c r="I27" s="2" t="str">
        <f t="shared" si="2"/>
        <v>Mar</v>
      </c>
      <c r="J27" s="2" t="str">
        <f t="shared" si="3"/>
        <v>2015</v>
      </c>
      <c r="K27" t="s">
        <v>22</v>
      </c>
      <c r="L27" t="s">
        <v>272</v>
      </c>
      <c r="M27">
        <f t="shared" si="4"/>
        <v>5</v>
      </c>
    </row>
    <row r="28" spans="1:13" x14ac:dyDescent="0.3">
      <c r="A28">
        <v>102</v>
      </c>
      <c r="B28" t="s">
        <v>8</v>
      </c>
      <c r="C28" t="s">
        <v>9</v>
      </c>
      <c r="D28">
        <v>1.53</v>
      </c>
      <c r="E28">
        <f t="shared" si="0"/>
        <v>1530000000</v>
      </c>
      <c r="F28">
        <v>1.53</v>
      </c>
      <c r="G28">
        <f t="shared" si="1"/>
        <v>1530000000</v>
      </c>
      <c r="H28" s="2">
        <v>44805</v>
      </c>
      <c r="I28" s="2" t="str">
        <f t="shared" si="2"/>
        <v>Sep</v>
      </c>
      <c r="J28" s="2" t="str">
        <f t="shared" si="3"/>
        <v>2022</v>
      </c>
      <c r="K28" t="s">
        <v>10</v>
      </c>
      <c r="L28" t="s">
        <v>11</v>
      </c>
      <c r="M28">
        <f t="shared" si="4"/>
        <v>2</v>
      </c>
    </row>
    <row r="29" spans="1:13" x14ac:dyDescent="0.3">
      <c r="A29">
        <v>76</v>
      </c>
      <c r="B29" t="s">
        <v>92</v>
      </c>
      <c r="C29" t="s">
        <v>93</v>
      </c>
      <c r="D29">
        <v>1.5</v>
      </c>
      <c r="E29">
        <f t="shared" si="0"/>
        <v>1500000000</v>
      </c>
      <c r="F29">
        <v>1.8</v>
      </c>
      <c r="G29">
        <f t="shared" si="1"/>
        <v>1800000000</v>
      </c>
      <c r="H29" s="2">
        <v>44501</v>
      </c>
      <c r="I29" s="2" t="str">
        <f t="shared" si="2"/>
        <v>Nov</v>
      </c>
      <c r="J29" s="2" t="str">
        <f t="shared" si="3"/>
        <v>2021</v>
      </c>
      <c r="K29" t="s">
        <v>40</v>
      </c>
      <c r="L29" t="s">
        <v>94</v>
      </c>
      <c r="M29">
        <f t="shared" si="4"/>
        <v>5</v>
      </c>
    </row>
    <row r="30" spans="1:13" x14ac:dyDescent="0.3">
      <c r="A30">
        <v>73</v>
      </c>
      <c r="B30" t="s">
        <v>100</v>
      </c>
      <c r="C30" t="s">
        <v>101</v>
      </c>
      <c r="D30">
        <v>1.5</v>
      </c>
      <c r="E30">
        <f t="shared" si="0"/>
        <v>1500000000</v>
      </c>
      <c r="F30">
        <v>1.5</v>
      </c>
      <c r="G30">
        <f t="shared" si="1"/>
        <v>1500000000</v>
      </c>
      <c r="H30" s="2">
        <v>44501</v>
      </c>
      <c r="I30" s="2" t="str">
        <f t="shared" si="2"/>
        <v>Nov</v>
      </c>
      <c r="J30" s="2" t="str">
        <f t="shared" si="3"/>
        <v>2021</v>
      </c>
      <c r="K30" t="s">
        <v>22</v>
      </c>
      <c r="L30" t="s">
        <v>102</v>
      </c>
      <c r="M30">
        <f t="shared" si="4"/>
        <v>6</v>
      </c>
    </row>
    <row r="31" spans="1:13" x14ac:dyDescent="0.3">
      <c r="A31">
        <v>56</v>
      </c>
      <c r="B31" t="s">
        <v>145</v>
      </c>
      <c r="C31" t="s">
        <v>146</v>
      </c>
      <c r="D31">
        <v>1.5</v>
      </c>
      <c r="E31">
        <f t="shared" si="0"/>
        <v>1500000000</v>
      </c>
      <c r="F31">
        <v>5</v>
      </c>
      <c r="G31">
        <f t="shared" si="1"/>
        <v>5000000000</v>
      </c>
      <c r="H31" s="2">
        <v>44378</v>
      </c>
      <c r="I31" s="2" t="str">
        <f t="shared" si="2"/>
        <v>Jul</v>
      </c>
      <c r="J31" s="2" t="str">
        <f t="shared" si="3"/>
        <v>2021</v>
      </c>
      <c r="K31" t="s">
        <v>40</v>
      </c>
      <c r="L31" t="s">
        <v>147</v>
      </c>
      <c r="M31">
        <f t="shared" si="4"/>
        <v>5</v>
      </c>
    </row>
    <row r="32" spans="1:13" x14ac:dyDescent="0.3">
      <c r="A32">
        <v>45</v>
      </c>
      <c r="B32" t="s">
        <v>176</v>
      </c>
      <c r="C32" t="s">
        <v>177</v>
      </c>
      <c r="D32">
        <v>1.5</v>
      </c>
      <c r="E32">
        <f t="shared" si="0"/>
        <v>1500000000</v>
      </c>
      <c r="F32">
        <v>5.6</v>
      </c>
      <c r="G32">
        <f t="shared" si="1"/>
        <v>5600000000</v>
      </c>
      <c r="H32" s="2">
        <v>44287</v>
      </c>
      <c r="I32" s="2" t="str">
        <f t="shared" si="2"/>
        <v>Apr</v>
      </c>
      <c r="J32" s="2" t="str">
        <f t="shared" si="3"/>
        <v>2021</v>
      </c>
      <c r="K32" t="s">
        <v>26</v>
      </c>
      <c r="L32" t="s">
        <v>178</v>
      </c>
      <c r="M32">
        <f t="shared" si="4"/>
        <v>5</v>
      </c>
    </row>
    <row r="33" spans="1:13" x14ac:dyDescent="0.3">
      <c r="A33">
        <v>15</v>
      </c>
      <c r="B33" t="s">
        <v>291</v>
      </c>
      <c r="C33" t="s">
        <v>21</v>
      </c>
      <c r="D33">
        <v>1.5</v>
      </c>
      <c r="E33">
        <f t="shared" si="0"/>
        <v>1500000000</v>
      </c>
      <c r="F33">
        <v>3.5</v>
      </c>
      <c r="G33">
        <f t="shared" si="1"/>
        <v>3500000000</v>
      </c>
      <c r="H33" s="2">
        <v>43282</v>
      </c>
      <c r="I33" s="2" t="str">
        <f t="shared" si="2"/>
        <v>Jul</v>
      </c>
      <c r="J33" s="2" t="str">
        <f t="shared" si="3"/>
        <v>2018</v>
      </c>
      <c r="K33" t="s">
        <v>47</v>
      </c>
      <c r="L33" t="s">
        <v>254</v>
      </c>
      <c r="M33">
        <f t="shared" si="4"/>
        <v>5</v>
      </c>
    </row>
    <row r="34" spans="1:13" x14ac:dyDescent="0.3">
      <c r="A34">
        <v>87</v>
      </c>
      <c r="B34" t="s">
        <v>61</v>
      </c>
      <c r="C34" t="s">
        <v>56</v>
      </c>
      <c r="D34">
        <v>1.4</v>
      </c>
      <c r="E34">
        <f t="shared" ref="E34:E65" si="5">D34*1000000000</f>
        <v>1400000000</v>
      </c>
      <c r="F34">
        <v>1.4</v>
      </c>
      <c r="G34">
        <f t="shared" ref="G34:G65" si="6">F34*1000000000</f>
        <v>1400000000</v>
      </c>
      <c r="H34" s="2">
        <v>44593</v>
      </c>
      <c r="I34" s="2" t="str">
        <f t="shared" ref="I34:I65" si="7">TEXT(H34,"MMM")</f>
        <v>Feb</v>
      </c>
      <c r="J34" s="2" t="str">
        <f t="shared" ref="J34:J65" si="8">TEXT(H34,"yyyy")</f>
        <v>2022</v>
      </c>
      <c r="K34" t="s">
        <v>18</v>
      </c>
      <c r="L34" t="s">
        <v>62</v>
      </c>
      <c r="M34">
        <f t="shared" ref="M34:M65" si="9">LEN(L34)-LEN(SUBSTITUTE(L34,",",""))+1</f>
        <v>5</v>
      </c>
    </row>
    <row r="35" spans="1:13" x14ac:dyDescent="0.3">
      <c r="A35">
        <v>79</v>
      </c>
      <c r="B35" t="s">
        <v>84</v>
      </c>
      <c r="C35" t="s">
        <v>85</v>
      </c>
      <c r="D35">
        <v>1.4</v>
      </c>
      <c r="E35">
        <f t="shared" si="5"/>
        <v>1400000000</v>
      </c>
      <c r="F35">
        <v>1.4</v>
      </c>
      <c r="G35">
        <f t="shared" si="6"/>
        <v>1400000000</v>
      </c>
      <c r="H35" s="2">
        <v>44531</v>
      </c>
      <c r="I35" s="2" t="str">
        <f t="shared" si="7"/>
        <v>Dec</v>
      </c>
      <c r="J35" s="2" t="str">
        <f t="shared" si="8"/>
        <v>2021</v>
      </c>
      <c r="K35" t="s">
        <v>40</v>
      </c>
      <c r="L35" t="s">
        <v>86</v>
      </c>
      <c r="M35">
        <f t="shared" si="9"/>
        <v>4</v>
      </c>
    </row>
    <row r="36" spans="1:13" x14ac:dyDescent="0.3">
      <c r="A36">
        <v>69</v>
      </c>
      <c r="B36" t="s">
        <v>110</v>
      </c>
      <c r="C36" t="s">
        <v>111</v>
      </c>
      <c r="D36">
        <v>1.4</v>
      </c>
      <c r="E36">
        <f t="shared" si="5"/>
        <v>1400000000</v>
      </c>
      <c r="F36">
        <v>1.4</v>
      </c>
      <c r="G36">
        <f t="shared" si="6"/>
        <v>1400000000</v>
      </c>
      <c r="H36" s="2">
        <v>44470</v>
      </c>
      <c r="I36" s="2" t="str">
        <f t="shared" si="7"/>
        <v>Oct</v>
      </c>
      <c r="J36" s="2" t="str">
        <f t="shared" si="8"/>
        <v>2021</v>
      </c>
      <c r="K36" t="s">
        <v>26</v>
      </c>
      <c r="L36" t="s">
        <v>112</v>
      </c>
      <c r="M36">
        <f t="shared" si="9"/>
        <v>6</v>
      </c>
    </row>
    <row r="37" spans="1:13" x14ac:dyDescent="0.3">
      <c r="A37">
        <v>52</v>
      </c>
      <c r="B37" t="s">
        <v>155</v>
      </c>
      <c r="C37" t="s">
        <v>156</v>
      </c>
      <c r="D37">
        <v>1.4</v>
      </c>
      <c r="E37">
        <f t="shared" si="5"/>
        <v>1400000000</v>
      </c>
      <c r="F37">
        <v>1.5</v>
      </c>
      <c r="G37">
        <f t="shared" si="6"/>
        <v>1500000000</v>
      </c>
      <c r="H37" s="2">
        <v>44317</v>
      </c>
      <c r="I37" s="2" t="str">
        <f t="shared" si="7"/>
        <v>May</v>
      </c>
      <c r="J37" s="2" t="str">
        <f t="shared" si="8"/>
        <v>2021</v>
      </c>
      <c r="K37" t="s">
        <v>22</v>
      </c>
      <c r="L37" t="s">
        <v>157</v>
      </c>
      <c r="M37">
        <f t="shared" si="9"/>
        <v>2</v>
      </c>
    </row>
    <row r="38" spans="1:13" x14ac:dyDescent="0.3">
      <c r="A38">
        <v>49</v>
      </c>
      <c r="B38" t="s">
        <v>164</v>
      </c>
      <c r="C38" t="s">
        <v>165</v>
      </c>
      <c r="D38">
        <v>1.4</v>
      </c>
      <c r="E38">
        <f t="shared" si="5"/>
        <v>1400000000</v>
      </c>
      <c r="F38">
        <v>3.5</v>
      </c>
      <c r="G38">
        <f t="shared" si="6"/>
        <v>3500000000</v>
      </c>
      <c r="H38" s="2">
        <v>44287</v>
      </c>
      <c r="I38" s="2" t="str">
        <f t="shared" si="7"/>
        <v>Apr</v>
      </c>
      <c r="J38" s="2" t="str">
        <f t="shared" si="8"/>
        <v>2021</v>
      </c>
      <c r="K38" t="s">
        <v>47</v>
      </c>
      <c r="L38" t="s">
        <v>166</v>
      </c>
      <c r="M38">
        <f t="shared" si="9"/>
        <v>5</v>
      </c>
    </row>
    <row r="39" spans="1:13" x14ac:dyDescent="0.3">
      <c r="A39">
        <v>48</v>
      </c>
      <c r="B39" t="s">
        <v>167</v>
      </c>
      <c r="C39" t="s">
        <v>168</v>
      </c>
      <c r="D39">
        <v>1.4</v>
      </c>
      <c r="E39">
        <f t="shared" si="5"/>
        <v>1400000000</v>
      </c>
      <c r="F39">
        <v>1.4</v>
      </c>
      <c r="G39">
        <f t="shared" si="6"/>
        <v>1400000000</v>
      </c>
      <c r="H39" s="2">
        <v>44287</v>
      </c>
      <c r="I39" s="2" t="str">
        <f t="shared" si="7"/>
        <v>Apr</v>
      </c>
      <c r="J39" s="2" t="str">
        <f t="shared" si="8"/>
        <v>2021</v>
      </c>
      <c r="K39" t="s">
        <v>26</v>
      </c>
      <c r="L39" t="s">
        <v>169</v>
      </c>
      <c r="M39">
        <f t="shared" si="9"/>
        <v>3</v>
      </c>
    </row>
    <row r="40" spans="1:13" x14ac:dyDescent="0.3">
      <c r="A40">
        <v>41</v>
      </c>
      <c r="B40" t="s">
        <v>294</v>
      </c>
      <c r="C40" t="s">
        <v>187</v>
      </c>
      <c r="D40">
        <v>1.4</v>
      </c>
      <c r="E40">
        <f t="shared" si="5"/>
        <v>1400000000</v>
      </c>
      <c r="F40">
        <v>1.4</v>
      </c>
      <c r="G40">
        <f t="shared" si="6"/>
        <v>1400000000</v>
      </c>
      <c r="H40" s="2">
        <v>44256</v>
      </c>
      <c r="I40" s="2" t="str">
        <f t="shared" si="7"/>
        <v>Mar</v>
      </c>
      <c r="J40" s="2" t="str">
        <f t="shared" si="8"/>
        <v>2021</v>
      </c>
      <c r="K40" t="s">
        <v>47</v>
      </c>
      <c r="L40" t="s">
        <v>188</v>
      </c>
      <c r="M40">
        <f t="shared" si="9"/>
        <v>5</v>
      </c>
    </row>
    <row r="41" spans="1:13" x14ac:dyDescent="0.3">
      <c r="A41">
        <v>31</v>
      </c>
      <c r="B41" t="s">
        <v>213</v>
      </c>
      <c r="C41" t="s">
        <v>29</v>
      </c>
      <c r="D41">
        <v>1.4</v>
      </c>
      <c r="E41">
        <f t="shared" si="5"/>
        <v>1400000000</v>
      </c>
      <c r="F41">
        <v>3.4</v>
      </c>
      <c r="G41">
        <f t="shared" si="6"/>
        <v>3400000000</v>
      </c>
      <c r="H41" s="2">
        <v>44075</v>
      </c>
      <c r="I41" s="2" t="str">
        <f t="shared" si="7"/>
        <v>Sep</v>
      </c>
      <c r="J41" s="2" t="str">
        <f t="shared" si="8"/>
        <v>2020</v>
      </c>
      <c r="K41" t="s">
        <v>22</v>
      </c>
      <c r="L41" t="s">
        <v>214</v>
      </c>
      <c r="M41">
        <f t="shared" si="9"/>
        <v>7</v>
      </c>
    </row>
    <row r="42" spans="1:13" x14ac:dyDescent="0.3">
      <c r="A42">
        <v>13</v>
      </c>
      <c r="B42" t="s">
        <v>257</v>
      </c>
      <c r="C42" t="s">
        <v>258</v>
      </c>
      <c r="D42">
        <v>1.4</v>
      </c>
      <c r="E42">
        <f t="shared" si="5"/>
        <v>1400000000</v>
      </c>
      <c r="F42">
        <v>10.7</v>
      </c>
      <c r="G42">
        <f t="shared" si="6"/>
        <v>10700000000</v>
      </c>
      <c r="H42" s="2">
        <v>43252</v>
      </c>
      <c r="I42" s="2" t="str">
        <f t="shared" si="7"/>
        <v>Jun</v>
      </c>
      <c r="J42" s="2" t="str">
        <f t="shared" si="8"/>
        <v>2018</v>
      </c>
      <c r="K42" t="s">
        <v>22</v>
      </c>
      <c r="L42" t="s">
        <v>259</v>
      </c>
      <c r="M42">
        <f t="shared" si="9"/>
        <v>6</v>
      </c>
    </row>
    <row r="43" spans="1:13" x14ac:dyDescent="0.3">
      <c r="A43">
        <v>10</v>
      </c>
      <c r="B43" t="s">
        <v>288</v>
      </c>
      <c r="C43" t="s">
        <v>264</v>
      </c>
      <c r="D43">
        <v>1.4</v>
      </c>
      <c r="E43">
        <f t="shared" si="5"/>
        <v>1400000000</v>
      </c>
      <c r="F43">
        <v>1.4</v>
      </c>
      <c r="G43">
        <f t="shared" si="6"/>
        <v>1400000000</v>
      </c>
      <c r="H43" s="2">
        <v>42583</v>
      </c>
      <c r="I43" s="2" t="str">
        <f t="shared" si="7"/>
        <v>Aug</v>
      </c>
      <c r="J43" s="2" t="str">
        <f t="shared" si="8"/>
        <v>2016</v>
      </c>
      <c r="K43" t="s">
        <v>14</v>
      </c>
      <c r="L43" t="s">
        <v>265</v>
      </c>
      <c r="M43">
        <f t="shared" si="9"/>
        <v>3</v>
      </c>
    </row>
    <row r="44" spans="1:13" x14ac:dyDescent="0.3">
      <c r="A44">
        <v>100</v>
      </c>
      <c r="B44" t="s">
        <v>16</v>
      </c>
      <c r="C44" t="s">
        <v>17</v>
      </c>
      <c r="D44">
        <v>1.3</v>
      </c>
      <c r="E44">
        <f t="shared" si="5"/>
        <v>1300000000</v>
      </c>
      <c r="F44">
        <v>1.3</v>
      </c>
      <c r="G44">
        <f t="shared" si="6"/>
        <v>1300000000</v>
      </c>
      <c r="H44" s="2">
        <v>44743</v>
      </c>
      <c r="I44" s="2" t="str">
        <f t="shared" si="7"/>
        <v>Jul</v>
      </c>
      <c r="J44" s="2" t="str">
        <f t="shared" si="8"/>
        <v>2022</v>
      </c>
      <c r="K44" t="s">
        <v>18</v>
      </c>
      <c r="L44" t="s">
        <v>19</v>
      </c>
      <c r="M44">
        <f t="shared" si="9"/>
        <v>3</v>
      </c>
    </row>
    <row r="45" spans="1:13" x14ac:dyDescent="0.3">
      <c r="A45">
        <v>92</v>
      </c>
      <c r="B45" t="s">
        <v>45</v>
      </c>
      <c r="C45" t="s">
        <v>46</v>
      </c>
      <c r="D45">
        <v>1.3</v>
      </c>
      <c r="E45">
        <f t="shared" si="5"/>
        <v>1300000000</v>
      </c>
      <c r="F45">
        <v>1.3</v>
      </c>
      <c r="G45">
        <f t="shared" si="6"/>
        <v>1300000000</v>
      </c>
      <c r="H45" s="2">
        <v>44621</v>
      </c>
      <c r="I45" s="2" t="str">
        <f t="shared" si="7"/>
        <v>Mar</v>
      </c>
      <c r="J45" s="2" t="str">
        <f t="shared" si="8"/>
        <v>2022</v>
      </c>
      <c r="K45" t="s">
        <v>47</v>
      </c>
      <c r="L45" t="s">
        <v>48</v>
      </c>
      <c r="M45">
        <f t="shared" si="9"/>
        <v>4</v>
      </c>
    </row>
    <row r="46" spans="1:13" x14ac:dyDescent="0.3">
      <c r="A46">
        <v>39</v>
      </c>
      <c r="B46" t="s">
        <v>193</v>
      </c>
      <c r="C46" t="s">
        <v>194</v>
      </c>
      <c r="D46">
        <v>1.3</v>
      </c>
      <c r="E46">
        <f t="shared" si="5"/>
        <v>1300000000</v>
      </c>
      <c r="F46">
        <v>3.2</v>
      </c>
      <c r="G46">
        <f t="shared" si="6"/>
        <v>3200000000</v>
      </c>
      <c r="H46" s="2">
        <v>44228</v>
      </c>
      <c r="I46" s="2" t="str">
        <f t="shared" si="7"/>
        <v>Feb</v>
      </c>
      <c r="J46" s="2" t="str">
        <f t="shared" si="8"/>
        <v>2021</v>
      </c>
      <c r="K46" t="s">
        <v>30</v>
      </c>
      <c r="L46" t="s">
        <v>195</v>
      </c>
      <c r="M46">
        <f t="shared" si="9"/>
        <v>5</v>
      </c>
    </row>
    <row r="47" spans="1:13" x14ac:dyDescent="0.3">
      <c r="A47">
        <v>101</v>
      </c>
      <c r="B47" t="s">
        <v>12</v>
      </c>
      <c r="C47" t="s">
        <v>13</v>
      </c>
      <c r="D47">
        <v>1.23</v>
      </c>
      <c r="E47">
        <f t="shared" si="5"/>
        <v>1230000000</v>
      </c>
      <c r="F47">
        <v>1.23</v>
      </c>
      <c r="G47">
        <f t="shared" si="6"/>
        <v>1230000000</v>
      </c>
      <c r="H47" s="2">
        <v>44774</v>
      </c>
      <c r="I47" s="2" t="str">
        <f t="shared" si="7"/>
        <v>Aug</v>
      </c>
      <c r="J47" s="2" t="str">
        <f t="shared" si="8"/>
        <v>2022</v>
      </c>
      <c r="K47" t="s">
        <v>14</v>
      </c>
      <c r="L47" t="s">
        <v>15</v>
      </c>
      <c r="M47">
        <f t="shared" si="9"/>
        <v>4</v>
      </c>
    </row>
    <row r="48" spans="1:13" x14ac:dyDescent="0.3">
      <c r="A48">
        <v>89</v>
      </c>
      <c r="B48" t="s">
        <v>55</v>
      </c>
      <c r="C48" t="s">
        <v>56</v>
      </c>
      <c r="D48">
        <v>1.2</v>
      </c>
      <c r="E48">
        <f t="shared" si="5"/>
        <v>1200000000</v>
      </c>
      <c r="F48">
        <v>1.2</v>
      </c>
      <c r="G48">
        <f t="shared" si="6"/>
        <v>1200000000</v>
      </c>
      <c r="H48" s="2">
        <v>44593</v>
      </c>
      <c r="I48" s="2" t="str">
        <f t="shared" si="7"/>
        <v>Feb</v>
      </c>
      <c r="J48" s="2" t="str">
        <f t="shared" si="8"/>
        <v>2022</v>
      </c>
      <c r="K48" t="s">
        <v>18</v>
      </c>
      <c r="L48" t="s">
        <v>57</v>
      </c>
      <c r="M48">
        <f t="shared" si="9"/>
        <v>5</v>
      </c>
    </row>
    <row r="49" spans="1:13" x14ac:dyDescent="0.3">
      <c r="A49">
        <v>88</v>
      </c>
      <c r="B49" t="s">
        <v>58</v>
      </c>
      <c r="C49" t="s">
        <v>59</v>
      </c>
      <c r="D49">
        <v>1.2</v>
      </c>
      <c r="E49">
        <f t="shared" si="5"/>
        <v>1200000000</v>
      </c>
      <c r="F49">
        <v>1.2</v>
      </c>
      <c r="G49">
        <f t="shared" si="6"/>
        <v>1200000000</v>
      </c>
      <c r="H49" s="2">
        <v>44593</v>
      </c>
      <c r="I49" s="2" t="str">
        <f t="shared" si="7"/>
        <v>Feb</v>
      </c>
      <c r="J49" s="2" t="str">
        <f t="shared" si="8"/>
        <v>2022</v>
      </c>
      <c r="K49" t="s">
        <v>22</v>
      </c>
      <c r="L49" t="s">
        <v>60</v>
      </c>
      <c r="M49">
        <f t="shared" si="9"/>
        <v>5</v>
      </c>
    </row>
    <row r="50" spans="1:13" x14ac:dyDescent="0.3">
      <c r="A50">
        <v>74</v>
      </c>
      <c r="B50" t="s">
        <v>98</v>
      </c>
      <c r="C50" t="s">
        <v>79</v>
      </c>
      <c r="D50">
        <v>1.2</v>
      </c>
      <c r="E50">
        <f t="shared" si="5"/>
        <v>1200000000</v>
      </c>
      <c r="F50">
        <v>1.2</v>
      </c>
      <c r="G50">
        <f t="shared" si="6"/>
        <v>1200000000</v>
      </c>
      <c r="H50" s="2">
        <v>44501</v>
      </c>
      <c r="I50" s="2" t="str">
        <f t="shared" si="7"/>
        <v>Nov</v>
      </c>
      <c r="J50" s="2" t="str">
        <f t="shared" si="8"/>
        <v>2021</v>
      </c>
      <c r="K50" t="s">
        <v>22</v>
      </c>
      <c r="L50" t="s">
        <v>99</v>
      </c>
      <c r="M50">
        <f t="shared" si="9"/>
        <v>5</v>
      </c>
    </row>
    <row r="51" spans="1:13" x14ac:dyDescent="0.3">
      <c r="A51">
        <v>72</v>
      </c>
      <c r="B51" t="s">
        <v>103</v>
      </c>
      <c r="C51" t="s">
        <v>82</v>
      </c>
      <c r="D51">
        <v>1.2</v>
      </c>
      <c r="E51">
        <f t="shared" si="5"/>
        <v>1200000000</v>
      </c>
      <c r="F51">
        <v>1.2</v>
      </c>
      <c r="G51">
        <f t="shared" si="6"/>
        <v>1200000000</v>
      </c>
      <c r="H51" s="2">
        <v>44501</v>
      </c>
      <c r="I51" s="2" t="str">
        <f t="shared" si="7"/>
        <v>Nov</v>
      </c>
      <c r="J51" s="2" t="str">
        <f t="shared" si="8"/>
        <v>2021</v>
      </c>
      <c r="K51" t="s">
        <v>26</v>
      </c>
      <c r="L51" t="s">
        <v>104</v>
      </c>
      <c r="M51">
        <f t="shared" si="9"/>
        <v>6</v>
      </c>
    </row>
    <row r="52" spans="1:13" x14ac:dyDescent="0.3">
      <c r="A52">
        <v>70</v>
      </c>
      <c r="B52" t="s">
        <v>108</v>
      </c>
      <c r="C52" t="s">
        <v>93</v>
      </c>
      <c r="D52">
        <v>1.2</v>
      </c>
      <c r="E52">
        <f t="shared" si="5"/>
        <v>1200000000</v>
      </c>
      <c r="F52">
        <v>1.2</v>
      </c>
      <c r="G52">
        <f t="shared" si="6"/>
        <v>1200000000</v>
      </c>
      <c r="H52" s="2">
        <v>44470</v>
      </c>
      <c r="I52" s="2" t="str">
        <f t="shared" si="7"/>
        <v>Oct</v>
      </c>
      <c r="J52" s="2" t="str">
        <f t="shared" si="8"/>
        <v>2021</v>
      </c>
      <c r="K52" t="s">
        <v>68</v>
      </c>
      <c r="L52" t="s">
        <v>109</v>
      </c>
      <c r="M52">
        <f t="shared" si="9"/>
        <v>4</v>
      </c>
    </row>
    <row r="53" spans="1:13" x14ac:dyDescent="0.3">
      <c r="A53">
        <v>59</v>
      </c>
      <c r="B53" t="s">
        <v>136</v>
      </c>
      <c r="C53" t="s">
        <v>137</v>
      </c>
      <c r="D53">
        <v>1.2</v>
      </c>
      <c r="E53">
        <f t="shared" si="5"/>
        <v>1200000000</v>
      </c>
      <c r="F53">
        <v>2.25</v>
      </c>
      <c r="G53">
        <f t="shared" si="6"/>
        <v>2250000000</v>
      </c>
      <c r="H53" s="2">
        <v>44409</v>
      </c>
      <c r="I53" s="2" t="str">
        <f t="shared" si="7"/>
        <v>Aug</v>
      </c>
      <c r="J53" s="2" t="str">
        <f t="shared" si="8"/>
        <v>2021</v>
      </c>
      <c r="K53" t="s">
        <v>26</v>
      </c>
      <c r="L53" t="s">
        <v>138</v>
      </c>
      <c r="M53">
        <f t="shared" si="9"/>
        <v>3</v>
      </c>
    </row>
    <row r="54" spans="1:13" x14ac:dyDescent="0.3">
      <c r="A54">
        <v>58</v>
      </c>
      <c r="B54" t="s">
        <v>139</v>
      </c>
      <c r="C54" t="s">
        <v>140</v>
      </c>
      <c r="D54">
        <v>1.2</v>
      </c>
      <c r="E54">
        <f t="shared" si="5"/>
        <v>1200000000</v>
      </c>
      <c r="F54">
        <v>1.2</v>
      </c>
      <c r="G54">
        <f t="shared" si="6"/>
        <v>1200000000</v>
      </c>
      <c r="H54" s="2">
        <v>44409</v>
      </c>
      <c r="I54" s="2" t="str">
        <f t="shared" si="7"/>
        <v>Aug</v>
      </c>
      <c r="J54" s="2" t="str">
        <f t="shared" si="8"/>
        <v>2021</v>
      </c>
      <c r="K54" t="s">
        <v>22</v>
      </c>
      <c r="L54" t="s">
        <v>141</v>
      </c>
      <c r="M54">
        <f t="shared" si="9"/>
        <v>4</v>
      </c>
    </row>
    <row r="55" spans="1:13" x14ac:dyDescent="0.3">
      <c r="A55">
        <v>55</v>
      </c>
      <c r="B55" t="s">
        <v>148</v>
      </c>
      <c r="C55" t="s">
        <v>93</v>
      </c>
      <c r="D55">
        <v>1.2</v>
      </c>
      <c r="E55">
        <f t="shared" si="5"/>
        <v>1200000000</v>
      </c>
      <c r="F55">
        <v>1.2</v>
      </c>
      <c r="G55">
        <f t="shared" si="6"/>
        <v>1200000000</v>
      </c>
      <c r="H55" s="2">
        <v>44378</v>
      </c>
      <c r="I55" s="2" t="str">
        <f t="shared" si="7"/>
        <v>Jul</v>
      </c>
      <c r="J55" s="2" t="str">
        <f t="shared" si="8"/>
        <v>2021</v>
      </c>
      <c r="K55" t="s">
        <v>40</v>
      </c>
      <c r="L55" t="s">
        <v>149</v>
      </c>
      <c r="M55">
        <f t="shared" si="9"/>
        <v>4</v>
      </c>
    </row>
    <row r="56" spans="1:13" x14ac:dyDescent="0.3">
      <c r="A56">
        <v>29</v>
      </c>
      <c r="B56" t="s">
        <v>295</v>
      </c>
      <c r="C56" t="s">
        <v>25</v>
      </c>
      <c r="D56">
        <v>1.2</v>
      </c>
      <c r="E56">
        <f t="shared" si="5"/>
        <v>1200000000</v>
      </c>
      <c r="F56">
        <v>1.8</v>
      </c>
      <c r="G56">
        <f t="shared" si="6"/>
        <v>1800000000</v>
      </c>
      <c r="H56" s="2">
        <v>43891</v>
      </c>
      <c r="I56" s="2" t="str">
        <f t="shared" si="7"/>
        <v>Mar</v>
      </c>
      <c r="J56" s="2" t="str">
        <f t="shared" si="8"/>
        <v>2020</v>
      </c>
      <c r="K56" t="s">
        <v>26</v>
      </c>
      <c r="L56" t="s">
        <v>218</v>
      </c>
      <c r="M56">
        <f t="shared" si="9"/>
        <v>5</v>
      </c>
    </row>
    <row r="57" spans="1:13" x14ac:dyDescent="0.3">
      <c r="A57">
        <v>98</v>
      </c>
      <c r="B57" t="s">
        <v>24</v>
      </c>
      <c r="C57" t="s">
        <v>25</v>
      </c>
      <c r="D57">
        <v>1.1000000000000001</v>
      </c>
      <c r="E57">
        <f t="shared" si="5"/>
        <v>1100000000</v>
      </c>
      <c r="F57">
        <v>1.1000000000000001</v>
      </c>
      <c r="G57">
        <f t="shared" si="6"/>
        <v>1100000000</v>
      </c>
      <c r="H57" s="2">
        <v>44713</v>
      </c>
      <c r="I57" s="2" t="str">
        <f t="shared" si="7"/>
        <v>Jun</v>
      </c>
      <c r="J57" s="2" t="str">
        <f t="shared" si="8"/>
        <v>2022</v>
      </c>
      <c r="K57" t="s">
        <v>26</v>
      </c>
      <c r="L57" t="s">
        <v>27</v>
      </c>
      <c r="M57">
        <f t="shared" si="9"/>
        <v>4</v>
      </c>
    </row>
    <row r="58" spans="1:13" x14ac:dyDescent="0.3">
      <c r="A58">
        <v>97</v>
      </c>
      <c r="B58" t="s">
        <v>28</v>
      </c>
      <c r="C58" t="s">
        <v>29</v>
      </c>
      <c r="D58">
        <v>1.1000000000000001</v>
      </c>
      <c r="E58">
        <f t="shared" si="5"/>
        <v>1100000000</v>
      </c>
      <c r="F58">
        <v>1.1000000000000001</v>
      </c>
      <c r="G58">
        <f t="shared" si="6"/>
        <v>1100000000</v>
      </c>
      <c r="H58" s="2">
        <v>44713</v>
      </c>
      <c r="I58" s="2" t="str">
        <f t="shared" si="7"/>
        <v>Jun</v>
      </c>
      <c r="J58" s="2" t="str">
        <f t="shared" si="8"/>
        <v>2022</v>
      </c>
      <c r="K58" t="s">
        <v>30</v>
      </c>
      <c r="L58" t="s">
        <v>31</v>
      </c>
      <c r="M58">
        <f t="shared" si="9"/>
        <v>2</v>
      </c>
    </row>
    <row r="59" spans="1:13" x14ac:dyDescent="0.3">
      <c r="A59">
        <v>83</v>
      </c>
      <c r="B59" t="s">
        <v>73</v>
      </c>
      <c r="C59" t="s">
        <v>29</v>
      </c>
      <c r="D59">
        <v>1.1000000000000001</v>
      </c>
      <c r="E59">
        <f t="shared" si="5"/>
        <v>1100000000</v>
      </c>
      <c r="F59">
        <v>1.1000000000000001</v>
      </c>
      <c r="G59">
        <f t="shared" si="6"/>
        <v>1100000000</v>
      </c>
      <c r="H59" s="2">
        <v>44562</v>
      </c>
      <c r="I59" s="2" t="str">
        <f t="shared" si="7"/>
        <v>Jan</v>
      </c>
      <c r="J59" s="2" t="str">
        <f t="shared" si="8"/>
        <v>2022</v>
      </c>
      <c r="K59" t="s">
        <v>26</v>
      </c>
      <c r="L59" t="s">
        <v>74</v>
      </c>
      <c r="M59">
        <f t="shared" si="9"/>
        <v>4</v>
      </c>
    </row>
    <row r="60" spans="1:13" x14ac:dyDescent="0.3">
      <c r="A60">
        <v>81</v>
      </c>
      <c r="B60" t="s">
        <v>78</v>
      </c>
      <c r="C60" t="s">
        <v>79</v>
      </c>
      <c r="D60">
        <v>1.1000000000000001</v>
      </c>
      <c r="E60">
        <f t="shared" si="5"/>
        <v>1100000000</v>
      </c>
      <c r="F60">
        <v>1.1000000000000001</v>
      </c>
      <c r="G60">
        <f t="shared" si="6"/>
        <v>1100000000</v>
      </c>
      <c r="H60" s="2">
        <v>44531</v>
      </c>
      <c r="I60" s="2" t="str">
        <f t="shared" si="7"/>
        <v>Dec</v>
      </c>
      <c r="J60" s="2" t="str">
        <f t="shared" si="8"/>
        <v>2021</v>
      </c>
      <c r="K60" t="s">
        <v>14</v>
      </c>
      <c r="L60" t="s">
        <v>80</v>
      </c>
      <c r="M60">
        <f t="shared" si="9"/>
        <v>4</v>
      </c>
    </row>
    <row r="61" spans="1:13" x14ac:dyDescent="0.3">
      <c r="A61">
        <v>71</v>
      </c>
      <c r="B61" t="s">
        <v>105</v>
      </c>
      <c r="C61" t="s">
        <v>106</v>
      </c>
      <c r="D61">
        <v>1.1000000000000001</v>
      </c>
      <c r="E61">
        <f t="shared" si="5"/>
        <v>1100000000</v>
      </c>
      <c r="F61">
        <v>1.1000000000000001</v>
      </c>
      <c r="G61">
        <f t="shared" si="6"/>
        <v>1100000000</v>
      </c>
      <c r="H61" s="2">
        <v>44470</v>
      </c>
      <c r="I61" s="2" t="str">
        <f t="shared" si="7"/>
        <v>Oct</v>
      </c>
      <c r="J61" s="2" t="str">
        <f t="shared" si="8"/>
        <v>2021</v>
      </c>
      <c r="K61" t="s">
        <v>22</v>
      </c>
      <c r="L61" t="s">
        <v>107</v>
      </c>
      <c r="M61">
        <f t="shared" si="9"/>
        <v>5</v>
      </c>
    </row>
    <row r="62" spans="1:13" x14ac:dyDescent="0.3">
      <c r="A62">
        <v>65</v>
      </c>
      <c r="B62" t="s">
        <v>121</v>
      </c>
      <c r="C62" t="s">
        <v>122</v>
      </c>
      <c r="D62">
        <v>1.1000000000000001</v>
      </c>
      <c r="E62">
        <f t="shared" si="5"/>
        <v>1100000000</v>
      </c>
      <c r="F62">
        <v>1.1000000000000001</v>
      </c>
      <c r="G62">
        <f t="shared" si="6"/>
        <v>1100000000</v>
      </c>
      <c r="H62" s="2">
        <v>44440</v>
      </c>
      <c r="I62" s="2" t="str">
        <f t="shared" si="7"/>
        <v>Sep</v>
      </c>
      <c r="J62" s="2" t="str">
        <f t="shared" si="8"/>
        <v>2021</v>
      </c>
      <c r="K62" t="s">
        <v>22</v>
      </c>
      <c r="L62" t="s">
        <v>123</v>
      </c>
      <c r="M62">
        <f t="shared" si="9"/>
        <v>4</v>
      </c>
    </row>
    <row r="63" spans="1:13" x14ac:dyDescent="0.3">
      <c r="A63">
        <v>60</v>
      </c>
      <c r="B63" t="s">
        <v>134</v>
      </c>
      <c r="C63" t="s">
        <v>114</v>
      </c>
      <c r="D63">
        <v>1.1000000000000001</v>
      </c>
      <c r="E63">
        <f t="shared" si="5"/>
        <v>1100000000</v>
      </c>
      <c r="F63">
        <v>2.15</v>
      </c>
      <c r="G63">
        <f t="shared" si="6"/>
        <v>2150000000</v>
      </c>
      <c r="H63" s="2">
        <v>44409</v>
      </c>
      <c r="I63" s="2" t="str">
        <f t="shared" si="7"/>
        <v>Aug</v>
      </c>
      <c r="J63" s="2" t="str">
        <f t="shared" si="8"/>
        <v>2021</v>
      </c>
      <c r="K63" t="s">
        <v>26</v>
      </c>
      <c r="L63" t="s">
        <v>135</v>
      </c>
      <c r="M63">
        <f t="shared" si="9"/>
        <v>3</v>
      </c>
    </row>
    <row r="64" spans="1:13" x14ac:dyDescent="0.3">
      <c r="A64">
        <v>27</v>
      </c>
      <c r="B64" t="s">
        <v>222</v>
      </c>
      <c r="C64" t="s">
        <v>223</v>
      </c>
      <c r="D64">
        <v>1.1000000000000001</v>
      </c>
      <c r="E64">
        <f t="shared" si="5"/>
        <v>1100000000</v>
      </c>
      <c r="F64">
        <v>4.5</v>
      </c>
      <c r="G64">
        <f t="shared" si="6"/>
        <v>4500000000</v>
      </c>
      <c r="H64" s="2">
        <v>43709</v>
      </c>
      <c r="I64" s="2" t="str">
        <f t="shared" si="7"/>
        <v>Sep</v>
      </c>
      <c r="J64" s="2" t="str">
        <f t="shared" si="8"/>
        <v>2019</v>
      </c>
      <c r="K64" t="s">
        <v>14</v>
      </c>
      <c r="L64" t="s">
        <v>224</v>
      </c>
      <c r="M64">
        <f t="shared" si="9"/>
        <v>5</v>
      </c>
    </row>
    <row r="65" spans="1:13" x14ac:dyDescent="0.3">
      <c r="A65">
        <v>26</v>
      </c>
      <c r="B65" t="s">
        <v>225</v>
      </c>
      <c r="C65" t="s">
        <v>226</v>
      </c>
      <c r="D65">
        <v>1.1000000000000001</v>
      </c>
      <c r="E65">
        <f t="shared" si="5"/>
        <v>1100000000</v>
      </c>
      <c r="F65">
        <v>5</v>
      </c>
      <c r="G65">
        <f t="shared" si="6"/>
        <v>5000000000</v>
      </c>
      <c r="H65" s="2">
        <v>43647</v>
      </c>
      <c r="I65" s="2" t="str">
        <f t="shared" si="7"/>
        <v>Jul</v>
      </c>
      <c r="J65" s="2" t="str">
        <f t="shared" si="8"/>
        <v>2019</v>
      </c>
      <c r="K65" t="s">
        <v>22</v>
      </c>
      <c r="L65" t="s">
        <v>227</v>
      </c>
      <c r="M65">
        <f t="shared" si="9"/>
        <v>3</v>
      </c>
    </row>
    <row r="66" spans="1:13" x14ac:dyDescent="0.3">
      <c r="A66">
        <v>25</v>
      </c>
      <c r="B66" t="s">
        <v>228</v>
      </c>
      <c r="C66" t="s">
        <v>229</v>
      </c>
      <c r="D66">
        <v>1.1000000000000001</v>
      </c>
      <c r="E66">
        <f t="shared" ref="E66:E97" si="10">D66*1000000000</f>
        <v>1100000000</v>
      </c>
      <c r="F66">
        <v>1.1000000000000001</v>
      </c>
      <c r="G66">
        <f t="shared" ref="G66:G97" si="11">F66*1000000000</f>
        <v>1100000000</v>
      </c>
      <c r="H66" s="2">
        <v>43647</v>
      </c>
      <c r="I66" s="2" t="str">
        <f t="shared" ref="I66:I97" si="12">TEXT(H66,"MMM")</f>
        <v>Jul</v>
      </c>
      <c r="J66" s="2" t="str">
        <f t="shared" ref="J66:J97" si="13">TEXT(H66,"yyyy")</f>
        <v>2019</v>
      </c>
      <c r="K66" t="s">
        <v>26</v>
      </c>
      <c r="L66" t="s">
        <v>230</v>
      </c>
      <c r="M66">
        <f t="shared" ref="M66:M97" si="14">LEN(L66)-LEN(SUBSTITUTE(L66,",",""))+1</f>
        <v>2</v>
      </c>
    </row>
    <row r="67" spans="1:13" x14ac:dyDescent="0.3">
      <c r="A67">
        <v>21</v>
      </c>
      <c r="B67" t="s">
        <v>239</v>
      </c>
      <c r="C67" t="s">
        <v>129</v>
      </c>
      <c r="D67">
        <v>1.1000000000000001</v>
      </c>
      <c r="E67">
        <f t="shared" si="10"/>
        <v>1100000000</v>
      </c>
      <c r="F67">
        <v>2</v>
      </c>
      <c r="G67">
        <f t="shared" si="11"/>
        <v>2000000000</v>
      </c>
      <c r="H67" s="2">
        <v>43525</v>
      </c>
      <c r="I67" s="2" t="str">
        <f t="shared" si="12"/>
        <v>Mar</v>
      </c>
      <c r="J67" s="2" t="str">
        <f t="shared" si="13"/>
        <v>2019</v>
      </c>
      <c r="K67" t="s">
        <v>22</v>
      </c>
      <c r="L67" t="s">
        <v>240</v>
      </c>
      <c r="M67">
        <f t="shared" si="14"/>
        <v>5</v>
      </c>
    </row>
    <row r="68" spans="1:13" x14ac:dyDescent="0.3">
      <c r="A68">
        <v>20</v>
      </c>
      <c r="B68" t="s">
        <v>241</v>
      </c>
      <c r="C68" t="s">
        <v>242</v>
      </c>
      <c r="D68">
        <v>1.1000000000000001</v>
      </c>
      <c r="E68">
        <f t="shared" si="10"/>
        <v>1100000000</v>
      </c>
      <c r="F68">
        <v>1.1000000000000001</v>
      </c>
      <c r="G68">
        <f t="shared" si="11"/>
        <v>1100000000</v>
      </c>
      <c r="H68" s="2">
        <v>43497</v>
      </c>
      <c r="I68" s="2" t="str">
        <f t="shared" si="12"/>
        <v>Feb</v>
      </c>
      <c r="J68" s="2" t="str">
        <f t="shared" si="13"/>
        <v>2019</v>
      </c>
      <c r="K68" t="s">
        <v>40</v>
      </c>
      <c r="L68" t="s">
        <v>243</v>
      </c>
      <c r="M68">
        <f t="shared" si="14"/>
        <v>2</v>
      </c>
    </row>
    <row r="69" spans="1:13" x14ac:dyDescent="0.3">
      <c r="A69">
        <v>9</v>
      </c>
      <c r="B69" t="s">
        <v>287</v>
      </c>
      <c r="C69" t="s">
        <v>260</v>
      </c>
      <c r="D69">
        <v>1.1000000000000001</v>
      </c>
      <c r="E69">
        <f t="shared" si="10"/>
        <v>1100000000</v>
      </c>
      <c r="F69">
        <v>1.1000000000000001</v>
      </c>
      <c r="G69">
        <f t="shared" si="11"/>
        <v>1100000000</v>
      </c>
      <c r="H69" s="2">
        <v>42370</v>
      </c>
      <c r="I69" s="2" t="str">
        <f t="shared" si="12"/>
        <v>Jan</v>
      </c>
      <c r="J69" s="2" t="str">
        <f t="shared" si="13"/>
        <v>2016</v>
      </c>
      <c r="K69" t="s">
        <v>40</v>
      </c>
      <c r="L69" t="s">
        <v>266</v>
      </c>
      <c r="M69">
        <f t="shared" si="14"/>
        <v>5</v>
      </c>
    </row>
    <row r="70" spans="1:13" x14ac:dyDescent="0.3">
      <c r="A70">
        <v>80</v>
      </c>
      <c r="B70" t="s">
        <v>81</v>
      </c>
      <c r="C70" t="s">
        <v>82</v>
      </c>
      <c r="D70">
        <v>1.07</v>
      </c>
      <c r="E70">
        <f t="shared" si="10"/>
        <v>1070000000.0000001</v>
      </c>
      <c r="F70">
        <v>1.07</v>
      </c>
      <c r="G70">
        <f t="shared" si="11"/>
        <v>1070000000.0000001</v>
      </c>
      <c r="H70" s="2">
        <v>44531</v>
      </c>
      <c r="I70" s="2" t="str">
        <f t="shared" si="12"/>
        <v>Dec</v>
      </c>
      <c r="J70" s="2" t="str">
        <f t="shared" si="13"/>
        <v>2021</v>
      </c>
      <c r="K70" t="s">
        <v>40</v>
      </c>
      <c r="L70" t="s">
        <v>83</v>
      </c>
      <c r="M70">
        <f t="shared" si="14"/>
        <v>4</v>
      </c>
    </row>
    <row r="71" spans="1:13" x14ac:dyDescent="0.3">
      <c r="A71">
        <v>99</v>
      </c>
      <c r="B71" t="s">
        <v>20</v>
      </c>
      <c r="C71" t="s">
        <v>21</v>
      </c>
      <c r="D71">
        <v>1</v>
      </c>
      <c r="E71">
        <f t="shared" si="10"/>
        <v>1000000000</v>
      </c>
      <c r="F71">
        <v>1</v>
      </c>
      <c r="G71">
        <f t="shared" si="11"/>
        <v>1000000000</v>
      </c>
      <c r="H71" s="2">
        <v>44713</v>
      </c>
      <c r="I71" s="2" t="str">
        <f t="shared" si="12"/>
        <v>Jun</v>
      </c>
      <c r="J71" s="2" t="str">
        <f t="shared" si="13"/>
        <v>2022</v>
      </c>
      <c r="K71" t="s">
        <v>22</v>
      </c>
      <c r="L71" t="s">
        <v>23</v>
      </c>
      <c r="M71">
        <f t="shared" si="14"/>
        <v>3</v>
      </c>
    </row>
    <row r="72" spans="1:13" x14ac:dyDescent="0.3">
      <c r="A72">
        <v>96</v>
      </c>
      <c r="B72" t="s">
        <v>32</v>
      </c>
      <c r="C72" t="s">
        <v>33</v>
      </c>
      <c r="D72">
        <v>1</v>
      </c>
      <c r="E72">
        <f t="shared" si="10"/>
        <v>1000000000</v>
      </c>
      <c r="F72">
        <v>1</v>
      </c>
      <c r="G72">
        <f t="shared" si="11"/>
        <v>1000000000</v>
      </c>
      <c r="H72" s="2">
        <v>44682</v>
      </c>
      <c r="I72" s="2" t="str">
        <f t="shared" si="12"/>
        <v>May</v>
      </c>
      <c r="J72" s="2" t="str">
        <f t="shared" si="13"/>
        <v>2022</v>
      </c>
      <c r="K72" t="s">
        <v>22</v>
      </c>
      <c r="L72" t="s">
        <v>34</v>
      </c>
      <c r="M72">
        <f t="shared" si="14"/>
        <v>4</v>
      </c>
    </row>
    <row r="73" spans="1:13" x14ac:dyDescent="0.3">
      <c r="A73">
        <v>94</v>
      </c>
      <c r="B73" t="s">
        <v>38</v>
      </c>
      <c r="C73" t="s">
        <v>39</v>
      </c>
      <c r="D73">
        <v>1</v>
      </c>
      <c r="E73">
        <f t="shared" si="10"/>
        <v>1000000000</v>
      </c>
      <c r="F73">
        <v>1</v>
      </c>
      <c r="G73">
        <f t="shared" si="11"/>
        <v>1000000000</v>
      </c>
      <c r="H73" s="2">
        <v>44621</v>
      </c>
      <c r="I73" s="2" t="str">
        <f t="shared" si="12"/>
        <v>Mar</v>
      </c>
      <c r="J73" s="2" t="str">
        <f t="shared" si="13"/>
        <v>2022</v>
      </c>
      <c r="K73" t="s">
        <v>40</v>
      </c>
      <c r="L73" t="s">
        <v>41</v>
      </c>
      <c r="M73">
        <f t="shared" si="14"/>
        <v>4</v>
      </c>
    </row>
    <row r="74" spans="1:13" x14ac:dyDescent="0.3">
      <c r="A74">
        <v>93</v>
      </c>
      <c r="B74" t="s">
        <v>42</v>
      </c>
      <c r="C74" t="s">
        <v>43</v>
      </c>
      <c r="D74">
        <v>1</v>
      </c>
      <c r="E74">
        <f t="shared" si="10"/>
        <v>1000000000</v>
      </c>
      <c r="F74">
        <v>1</v>
      </c>
      <c r="G74">
        <f t="shared" si="11"/>
        <v>1000000000</v>
      </c>
      <c r="H74" s="2">
        <v>44621</v>
      </c>
      <c r="I74" s="2" t="str">
        <f t="shared" si="12"/>
        <v>Mar</v>
      </c>
      <c r="J74" s="2" t="str">
        <f t="shared" si="13"/>
        <v>2022</v>
      </c>
      <c r="K74" t="s">
        <v>22</v>
      </c>
      <c r="L74" t="s">
        <v>44</v>
      </c>
      <c r="M74">
        <f t="shared" si="14"/>
        <v>4</v>
      </c>
    </row>
    <row r="75" spans="1:13" x14ac:dyDescent="0.3">
      <c r="A75">
        <v>91</v>
      </c>
      <c r="B75" t="s">
        <v>49</v>
      </c>
      <c r="C75" t="s">
        <v>50</v>
      </c>
      <c r="D75">
        <v>1</v>
      </c>
      <c r="E75">
        <f t="shared" si="10"/>
        <v>1000000000</v>
      </c>
      <c r="F75">
        <v>1</v>
      </c>
      <c r="G75">
        <f t="shared" si="11"/>
        <v>1000000000</v>
      </c>
      <c r="H75" s="2">
        <v>44593</v>
      </c>
      <c r="I75" s="2" t="str">
        <f t="shared" si="12"/>
        <v>Feb</v>
      </c>
      <c r="J75" s="2" t="str">
        <f t="shared" si="13"/>
        <v>2022</v>
      </c>
      <c r="K75" t="s">
        <v>22</v>
      </c>
      <c r="L75" t="s">
        <v>51</v>
      </c>
      <c r="M75">
        <f t="shared" si="14"/>
        <v>4</v>
      </c>
    </row>
    <row r="76" spans="1:13" x14ac:dyDescent="0.3">
      <c r="A76">
        <v>84</v>
      </c>
      <c r="B76" t="s">
        <v>70</v>
      </c>
      <c r="C76" t="s">
        <v>71</v>
      </c>
      <c r="D76">
        <v>1</v>
      </c>
      <c r="E76">
        <f t="shared" si="10"/>
        <v>1000000000</v>
      </c>
      <c r="F76">
        <v>1</v>
      </c>
      <c r="G76">
        <f t="shared" si="11"/>
        <v>1000000000</v>
      </c>
      <c r="H76" s="2">
        <v>44562</v>
      </c>
      <c r="I76" s="2" t="str">
        <f t="shared" si="12"/>
        <v>Jan</v>
      </c>
      <c r="J76" s="2" t="str">
        <f t="shared" si="13"/>
        <v>2022</v>
      </c>
      <c r="K76" t="s">
        <v>297</v>
      </c>
      <c r="L76" t="s">
        <v>72</v>
      </c>
      <c r="M76">
        <f t="shared" si="14"/>
        <v>5</v>
      </c>
    </row>
    <row r="77" spans="1:13" x14ac:dyDescent="0.3">
      <c r="A77">
        <v>82</v>
      </c>
      <c r="B77" t="s">
        <v>75</v>
      </c>
      <c r="C77" t="s">
        <v>76</v>
      </c>
      <c r="D77">
        <v>1</v>
      </c>
      <c r="E77">
        <f t="shared" si="10"/>
        <v>1000000000</v>
      </c>
      <c r="F77">
        <v>1</v>
      </c>
      <c r="G77">
        <f t="shared" si="11"/>
        <v>1000000000</v>
      </c>
      <c r="H77" s="2">
        <v>44562</v>
      </c>
      <c r="I77" s="2" t="str">
        <f t="shared" si="12"/>
        <v>Jan</v>
      </c>
      <c r="J77" s="2" t="str">
        <f t="shared" si="13"/>
        <v>2022</v>
      </c>
      <c r="K77" t="s">
        <v>26</v>
      </c>
      <c r="L77" t="s">
        <v>77</v>
      </c>
      <c r="M77">
        <f t="shared" si="14"/>
        <v>4</v>
      </c>
    </row>
    <row r="78" spans="1:13" x14ac:dyDescent="0.3">
      <c r="A78">
        <v>78</v>
      </c>
      <c r="B78" t="s">
        <v>87</v>
      </c>
      <c r="C78" t="s">
        <v>17</v>
      </c>
      <c r="D78">
        <v>1</v>
      </c>
      <c r="E78">
        <f t="shared" si="10"/>
        <v>1000000000</v>
      </c>
      <c r="F78">
        <v>1</v>
      </c>
      <c r="G78">
        <f t="shared" si="11"/>
        <v>1000000000</v>
      </c>
      <c r="H78" s="2">
        <v>44501</v>
      </c>
      <c r="I78" s="2" t="str">
        <f t="shared" si="12"/>
        <v>Nov</v>
      </c>
      <c r="J78" s="2" t="str">
        <f t="shared" si="13"/>
        <v>2021</v>
      </c>
      <c r="K78" t="s">
        <v>22</v>
      </c>
      <c r="L78" t="s">
        <v>88</v>
      </c>
      <c r="M78">
        <f t="shared" si="14"/>
        <v>5</v>
      </c>
    </row>
    <row r="79" spans="1:13" x14ac:dyDescent="0.3">
      <c r="A79">
        <v>75</v>
      </c>
      <c r="B79" t="s">
        <v>95</v>
      </c>
      <c r="C79" t="s">
        <v>96</v>
      </c>
      <c r="D79">
        <v>1</v>
      </c>
      <c r="E79">
        <f t="shared" si="10"/>
        <v>1000000000</v>
      </c>
      <c r="F79">
        <v>1</v>
      </c>
      <c r="G79">
        <f t="shared" si="11"/>
        <v>1000000000</v>
      </c>
      <c r="H79" s="2">
        <v>44501</v>
      </c>
      <c r="I79" s="2" t="str">
        <f t="shared" si="12"/>
        <v>Nov</v>
      </c>
      <c r="J79" s="2" t="str">
        <f t="shared" si="13"/>
        <v>2021</v>
      </c>
      <c r="K79" t="s">
        <v>22</v>
      </c>
      <c r="L79" t="s">
        <v>97</v>
      </c>
      <c r="M79">
        <f t="shared" si="14"/>
        <v>5</v>
      </c>
    </row>
    <row r="80" spans="1:13" x14ac:dyDescent="0.3">
      <c r="A80">
        <v>67</v>
      </c>
      <c r="B80" t="s">
        <v>116</v>
      </c>
      <c r="C80" t="s">
        <v>117</v>
      </c>
      <c r="D80">
        <v>1</v>
      </c>
      <c r="E80">
        <f t="shared" si="10"/>
        <v>1000000000</v>
      </c>
      <c r="F80">
        <v>1.3</v>
      </c>
      <c r="G80">
        <f t="shared" si="11"/>
        <v>1300000000</v>
      </c>
      <c r="H80" s="2">
        <v>44470</v>
      </c>
      <c r="I80" s="2" t="str">
        <f t="shared" si="12"/>
        <v>Oct</v>
      </c>
      <c r="J80" s="2" t="str">
        <f t="shared" si="13"/>
        <v>2021</v>
      </c>
      <c r="K80" t="s">
        <v>22</v>
      </c>
      <c r="L80" t="s">
        <v>118</v>
      </c>
      <c r="M80">
        <f t="shared" si="14"/>
        <v>6</v>
      </c>
    </row>
    <row r="81" spans="1:13" x14ac:dyDescent="0.3">
      <c r="A81">
        <v>66</v>
      </c>
      <c r="B81" t="s">
        <v>119</v>
      </c>
      <c r="C81" t="s">
        <v>29</v>
      </c>
      <c r="D81">
        <v>1</v>
      </c>
      <c r="E81">
        <f t="shared" si="10"/>
        <v>1000000000</v>
      </c>
      <c r="F81">
        <v>1</v>
      </c>
      <c r="G81">
        <f t="shared" si="11"/>
        <v>1000000000</v>
      </c>
      <c r="H81" s="2">
        <v>44440</v>
      </c>
      <c r="I81" s="2" t="str">
        <f t="shared" si="12"/>
        <v>Sep</v>
      </c>
      <c r="J81" s="2" t="str">
        <f t="shared" si="13"/>
        <v>2021</v>
      </c>
      <c r="K81" t="s">
        <v>22</v>
      </c>
      <c r="L81" t="s">
        <v>120</v>
      </c>
      <c r="M81">
        <f t="shared" si="14"/>
        <v>5</v>
      </c>
    </row>
    <row r="82" spans="1:13" x14ac:dyDescent="0.3">
      <c r="A82">
        <v>63</v>
      </c>
      <c r="B82" t="s">
        <v>126</v>
      </c>
      <c r="C82" t="s">
        <v>127</v>
      </c>
      <c r="D82">
        <v>1</v>
      </c>
      <c r="E82">
        <f t="shared" si="10"/>
        <v>1000000000</v>
      </c>
      <c r="F82">
        <v>2.5</v>
      </c>
      <c r="G82">
        <f t="shared" si="11"/>
        <v>2500000000</v>
      </c>
      <c r="H82" s="2">
        <v>44409</v>
      </c>
      <c r="I82" s="2" t="str">
        <f t="shared" si="12"/>
        <v>Aug</v>
      </c>
      <c r="J82" s="2" t="str">
        <f t="shared" si="13"/>
        <v>2021</v>
      </c>
      <c r="K82" t="s">
        <v>22</v>
      </c>
      <c r="L82" t="s">
        <v>128</v>
      </c>
      <c r="M82">
        <f t="shared" si="14"/>
        <v>5</v>
      </c>
    </row>
    <row r="83" spans="1:13" x14ac:dyDescent="0.3">
      <c r="A83">
        <v>62</v>
      </c>
      <c r="B83" t="s">
        <v>296</v>
      </c>
      <c r="C83" t="s">
        <v>129</v>
      </c>
      <c r="D83">
        <v>1</v>
      </c>
      <c r="E83">
        <f t="shared" si="10"/>
        <v>1000000000</v>
      </c>
      <c r="F83">
        <v>0.56799999999999995</v>
      </c>
      <c r="G83">
        <f t="shared" si="11"/>
        <v>568000000</v>
      </c>
      <c r="H83" s="2">
        <v>44409</v>
      </c>
      <c r="I83" s="2" t="str">
        <f t="shared" si="12"/>
        <v>Aug</v>
      </c>
      <c r="J83" s="2" t="str">
        <f t="shared" si="13"/>
        <v>2021</v>
      </c>
      <c r="K83" t="s">
        <v>40</v>
      </c>
      <c r="L83" t="s">
        <v>130</v>
      </c>
      <c r="M83">
        <f t="shared" si="14"/>
        <v>5</v>
      </c>
    </row>
    <row r="84" spans="1:13" x14ac:dyDescent="0.3">
      <c r="A84">
        <v>54</v>
      </c>
      <c r="B84" t="s">
        <v>150</v>
      </c>
      <c r="C84" t="s">
        <v>56</v>
      </c>
      <c r="D84">
        <v>1</v>
      </c>
      <c r="E84">
        <f t="shared" si="10"/>
        <v>1000000000</v>
      </c>
      <c r="F84">
        <v>1</v>
      </c>
      <c r="G84">
        <f t="shared" si="11"/>
        <v>1000000000</v>
      </c>
      <c r="H84" s="2">
        <v>44378</v>
      </c>
      <c r="I84" s="2" t="str">
        <f t="shared" si="12"/>
        <v>Jul</v>
      </c>
      <c r="J84" s="2" t="str">
        <f t="shared" si="13"/>
        <v>2021</v>
      </c>
      <c r="K84" t="s">
        <v>22</v>
      </c>
      <c r="L84" t="s">
        <v>151</v>
      </c>
      <c r="M84">
        <f t="shared" si="14"/>
        <v>5</v>
      </c>
    </row>
    <row r="85" spans="1:13" x14ac:dyDescent="0.3">
      <c r="A85">
        <v>51</v>
      </c>
      <c r="B85" t="s">
        <v>158</v>
      </c>
      <c r="C85" t="s">
        <v>159</v>
      </c>
      <c r="D85">
        <v>1</v>
      </c>
      <c r="E85">
        <f t="shared" si="10"/>
        <v>1000000000</v>
      </c>
      <c r="F85">
        <v>2.6</v>
      </c>
      <c r="G85">
        <f t="shared" si="11"/>
        <v>2600000000</v>
      </c>
      <c r="H85" s="2">
        <v>44317</v>
      </c>
      <c r="I85" s="2" t="str">
        <f t="shared" si="12"/>
        <v>May</v>
      </c>
      <c r="J85" s="2" t="str">
        <f t="shared" si="13"/>
        <v>2021</v>
      </c>
      <c r="K85" t="s">
        <v>30</v>
      </c>
      <c r="L85" t="s">
        <v>160</v>
      </c>
      <c r="M85">
        <f t="shared" si="14"/>
        <v>5</v>
      </c>
    </row>
    <row r="86" spans="1:13" x14ac:dyDescent="0.3">
      <c r="A86">
        <v>46</v>
      </c>
      <c r="B86" t="s">
        <v>173</v>
      </c>
      <c r="C86" t="s">
        <v>174</v>
      </c>
      <c r="D86">
        <v>1</v>
      </c>
      <c r="E86">
        <f t="shared" si="10"/>
        <v>1000000000</v>
      </c>
      <c r="F86">
        <v>3</v>
      </c>
      <c r="G86">
        <f t="shared" si="11"/>
        <v>3000000000</v>
      </c>
      <c r="H86" s="2">
        <v>44287</v>
      </c>
      <c r="I86" s="2" t="str">
        <f t="shared" si="12"/>
        <v>Apr</v>
      </c>
      <c r="J86" s="2" t="str">
        <f t="shared" si="13"/>
        <v>2021</v>
      </c>
      <c r="K86" t="s">
        <v>22</v>
      </c>
      <c r="L86" t="s">
        <v>175</v>
      </c>
      <c r="M86">
        <f t="shared" si="14"/>
        <v>4</v>
      </c>
    </row>
    <row r="87" spans="1:13" x14ac:dyDescent="0.3">
      <c r="A87">
        <v>40</v>
      </c>
      <c r="B87" t="s">
        <v>189</v>
      </c>
      <c r="C87" t="s">
        <v>190</v>
      </c>
      <c r="D87">
        <v>1</v>
      </c>
      <c r="E87">
        <f t="shared" si="10"/>
        <v>1000000000</v>
      </c>
      <c r="F87">
        <v>2.5</v>
      </c>
      <c r="G87">
        <f t="shared" si="11"/>
        <v>2500000000</v>
      </c>
      <c r="H87" s="2">
        <v>44228</v>
      </c>
      <c r="I87" s="2" t="str">
        <f t="shared" si="12"/>
        <v>Feb</v>
      </c>
      <c r="J87" s="2" t="str">
        <f t="shared" si="13"/>
        <v>2021</v>
      </c>
      <c r="K87" t="s">
        <v>191</v>
      </c>
      <c r="L87" t="s">
        <v>192</v>
      </c>
      <c r="M87">
        <f t="shared" si="14"/>
        <v>4</v>
      </c>
    </row>
    <row r="88" spans="1:13" x14ac:dyDescent="0.3">
      <c r="A88">
        <v>37</v>
      </c>
      <c r="B88" t="s">
        <v>198</v>
      </c>
      <c r="C88" t="s">
        <v>199</v>
      </c>
      <c r="D88">
        <v>1</v>
      </c>
      <c r="E88">
        <f t="shared" si="10"/>
        <v>1000000000</v>
      </c>
      <c r="F88">
        <v>2</v>
      </c>
      <c r="G88">
        <f t="shared" si="11"/>
        <v>2000000000</v>
      </c>
      <c r="H88" s="2">
        <v>44166</v>
      </c>
      <c r="I88" s="2" t="str">
        <f t="shared" si="12"/>
        <v>Dec</v>
      </c>
      <c r="J88" s="2" t="str">
        <f t="shared" si="13"/>
        <v>2020</v>
      </c>
      <c r="K88" t="s">
        <v>22</v>
      </c>
      <c r="L88" t="s">
        <v>200</v>
      </c>
      <c r="M88">
        <f t="shared" si="14"/>
        <v>2</v>
      </c>
    </row>
    <row r="89" spans="1:13" x14ac:dyDescent="0.3">
      <c r="A89">
        <v>36</v>
      </c>
      <c r="B89" t="s">
        <v>201</v>
      </c>
      <c r="C89" t="s">
        <v>202</v>
      </c>
      <c r="D89">
        <v>1</v>
      </c>
      <c r="E89">
        <f t="shared" si="10"/>
        <v>1000000000</v>
      </c>
      <c r="F89">
        <v>5</v>
      </c>
      <c r="G89">
        <f t="shared" si="11"/>
        <v>5000000000</v>
      </c>
      <c r="H89" s="2">
        <v>44166</v>
      </c>
      <c r="I89" s="2" t="str">
        <f t="shared" si="12"/>
        <v>Dec</v>
      </c>
      <c r="J89" s="2" t="str">
        <f t="shared" si="13"/>
        <v>2020</v>
      </c>
      <c r="K89" t="s">
        <v>22</v>
      </c>
      <c r="L89" t="s">
        <v>203</v>
      </c>
      <c r="M89">
        <f t="shared" si="14"/>
        <v>5</v>
      </c>
    </row>
    <row r="90" spans="1:13" x14ac:dyDescent="0.3">
      <c r="A90">
        <v>35</v>
      </c>
      <c r="B90" t="s">
        <v>204</v>
      </c>
      <c r="C90" t="s">
        <v>205</v>
      </c>
      <c r="D90">
        <v>1</v>
      </c>
      <c r="E90">
        <f t="shared" si="10"/>
        <v>1000000000</v>
      </c>
      <c r="F90">
        <v>1.5</v>
      </c>
      <c r="G90">
        <f t="shared" si="11"/>
        <v>1500000000</v>
      </c>
      <c r="H90" s="2">
        <v>44166</v>
      </c>
      <c r="I90" s="2" t="str">
        <f t="shared" si="12"/>
        <v>Dec</v>
      </c>
      <c r="J90" s="2" t="str">
        <f t="shared" si="13"/>
        <v>2020</v>
      </c>
      <c r="K90" t="s">
        <v>297</v>
      </c>
      <c r="L90" t="s">
        <v>206</v>
      </c>
      <c r="M90">
        <f t="shared" si="14"/>
        <v>5</v>
      </c>
    </row>
    <row r="91" spans="1:13" x14ac:dyDescent="0.3">
      <c r="A91">
        <v>33</v>
      </c>
      <c r="B91" t="s">
        <v>208</v>
      </c>
      <c r="C91" t="s">
        <v>93</v>
      </c>
      <c r="D91">
        <v>1</v>
      </c>
      <c r="E91">
        <f t="shared" si="10"/>
        <v>1000000000</v>
      </c>
      <c r="F91">
        <v>3.3</v>
      </c>
      <c r="G91">
        <f t="shared" si="11"/>
        <v>3300000000</v>
      </c>
      <c r="H91" s="2">
        <v>44136</v>
      </c>
      <c r="I91" s="2" t="str">
        <f t="shared" si="12"/>
        <v>Nov</v>
      </c>
      <c r="J91" s="2" t="str">
        <f t="shared" si="13"/>
        <v>2020</v>
      </c>
      <c r="K91" t="s">
        <v>40</v>
      </c>
      <c r="L91" t="s">
        <v>209</v>
      </c>
      <c r="M91">
        <f t="shared" si="14"/>
        <v>6</v>
      </c>
    </row>
    <row r="92" spans="1:13" x14ac:dyDescent="0.3">
      <c r="A92">
        <v>32</v>
      </c>
      <c r="B92" t="s">
        <v>210</v>
      </c>
      <c r="C92" t="s">
        <v>211</v>
      </c>
      <c r="D92">
        <v>1</v>
      </c>
      <c r="E92">
        <f t="shared" si="10"/>
        <v>1000000000</v>
      </c>
      <c r="F92">
        <v>7.5</v>
      </c>
      <c r="G92">
        <f t="shared" si="11"/>
        <v>7500000000</v>
      </c>
      <c r="H92" s="2">
        <v>44105</v>
      </c>
      <c r="I92" s="2" t="str">
        <f t="shared" si="12"/>
        <v>Oct</v>
      </c>
      <c r="J92" s="2" t="str">
        <f t="shared" si="13"/>
        <v>2020</v>
      </c>
      <c r="K92" t="s">
        <v>22</v>
      </c>
      <c r="L92" t="s">
        <v>212</v>
      </c>
      <c r="M92">
        <f t="shared" si="14"/>
        <v>4</v>
      </c>
    </row>
    <row r="93" spans="1:13" x14ac:dyDescent="0.3">
      <c r="A93">
        <v>24</v>
      </c>
      <c r="B93" t="s">
        <v>231</v>
      </c>
      <c r="C93" t="s">
        <v>232</v>
      </c>
      <c r="D93">
        <v>1</v>
      </c>
      <c r="E93">
        <f t="shared" si="10"/>
        <v>1000000000</v>
      </c>
      <c r="F93">
        <v>5</v>
      </c>
      <c r="G93">
        <f t="shared" si="11"/>
        <v>5000000000</v>
      </c>
      <c r="H93" s="2">
        <v>43647</v>
      </c>
      <c r="I93" s="2" t="str">
        <f t="shared" si="12"/>
        <v>Jul</v>
      </c>
      <c r="J93" s="2" t="str">
        <f t="shared" si="13"/>
        <v>2019</v>
      </c>
      <c r="K93" t="s">
        <v>18</v>
      </c>
      <c r="L93" t="s">
        <v>233</v>
      </c>
      <c r="M93">
        <f t="shared" si="14"/>
        <v>3</v>
      </c>
    </row>
    <row r="94" spans="1:13" x14ac:dyDescent="0.3">
      <c r="A94">
        <v>23</v>
      </c>
      <c r="B94" t="s">
        <v>234</v>
      </c>
      <c r="C94" t="s">
        <v>235</v>
      </c>
      <c r="D94">
        <v>1</v>
      </c>
      <c r="E94">
        <f t="shared" si="10"/>
        <v>1000000000</v>
      </c>
      <c r="F94">
        <v>2</v>
      </c>
      <c r="G94">
        <f t="shared" si="11"/>
        <v>2000000000</v>
      </c>
      <c r="H94" s="2">
        <v>43617</v>
      </c>
      <c r="I94" s="2" t="str">
        <f t="shared" si="12"/>
        <v>Jun</v>
      </c>
      <c r="J94" s="2" t="str">
        <f t="shared" si="13"/>
        <v>2019</v>
      </c>
      <c r="K94" t="s">
        <v>18</v>
      </c>
      <c r="L94" t="s">
        <v>236</v>
      </c>
      <c r="M94">
        <f t="shared" si="14"/>
        <v>3</v>
      </c>
    </row>
    <row r="95" spans="1:13" x14ac:dyDescent="0.3">
      <c r="A95">
        <v>22</v>
      </c>
      <c r="B95" t="s">
        <v>237</v>
      </c>
      <c r="C95" t="s">
        <v>36</v>
      </c>
      <c r="D95">
        <v>1</v>
      </c>
      <c r="E95">
        <f t="shared" si="10"/>
        <v>1000000000</v>
      </c>
      <c r="F95">
        <v>8</v>
      </c>
      <c r="G95">
        <f t="shared" si="11"/>
        <v>8000000000</v>
      </c>
      <c r="H95" s="2">
        <v>43556</v>
      </c>
      <c r="I95" s="2" t="str">
        <f t="shared" si="12"/>
        <v>Apr</v>
      </c>
      <c r="J95" s="2" t="str">
        <f t="shared" si="13"/>
        <v>2019</v>
      </c>
      <c r="K95" t="s">
        <v>26</v>
      </c>
      <c r="L95" t="s">
        <v>238</v>
      </c>
      <c r="M95">
        <f t="shared" si="14"/>
        <v>5</v>
      </c>
    </row>
    <row r="96" spans="1:13" x14ac:dyDescent="0.3">
      <c r="A96">
        <v>17</v>
      </c>
      <c r="B96" t="s">
        <v>248</v>
      </c>
      <c r="C96" t="s">
        <v>249</v>
      </c>
      <c r="D96">
        <v>1</v>
      </c>
      <c r="E96">
        <f t="shared" si="10"/>
        <v>1000000000</v>
      </c>
      <c r="F96">
        <v>3.1</v>
      </c>
      <c r="G96">
        <f t="shared" si="11"/>
        <v>3100000000</v>
      </c>
      <c r="H96" s="2">
        <v>43344</v>
      </c>
      <c r="I96" s="2" t="str">
        <f t="shared" si="12"/>
        <v>Sep</v>
      </c>
      <c r="J96" s="2" t="str">
        <f t="shared" si="13"/>
        <v>2018</v>
      </c>
      <c r="K96" t="s">
        <v>22</v>
      </c>
      <c r="L96" t="s">
        <v>250</v>
      </c>
      <c r="M96">
        <f t="shared" si="14"/>
        <v>3</v>
      </c>
    </row>
    <row r="97" spans="1:13" x14ac:dyDescent="0.3">
      <c r="A97">
        <v>14</v>
      </c>
      <c r="B97" t="s">
        <v>290</v>
      </c>
      <c r="C97" t="s">
        <v>255</v>
      </c>
      <c r="D97">
        <v>1</v>
      </c>
      <c r="E97">
        <f t="shared" si="10"/>
        <v>1000000000</v>
      </c>
      <c r="F97">
        <v>2.4</v>
      </c>
      <c r="G97">
        <f t="shared" si="11"/>
        <v>2400000000</v>
      </c>
      <c r="H97" s="2">
        <v>43252</v>
      </c>
      <c r="I97" s="2" t="str">
        <f t="shared" si="12"/>
        <v>Jun</v>
      </c>
      <c r="J97" s="2" t="str">
        <f t="shared" si="13"/>
        <v>2018</v>
      </c>
      <c r="K97" t="s">
        <v>40</v>
      </c>
      <c r="L97" t="s">
        <v>256</v>
      </c>
      <c r="M97">
        <f t="shared" si="14"/>
        <v>7</v>
      </c>
    </row>
    <row r="98" spans="1:13" x14ac:dyDescent="0.3">
      <c r="A98">
        <v>11</v>
      </c>
      <c r="B98" t="s">
        <v>262</v>
      </c>
      <c r="C98" t="s">
        <v>29</v>
      </c>
      <c r="D98">
        <v>1</v>
      </c>
      <c r="E98">
        <f t="shared" ref="E98:E103" si="15">D98*1000000000</f>
        <v>1000000000</v>
      </c>
      <c r="F98">
        <v>22</v>
      </c>
      <c r="G98">
        <f t="shared" ref="G98:G103" si="16">F98*1000000000</f>
        <v>22000000000</v>
      </c>
      <c r="H98" s="2">
        <v>43101</v>
      </c>
      <c r="I98" s="2" t="str">
        <f t="shared" ref="I98:I103" si="17">TEXT(H98,"MMM")</f>
        <v>Jan</v>
      </c>
      <c r="J98" s="2" t="str">
        <f t="shared" ref="J98:J103" si="18">TEXT(H98,"yyyy")</f>
        <v>2018</v>
      </c>
      <c r="K98" t="s">
        <v>22</v>
      </c>
      <c r="L98" t="s">
        <v>263</v>
      </c>
      <c r="M98">
        <f t="shared" ref="M98:M103" si="19">LEN(L98)-LEN(SUBSTITUTE(L98,",",""))+1</f>
        <v>6</v>
      </c>
    </row>
    <row r="99" spans="1:13" x14ac:dyDescent="0.3">
      <c r="A99">
        <v>8</v>
      </c>
      <c r="B99" t="s">
        <v>286</v>
      </c>
      <c r="C99" t="s">
        <v>258</v>
      </c>
      <c r="D99">
        <v>1</v>
      </c>
      <c r="E99">
        <f t="shared" si="15"/>
        <v>1000000000</v>
      </c>
      <c r="F99">
        <v>5.4</v>
      </c>
      <c r="G99">
        <f t="shared" si="16"/>
        <v>5400000000</v>
      </c>
      <c r="H99" s="2">
        <v>42248</v>
      </c>
      <c r="I99" s="2" t="str">
        <f t="shared" si="17"/>
        <v>Sep</v>
      </c>
      <c r="J99" s="2" t="str">
        <f t="shared" si="18"/>
        <v>2015</v>
      </c>
      <c r="K99" t="s">
        <v>40</v>
      </c>
      <c r="L99" t="s">
        <v>267</v>
      </c>
      <c r="M99">
        <f t="shared" si="19"/>
        <v>5</v>
      </c>
    </row>
    <row r="100" spans="1:13" x14ac:dyDescent="0.3">
      <c r="A100">
        <v>7</v>
      </c>
      <c r="B100" t="s">
        <v>285</v>
      </c>
      <c r="C100" t="s">
        <v>268</v>
      </c>
      <c r="D100">
        <v>1</v>
      </c>
      <c r="E100">
        <f t="shared" si="15"/>
        <v>1000000000</v>
      </c>
      <c r="F100">
        <v>1.5</v>
      </c>
      <c r="G100">
        <f t="shared" si="16"/>
        <v>1500000000</v>
      </c>
      <c r="H100" s="2">
        <v>42095</v>
      </c>
      <c r="I100" s="2" t="str">
        <f t="shared" si="17"/>
        <v>Apr</v>
      </c>
      <c r="J100" s="2" t="str">
        <f t="shared" si="18"/>
        <v>2015</v>
      </c>
      <c r="K100" t="s">
        <v>22</v>
      </c>
      <c r="L100" t="s">
        <v>269</v>
      </c>
      <c r="M100">
        <f t="shared" si="19"/>
        <v>5</v>
      </c>
    </row>
    <row r="101" spans="1:13" x14ac:dyDescent="0.3">
      <c r="A101">
        <v>3</v>
      </c>
      <c r="B101" t="s">
        <v>276</v>
      </c>
      <c r="C101" t="s">
        <v>76</v>
      </c>
      <c r="D101">
        <v>1</v>
      </c>
      <c r="E101">
        <f t="shared" si="15"/>
        <v>1000000000</v>
      </c>
      <c r="F101">
        <v>1.5</v>
      </c>
      <c r="G101">
        <f t="shared" si="16"/>
        <v>1500000000</v>
      </c>
      <c r="H101" s="2">
        <v>41306</v>
      </c>
      <c r="I101" s="2" t="str">
        <f t="shared" si="17"/>
        <v>Feb</v>
      </c>
      <c r="J101" s="2" t="str">
        <f t="shared" si="18"/>
        <v>2013</v>
      </c>
      <c r="K101" t="s">
        <v>22</v>
      </c>
      <c r="L101" t="s">
        <v>277</v>
      </c>
      <c r="M101">
        <f t="shared" si="19"/>
        <v>3</v>
      </c>
    </row>
    <row r="102" spans="1:13" x14ac:dyDescent="0.3">
      <c r="A102">
        <v>2</v>
      </c>
      <c r="B102" t="s">
        <v>282</v>
      </c>
      <c r="C102" t="s">
        <v>260</v>
      </c>
      <c r="D102">
        <v>1</v>
      </c>
      <c r="E102">
        <f t="shared" si="15"/>
        <v>1000000000</v>
      </c>
      <c r="F102">
        <v>37.6</v>
      </c>
      <c r="G102">
        <f t="shared" si="16"/>
        <v>37600000000</v>
      </c>
      <c r="H102" s="2">
        <v>40940</v>
      </c>
      <c r="I102" s="2" t="str">
        <f t="shared" si="17"/>
        <v>Feb</v>
      </c>
      <c r="J102" s="2" t="str">
        <f t="shared" si="18"/>
        <v>2012</v>
      </c>
      <c r="K102" t="s">
        <v>22</v>
      </c>
      <c r="L102" t="s">
        <v>278</v>
      </c>
      <c r="M102">
        <f t="shared" si="19"/>
        <v>5</v>
      </c>
    </row>
    <row r="103" spans="1:13" x14ac:dyDescent="0.3">
      <c r="A103">
        <v>1</v>
      </c>
      <c r="B103" t="s">
        <v>279</v>
      </c>
      <c r="C103" t="s">
        <v>280</v>
      </c>
      <c r="D103">
        <v>1</v>
      </c>
      <c r="E103">
        <f t="shared" si="15"/>
        <v>1000000000</v>
      </c>
      <c r="F103">
        <v>1</v>
      </c>
      <c r="G103">
        <f t="shared" si="16"/>
        <v>1000000000</v>
      </c>
      <c r="H103" s="2">
        <v>40787</v>
      </c>
      <c r="I103" s="2" t="str">
        <f t="shared" si="17"/>
        <v>Sep</v>
      </c>
      <c r="J103" s="2" t="str">
        <f t="shared" si="18"/>
        <v>2011</v>
      </c>
      <c r="K103" t="s">
        <v>22</v>
      </c>
      <c r="L103" t="s">
        <v>281</v>
      </c>
      <c r="M103">
        <f t="shared" si="19"/>
        <v>3</v>
      </c>
    </row>
  </sheetData>
  <autoFilter ref="A1:M103" xr:uid="{00000000-0001-0000-0400-000000000000}">
    <sortState xmlns:xlrd2="http://schemas.microsoft.com/office/spreadsheetml/2017/richdata2" ref="A2:M103">
      <sortCondition descending="1" ref="E1:E10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7"/>
  <sheetViews>
    <sheetView workbookViewId="0">
      <selection activeCell="G1" sqref="G1:N1"/>
    </sheetView>
  </sheetViews>
  <sheetFormatPr defaultRowHeight="14.4" x14ac:dyDescent="0.3"/>
  <cols>
    <col min="1" max="1" width="12.5546875" bestFit="1" customWidth="1"/>
    <col min="2" max="3" width="15.5546875" bestFit="1" customWidth="1"/>
    <col min="7" max="7" width="12.5546875" bestFit="1" customWidth="1"/>
    <col min="8" max="8" width="15.5546875" bestFit="1" customWidth="1"/>
  </cols>
  <sheetData>
    <row r="1" spans="2:14" x14ac:dyDescent="0.3">
      <c r="B1" s="8" t="s">
        <v>325</v>
      </c>
      <c r="C1" s="8"/>
      <c r="G1" s="7" t="s">
        <v>324</v>
      </c>
      <c r="H1" s="7"/>
      <c r="I1" s="7"/>
      <c r="J1" s="7"/>
      <c r="K1" s="7"/>
      <c r="L1" s="7"/>
      <c r="M1" s="7"/>
      <c r="N1" s="7"/>
    </row>
    <row r="3" spans="2:14" x14ac:dyDescent="0.3">
      <c r="B3" s="3" t="s">
        <v>303</v>
      </c>
      <c r="C3" t="s">
        <v>305</v>
      </c>
    </row>
    <row r="4" spans="2:14" x14ac:dyDescent="0.3">
      <c r="B4" s="4" t="s">
        <v>282</v>
      </c>
      <c r="C4">
        <v>37600000000</v>
      </c>
    </row>
    <row r="5" spans="2:14" x14ac:dyDescent="0.3">
      <c r="B5" s="4" t="s">
        <v>262</v>
      </c>
      <c r="C5">
        <v>22000000000</v>
      </c>
    </row>
    <row r="6" spans="2:14" x14ac:dyDescent="0.3">
      <c r="B6" s="4" t="s">
        <v>284</v>
      </c>
      <c r="C6">
        <v>16000000000</v>
      </c>
    </row>
    <row r="7" spans="2:14" x14ac:dyDescent="0.3">
      <c r="B7" s="4" t="s">
        <v>293</v>
      </c>
      <c r="C7">
        <v>12000000000</v>
      </c>
    </row>
    <row r="8" spans="2:14" x14ac:dyDescent="0.3">
      <c r="B8" s="4" t="s">
        <v>257</v>
      </c>
      <c r="C8">
        <v>10700000000</v>
      </c>
    </row>
    <row r="9" spans="2:14" x14ac:dyDescent="0.3">
      <c r="B9" s="4" t="s">
        <v>304</v>
      </c>
      <c r="C9">
        <v>98300000000</v>
      </c>
    </row>
    <row r="13" spans="2:14" x14ac:dyDescent="0.3">
      <c r="B13" s="3" t="s">
        <v>303</v>
      </c>
    </row>
    <row r="14" spans="2:14" x14ac:dyDescent="0.3">
      <c r="B14" s="4" t="s">
        <v>314</v>
      </c>
    </row>
    <row r="15" spans="2:14" x14ac:dyDescent="0.3">
      <c r="B15" s="4" t="s">
        <v>315</v>
      </c>
    </row>
    <row r="16" spans="2:14" x14ac:dyDescent="0.3">
      <c r="B16" s="4" t="s">
        <v>316</v>
      </c>
    </row>
    <row r="17" spans="2:2" x14ac:dyDescent="0.3">
      <c r="B17" s="4" t="s">
        <v>304</v>
      </c>
    </row>
  </sheetData>
  <mergeCells count="2">
    <mergeCell ref="B1:C1"/>
    <mergeCell ref="G1:N1"/>
  </mergeCell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O26"/>
  <sheetViews>
    <sheetView topLeftCell="A2" workbookViewId="0">
      <selection activeCell="H2" sqref="H2:O2"/>
    </sheetView>
  </sheetViews>
  <sheetFormatPr defaultRowHeight="14.4" x14ac:dyDescent="0.3"/>
  <cols>
    <col min="1" max="1" width="12.5546875" bestFit="1" customWidth="1"/>
    <col min="2" max="3" width="17" bestFit="1" customWidth="1"/>
  </cols>
  <sheetData>
    <row r="2" spans="2:15" x14ac:dyDescent="0.3">
      <c r="B2" s="8" t="s">
        <v>325</v>
      </c>
      <c r="C2" s="8"/>
      <c r="H2" s="7" t="s">
        <v>324</v>
      </c>
      <c r="I2" s="7"/>
      <c r="J2" s="7"/>
      <c r="K2" s="7"/>
      <c r="L2" s="7"/>
      <c r="M2" s="7"/>
      <c r="N2" s="7"/>
      <c r="O2" s="7"/>
    </row>
    <row r="5" spans="2:15" x14ac:dyDescent="0.3">
      <c r="B5" s="3" t="s">
        <v>303</v>
      </c>
      <c r="C5" t="s">
        <v>317</v>
      </c>
    </row>
    <row r="6" spans="2:15" x14ac:dyDescent="0.3">
      <c r="B6" s="4" t="s">
        <v>306</v>
      </c>
      <c r="C6">
        <v>1</v>
      </c>
    </row>
    <row r="7" spans="2:15" x14ac:dyDescent="0.3">
      <c r="B7" s="4" t="s">
        <v>307</v>
      </c>
      <c r="C7">
        <v>1</v>
      </c>
    </row>
    <row r="8" spans="2:15" x14ac:dyDescent="0.3">
      <c r="B8" s="4" t="s">
        <v>308</v>
      </c>
      <c r="C8">
        <v>1</v>
      </c>
    </row>
    <row r="9" spans="2:15" x14ac:dyDescent="0.3">
      <c r="B9" s="4" t="s">
        <v>309</v>
      </c>
      <c r="C9">
        <v>1</v>
      </c>
    </row>
    <row r="10" spans="2:15" x14ac:dyDescent="0.3">
      <c r="B10" s="4" t="s">
        <v>310</v>
      </c>
      <c r="C10">
        <v>4</v>
      </c>
    </row>
    <row r="11" spans="2:15" x14ac:dyDescent="0.3">
      <c r="B11" s="4" t="s">
        <v>311</v>
      </c>
      <c r="C11">
        <v>2</v>
      </c>
    </row>
    <row r="12" spans="2:15" x14ac:dyDescent="0.3">
      <c r="B12" s="4" t="s">
        <v>312</v>
      </c>
      <c r="C12">
        <v>8</v>
      </c>
    </row>
    <row r="13" spans="2:15" x14ac:dyDescent="0.3">
      <c r="B13" s="4" t="s">
        <v>313</v>
      </c>
      <c r="C13">
        <v>9</v>
      </c>
    </row>
    <row r="14" spans="2:15" x14ac:dyDescent="0.3">
      <c r="B14" s="4" t="s">
        <v>314</v>
      </c>
      <c r="C14">
        <v>10</v>
      </c>
    </row>
    <row r="15" spans="2:15" x14ac:dyDescent="0.3">
      <c r="B15" s="4" t="s">
        <v>315</v>
      </c>
      <c r="C15">
        <v>44</v>
      </c>
    </row>
    <row r="16" spans="2:15" x14ac:dyDescent="0.3">
      <c r="B16" s="4" t="s">
        <v>316</v>
      </c>
      <c r="C16">
        <v>21</v>
      </c>
    </row>
    <row r="17" spans="2:4" x14ac:dyDescent="0.3">
      <c r="B17" s="4" t="s">
        <v>304</v>
      </c>
      <c r="C17">
        <v>102</v>
      </c>
    </row>
    <row r="26" spans="2:4" x14ac:dyDescent="0.3">
      <c r="D26" s="5"/>
    </row>
  </sheetData>
  <mergeCells count="2">
    <mergeCell ref="B2:C2"/>
    <mergeCell ref="H2:O2"/>
  </mergeCells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6"/>
  <sheetViews>
    <sheetView zoomScale="61" zoomScaleNormal="100" workbookViewId="0">
      <selection activeCell="D32" sqref="D32"/>
    </sheetView>
  </sheetViews>
  <sheetFormatPr defaultRowHeight="14.4" x14ac:dyDescent="0.3"/>
  <cols>
    <col min="1" max="1" width="28.88671875" bestFit="1" customWidth="1"/>
    <col min="2" max="3" width="21.21875" bestFit="1" customWidth="1"/>
    <col min="4" max="4" width="24.21875" bestFit="1" customWidth="1"/>
    <col min="5" max="5" width="12" bestFit="1" customWidth="1"/>
  </cols>
  <sheetData>
    <row r="1" spans="1:13" x14ac:dyDescent="0.3">
      <c r="A1" s="8" t="s">
        <v>325</v>
      </c>
      <c r="B1" s="8"/>
    </row>
    <row r="2" spans="1:13" x14ac:dyDescent="0.3">
      <c r="F2" s="9"/>
      <c r="G2" s="9"/>
      <c r="H2" s="9"/>
      <c r="I2" s="9"/>
      <c r="J2" s="9"/>
      <c r="K2" s="9"/>
      <c r="L2" s="9"/>
      <c r="M2" s="9"/>
    </row>
    <row r="3" spans="1:13" x14ac:dyDescent="0.3">
      <c r="F3" s="9"/>
      <c r="G3" s="9"/>
      <c r="H3" s="9"/>
      <c r="I3" s="9"/>
      <c r="J3" s="9"/>
      <c r="K3" s="9"/>
      <c r="L3" s="9"/>
      <c r="M3" s="9"/>
    </row>
    <row r="4" spans="1:13" x14ac:dyDescent="0.3">
      <c r="A4" s="3" t="s">
        <v>303</v>
      </c>
      <c r="B4" t="s">
        <v>305</v>
      </c>
      <c r="D4" t="str">
        <f>A5</f>
        <v>E-Commerce</v>
      </c>
      <c r="E4">
        <f>GETPIVOTDATA("val with 0",$A$4,"Sector",A5)</f>
        <v>44100000000</v>
      </c>
      <c r="F4" s="9"/>
      <c r="G4" s="9"/>
      <c r="H4" s="9"/>
      <c r="I4" s="9"/>
      <c r="J4" s="9"/>
      <c r="K4" s="9"/>
      <c r="L4" s="9"/>
      <c r="M4" s="9"/>
    </row>
    <row r="5" spans="1:13" x14ac:dyDescent="0.3">
      <c r="A5" s="4" t="s">
        <v>260</v>
      </c>
      <c r="B5" s="10">
        <v>44100000000</v>
      </c>
      <c r="D5" t="str">
        <f>A6</f>
        <v>Edtech</v>
      </c>
      <c r="E5">
        <f>GETPIVOTDATA("val with 0",$A$4,"Sector",A6)</f>
        <v>28600000000</v>
      </c>
      <c r="F5" s="9"/>
      <c r="G5" s="9"/>
      <c r="H5" s="9"/>
      <c r="I5" s="9"/>
      <c r="J5" s="9"/>
      <c r="K5" s="9"/>
      <c r="L5" s="9"/>
      <c r="M5" s="9"/>
    </row>
    <row r="6" spans="1:13" x14ac:dyDescent="0.3">
      <c r="A6" s="4" t="s">
        <v>29</v>
      </c>
      <c r="B6" s="10">
        <v>28600000000</v>
      </c>
      <c r="D6" t="str">
        <f>A7</f>
        <v>Foodtech</v>
      </c>
      <c r="E6">
        <f>GETPIVOTDATA("val with 0",$A$4,"Sector",A7)</f>
        <v>16100000000</v>
      </c>
      <c r="F6" s="9"/>
      <c r="G6" s="9"/>
      <c r="H6" s="9"/>
      <c r="I6" s="9"/>
      <c r="J6" s="9"/>
      <c r="K6" s="9"/>
      <c r="L6" s="9"/>
      <c r="M6" s="9"/>
    </row>
    <row r="7" spans="1:13" x14ac:dyDescent="0.3">
      <c r="A7" s="4" t="s">
        <v>258</v>
      </c>
      <c r="B7" s="10">
        <v>16100000000</v>
      </c>
      <c r="D7" t="str">
        <f>A8</f>
        <v>Fintech - Payments &amp; Wallet</v>
      </c>
      <c r="E7">
        <f>GETPIVOTDATA("val with 0",$A$4,"Sector",A8)</f>
        <v>16000000000</v>
      </c>
      <c r="F7" s="9"/>
      <c r="G7" s="9"/>
      <c r="H7" s="9"/>
      <c r="I7" s="9"/>
      <c r="J7" s="9"/>
      <c r="K7" s="9"/>
      <c r="L7" s="9"/>
      <c r="M7" s="9"/>
    </row>
    <row r="8" spans="1:13" x14ac:dyDescent="0.3">
      <c r="A8" s="4" t="s">
        <v>273</v>
      </c>
      <c r="B8" s="10">
        <v>16000000000</v>
      </c>
      <c r="D8" t="str">
        <f>A9</f>
        <v>Fintech - Payments</v>
      </c>
      <c r="E8">
        <f>GETPIVOTDATA("val with 0",$A$4,"Sector",A9)</f>
        <v>14800000000</v>
      </c>
      <c r="F8" s="9"/>
      <c r="G8" s="9"/>
      <c r="H8" s="9"/>
      <c r="I8" s="9"/>
      <c r="J8" s="9"/>
      <c r="K8" s="9"/>
      <c r="L8" s="9"/>
      <c r="M8" s="9"/>
    </row>
    <row r="9" spans="1:13" x14ac:dyDescent="0.3">
      <c r="A9" s="4" t="s">
        <v>143</v>
      </c>
      <c r="B9" s="10">
        <v>14800000000</v>
      </c>
      <c r="F9" s="9"/>
      <c r="G9" s="9"/>
      <c r="H9" s="9"/>
      <c r="I9" s="9"/>
      <c r="J9" s="9"/>
      <c r="K9" s="9"/>
      <c r="L9" s="9"/>
      <c r="M9" s="9"/>
    </row>
    <row r="10" spans="1:13" x14ac:dyDescent="0.3">
      <c r="F10" s="9"/>
      <c r="G10" s="9"/>
      <c r="H10" s="9"/>
      <c r="I10" s="9"/>
      <c r="J10" s="9"/>
      <c r="K10" s="9"/>
      <c r="L10" s="9"/>
      <c r="M10" s="9"/>
    </row>
    <row r="11" spans="1:13" x14ac:dyDescent="0.3">
      <c r="F11" s="9"/>
      <c r="G11" s="9"/>
      <c r="H11" s="9"/>
      <c r="I11" s="9"/>
      <c r="J11" s="9"/>
      <c r="K11" s="9"/>
      <c r="L11" s="9"/>
      <c r="M11" s="9"/>
    </row>
    <row r="12" spans="1:13" x14ac:dyDescent="0.3">
      <c r="F12" s="9"/>
      <c r="G12" s="9"/>
      <c r="H12" s="9"/>
      <c r="I12" s="9"/>
      <c r="J12" s="9"/>
      <c r="K12" s="9"/>
      <c r="L12" s="9"/>
      <c r="M12" s="9"/>
    </row>
    <row r="13" spans="1:13" x14ac:dyDescent="0.3">
      <c r="F13" s="9"/>
      <c r="G13" s="9"/>
      <c r="H13" s="9"/>
      <c r="I13" s="9"/>
      <c r="J13" s="9"/>
      <c r="K13" s="9"/>
      <c r="L13" s="9"/>
      <c r="M13" s="9"/>
    </row>
    <row r="14" spans="1:13" x14ac:dyDescent="0.3">
      <c r="F14" s="9"/>
      <c r="G14" s="9"/>
      <c r="H14" s="9"/>
      <c r="I14" s="9"/>
      <c r="J14" s="9"/>
      <c r="K14" s="9"/>
      <c r="L14" s="9"/>
      <c r="M14" s="9"/>
    </row>
    <row r="15" spans="1:13" x14ac:dyDescent="0.3">
      <c r="F15" s="9"/>
      <c r="G15" s="9"/>
      <c r="H15" s="9"/>
      <c r="I15" s="9"/>
      <c r="J15" s="9"/>
      <c r="K15" s="9"/>
      <c r="L15" s="9"/>
      <c r="M15" s="9"/>
    </row>
    <row r="16" spans="1:13" x14ac:dyDescent="0.3">
      <c r="F16" s="9"/>
      <c r="G16" s="9"/>
      <c r="H16" s="9"/>
      <c r="I16" s="9"/>
      <c r="J16" s="9"/>
      <c r="K16" s="9"/>
      <c r="L16" s="9"/>
      <c r="M16" s="9"/>
    </row>
    <row r="17" spans="4:13" x14ac:dyDescent="0.3">
      <c r="F17" s="9"/>
      <c r="G17" s="9"/>
      <c r="H17" s="9"/>
      <c r="I17" s="9"/>
      <c r="J17" s="9"/>
      <c r="K17" s="9"/>
      <c r="L17" s="9"/>
      <c r="M17" s="9"/>
    </row>
    <row r="18" spans="4:13" x14ac:dyDescent="0.3">
      <c r="F18" s="9"/>
      <c r="G18" s="9"/>
      <c r="H18" s="9"/>
      <c r="I18" s="9"/>
      <c r="J18" s="9"/>
      <c r="K18" s="9"/>
      <c r="L18" s="9"/>
      <c r="M18" s="9"/>
    </row>
    <row r="19" spans="4:13" x14ac:dyDescent="0.3">
      <c r="F19" s="9"/>
      <c r="G19" s="9"/>
      <c r="H19" s="9"/>
      <c r="I19" s="9"/>
      <c r="J19" s="9"/>
      <c r="K19" s="9"/>
      <c r="L19" s="9"/>
      <c r="M19" s="9"/>
    </row>
    <row r="20" spans="4:13" x14ac:dyDescent="0.3">
      <c r="F20" s="9"/>
      <c r="G20" s="9"/>
      <c r="H20" s="9"/>
      <c r="I20" s="9"/>
      <c r="J20" s="9"/>
      <c r="K20" s="9"/>
      <c r="L20" s="9"/>
      <c r="M20" s="9"/>
    </row>
    <row r="21" spans="4:13" x14ac:dyDescent="0.3">
      <c r="F21" s="9"/>
      <c r="G21" s="9"/>
      <c r="H21" s="9"/>
      <c r="I21" s="9"/>
      <c r="J21" s="9"/>
      <c r="K21" s="9"/>
      <c r="L21" s="9"/>
      <c r="M21" s="9"/>
    </row>
    <row r="22" spans="4:13" x14ac:dyDescent="0.3">
      <c r="F22" s="9"/>
      <c r="G22" s="9"/>
      <c r="H22" s="9"/>
      <c r="I22" s="9"/>
      <c r="J22" s="9"/>
      <c r="K22" s="9"/>
      <c r="L22" s="9"/>
      <c r="M22" s="9"/>
    </row>
    <row r="23" spans="4:13" x14ac:dyDescent="0.3">
      <c r="D23" s="5"/>
      <c r="F23" s="9"/>
      <c r="G23" s="9"/>
      <c r="H23" s="9"/>
      <c r="I23" s="9"/>
      <c r="J23" s="9"/>
      <c r="K23" s="9"/>
      <c r="L23" s="9"/>
      <c r="M23" s="9"/>
    </row>
    <row r="24" spans="4:13" x14ac:dyDescent="0.3">
      <c r="F24" s="9"/>
      <c r="G24" s="9"/>
      <c r="H24" s="9"/>
      <c r="I24" s="9"/>
      <c r="J24" s="9"/>
      <c r="K24" s="9"/>
      <c r="L24" s="9"/>
      <c r="M24" s="9"/>
    </row>
    <row r="25" spans="4:13" x14ac:dyDescent="0.3">
      <c r="F25" s="9"/>
      <c r="G25" s="9"/>
      <c r="H25" s="9"/>
      <c r="I25" s="9"/>
      <c r="J25" s="9"/>
      <c r="K25" s="9"/>
      <c r="L25" s="9"/>
      <c r="M25" s="9"/>
    </row>
    <row r="26" spans="4:13" x14ac:dyDescent="0.3">
      <c r="F26" s="9"/>
      <c r="G26" s="9"/>
      <c r="H26" s="9"/>
      <c r="I26" s="9"/>
      <c r="J26" s="9"/>
      <c r="K26" s="9"/>
      <c r="L26" s="9"/>
      <c r="M26" s="9"/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9"/>
  <sheetViews>
    <sheetView zoomScale="88" zoomScaleNormal="100" workbookViewId="0">
      <selection activeCell="F15" sqref="F15"/>
    </sheetView>
  </sheetViews>
  <sheetFormatPr defaultRowHeight="14.4" x14ac:dyDescent="0.3"/>
  <cols>
    <col min="1" max="1" width="13" bestFit="1" customWidth="1"/>
    <col min="2" max="2" width="22.6640625" bestFit="1" customWidth="1"/>
    <col min="4" max="4" width="11.33203125" bestFit="1" customWidth="1"/>
  </cols>
  <sheetData>
    <row r="1" spans="1:16" x14ac:dyDescent="0.3">
      <c r="A1" s="8" t="s">
        <v>325</v>
      </c>
      <c r="B1" s="8"/>
      <c r="I1" s="7" t="s">
        <v>324</v>
      </c>
      <c r="J1" s="7"/>
      <c r="K1" s="7"/>
      <c r="L1" s="7"/>
      <c r="M1" s="7"/>
      <c r="N1" s="7"/>
      <c r="O1" s="7"/>
      <c r="P1" s="7"/>
    </row>
    <row r="3" spans="1:16" x14ac:dyDescent="0.3">
      <c r="A3" s="3" t="s">
        <v>303</v>
      </c>
      <c r="B3" t="s">
        <v>318</v>
      </c>
    </row>
    <row r="4" spans="1:16" x14ac:dyDescent="0.3">
      <c r="A4" s="4" t="s">
        <v>292</v>
      </c>
      <c r="B4">
        <v>7</v>
      </c>
      <c r="D4" t="str">
        <f>A4</f>
        <v>Delhivery</v>
      </c>
      <c r="E4">
        <f>GETPIVOTDATA("count of investor",$A$3,"Company",A4)</f>
        <v>7</v>
      </c>
    </row>
    <row r="5" spans="1:16" x14ac:dyDescent="0.3">
      <c r="A5" s="4" t="s">
        <v>213</v>
      </c>
      <c r="B5">
        <v>7</v>
      </c>
      <c r="D5" t="str">
        <f t="shared" ref="D5:D8" si="0">A5</f>
        <v>Unacademy</v>
      </c>
      <c r="E5">
        <f t="shared" ref="E5:E8" si="1">GETPIVOTDATA("count of investor",$A$3,"Company",A5)</f>
        <v>7</v>
      </c>
    </row>
    <row r="6" spans="1:16" x14ac:dyDescent="0.3">
      <c r="A6" s="4" t="s">
        <v>290</v>
      </c>
      <c r="B6">
        <v>7</v>
      </c>
      <c r="D6" t="str">
        <f t="shared" si="0"/>
        <v>PolicyBazaar</v>
      </c>
      <c r="E6">
        <f t="shared" si="1"/>
        <v>7</v>
      </c>
    </row>
    <row r="7" spans="1:16" x14ac:dyDescent="0.3">
      <c r="A7" s="4" t="s">
        <v>100</v>
      </c>
      <c r="B7">
        <v>6</v>
      </c>
      <c r="D7" t="str">
        <f t="shared" si="0"/>
        <v>CureFit</v>
      </c>
      <c r="E7">
        <f t="shared" si="1"/>
        <v>6</v>
      </c>
    </row>
    <row r="8" spans="1:16" x14ac:dyDescent="0.3">
      <c r="A8" s="4" t="s">
        <v>257</v>
      </c>
      <c r="B8">
        <v>6</v>
      </c>
      <c r="D8" t="str">
        <f t="shared" si="0"/>
        <v>Swiggy</v>
      </c>
      <c r="E8">
        <f t="shared" si="1"/>
        <v>6</v>
      </c>
    </row>
    <row r="9" spans="1:16" x14ac:dyDescent="0.3">
      <c r="A9" s="4" t="s">
        <v>304</v>
      </c>
      <c r="B9">
        <v>33</v>
      </c>
    </row>
  </sheetData>
  <mergeCells count="2">
    <mergeCell ref="I1:P1"/>
    <mergeCell ref="A1:B1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0129C-1D6C-4D3A-8E33-0A4BC4E37547}">
  <dimension ref="A1:P20"/>
  <sheetViews>
    <sheetView zoomScale="70" zoomScaleNormal="70" workbookViewId="0">
      <selection activeCell="H13" sqref="H13"/>
    </sheetView>
  </sheetViews>
  <sheetFormatPr defaultRowHeight="14.4" x14ac:dyDescent="0.3"/>
  <cols>
    <col min="1" max="1" width="13.88671875" bestFit="1" customWidth="1"/>
    <col min="2" max="2" width="17.21875" customWidth="1"/>
    <col min="4" max="4" width="10.5546875" bestFit="1" customWidth="1"/>
    <col min="8" max="8" width="14.6640625" bestFit="1" customWidth="1"/>
    <col min="9" max="9" width="17.21875" bestFit="1" customWidth="1"/>
    <col min="10" max="13" width="9.6640625" customWidth="1"/>
  </cols>
  <sheetData>
    <row r="1" spans="1:16" x14ac:dyDescent="0.3">
      <c r="A1" s="8" t="s">
        <v>325</v>
      </c>
      <c r="B1" s="8"/>
      <c r="I1" s="7" t="s">
        <v>324</v>
      </c>
      <c r="J1" s="7"/>
      <c r="K1" s="7"/>
      <c r="L1" s="7"/>
      <c r="M1" s="7"/>
      <c r="N1" s="7"/>
      <c r="O1" s="7"/>
      <c r="P1" s="7"/>
    </row>
    <row r="3" spans="1:16" x14ac:dyDescent="0.3">
      <c r="A3" s="3" t="s">
        <v>303</v>
      </c>
      <c r="B3" t="s">
        <v>317</v>
      </c>
    </row>
    <row r="4" spans="1:16" x14ac:dyDescent="0.3">
      <c r="A4" s="4" t="s">
        <v>22</v>
      </c>
      <c r="B4" s="10">
        <v>41</v>
      </c>
      <c r="D4" t="str">
        <f>A4</f>
        <v>Bangalore</v>
      </c>
      <c r="E4">
        <f>GETPIVOTDATA("Company",$A$3,"Location",A4)</f>
        <v>41</v>
      </c>
    </row>
    <row r="5" spans="1:16" x14ac:dyDescent="0.3">
      <c r="A5" s="4" t="s">
        <v>47</v>
      </c>
      <c r="B5" s="10">
        <v>5</v>
      </c>
      <c r="D5" t="str">
        <f t="shared" ref="D5:D14" si="0">A5</f>
        <v>Chennai</v>
      </c>
      <c r="E5">
        <f t="shared" ref="E5:E14" si="1">GETPIVOTDATA("Company",$A$3,"Location",A5)</f>
        <v>5</v>
      </c>
    </row>
    <row r="6" spans="1:16" x14ac:dyDescent="0.3">
      <c r="A6" s="4" t="s">
        <v>14</v>
      </c>
      <c r="B6" s="10">
        <v>7</v>
      </c>
      <c r="D6" t="str">
        <f t="shared" si="0"/>
        <v>Delhi</v>
      </c>
      <c r="E6">
        <f t="shared" si="1"/>
        <v>7</v>
      </c>
    </row>
    <row r="7" spans="1:16" x14ac:dyDescent="0.3">
      <c r="A7" s="4" t="s">
        <v>10</v>
      </c>
      <c r="B7" s="10">
        <v>1</v>
      </c>
      <c r="D7" t="str">
        <f t="shared" si="0"/>
        <v>Goa</v>
      </c>
      <c r="E7">
        <f t="shared" si="1"/>
        <v>1</v>
      </c>
    </row>
    <row r="8" spans="1:16" x14ac:dyDescent="0.3">
      <c r="A8" s="4" t="s">
        <v>40</v>
      </c>
      <c r="B8" s="10">
        <v>14</v>
      </c>
      <c r="D8" t="str">
        <f t="shared" si="0"/>
        <v>Gurgaon</v>
      </c>
      <c r="E8">
        <f t="shared" si="1"/>
        <v>14</v>
      </c>
    </row>
    <row r="9" spans="1:16" x14ac:dyDescent="0.3">
      <c r="A9" s="4" t="s">
        <v>297</v>
      </c>
      <c r="B9" s="10">
        <v>2</v>
      </c>
      <c r="D9" t="str">
        <f t="shared" si="0"/>
        <v>Hyderabad</v>
      </c>
      <c r="E9">
        <f t="shared" si="1"/>
        <v>2</v>
      </c>
    </row>
    <row r="10" spans="1:16" x14ac:dyDescent="0.3">
      <c r="A10" s="4" t="s">
        <v>68</v>
      </c>
      <c r="B10" s="10">
        <v>2</v>
      </c>
      <c r="D10" t="str">
        <f t="shared" si="0"/>
        <v>Jaipur</v>
      </c>
      <c r="E10">
        <f t="shared" si="1"/>
        <v>2</v>
      </c>
    </row>
    <row r="11" spans="1:16" x14ac:dyDescent="0.3">
      <c r="A11" s="4" t="s">
        <v>26</v>
      </c>
      <c r="B11" s="10">
        <v>17</v>
      </c>
      <c r="D11" t="str">
        <f t="shared" si="0"/>
        <v>Mumbai</v>
      </c>
      <c r="E11">
        <f t="shared" si="1"/>
        <v>17</v>
      </c>
    </row>
    <row r="12" spans="1:16" x14ac:dyDescent="0.3">
      <c r="A12" s="4" t="s">
        <v>30</v>
      </c>
      <c r="B12" s="10">
        <v>6</v>
      </c>
      <c r="D12" t="str">
        <f t="shared" si="0"/>
        <v>Noida</v>
      </c>
      <c r="E12">
        <f t="shared" si="1"/>
        <v>6</v>
      </c>
    </row>
    <row r="13" spans="1:16" x14ac:dyDescent="0.3">
      <c r="A13" s="4" t="s">
        <v>18</v>
      </c>
      <c r="B13" s="10">
        <v>6</v>
      </c>
      <c r="D13" t="str">
        <f t="shared" si="0"/>
        <v>Pune</v>
      </c>
      <c r="E13">
        <f t="shared" si="1"/>
        <v>6</v>
      </c>
    </row>
    <row r="14" spans="1:16" x14ac:dyDescent="0.3">
      <c r="A14" s="4" t="s">
        <v>191</v>
      </c>
      <c r="B14" s="10">
        <v>1</v>
      </c>
      <c r="D14" t="str">
        <f t="shared" si="0"/>
        <v>Thane</v>
      </c>
      <c r="E14">
        <f t="shared" si="1"/>
        <v>1</v>
      </c>
    </row>
    <row r="19" spans="1:1" x14ac:dyDescent="0.3">
      <c r="A19" t="s">
        <v>317</v>
      </c>
    </row>
    <row r="20" spans="1:1" x14ac:dyDescent="0.3">
      <c r="A20">
        <v>102</v>
      </c>
    </row>
  </sheetData>
  <mergeCells count="2">
    <mergeCell ref="A1:B1"/>
    <mergeCell ref="I1:P1"/>
  </mergeCells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0061B-866F-4AF9-9F94-673B20034514}">
  <dimension ref="A1"/>
  <sheetViews>
    <sheetView topLeftCell="A9" zoomScale="38" zoomScaleNormal="40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28B3F-C036-4EC2-B0C9-319EA7D78286}">
  <dimension ref="B2:K30"/>
  <sheetViews>
    <sheetView zoomScale="95" workbookViewId="0">
      <selection activeCell="Q16" sqref="Q16"/>
    </sheetView>
  </sheetViews>
  <sheetFormatPr defaultRowHeight="14.4" x14ac:dyDescent="0.3"/>
  <cols>
    <col min="2" max="2" width="10.77734375" bestFit="1" customWidth="1"/>
    <col min="3" max="3" width="17" bestFit="1" customWidth="1"/>
    <col min="6" max="6" width="10.77734375" bestFit="1" customWidth="1"/>
    <col min="7" max="7" width="17" bestFit="1" customWidth="1"/>
    <col min="10" max="10" width="17.5546875" bestFit="1" customWidth="1"/>
    <col min="11" max="11" width="15.5546875" bestFit="1" customWidth="1"/>
  </cols>
  <sheetData>
    <row r="2" spans="2:11" x14ac:dyDescent="0.3">
      <c r="E2" s="6" t="s">
        <v>323</v>
      </c>
      <c r="F2" s="6"/>
      <c r="G2" s="6"/>
    </row>
    <row r="5" spans="2:11" x14ac:dyDescent="0.3">
      <c r="B5" s="3" t="s">
        <v>319</v>
      </c>
      <c r="C5" t="s">
        <v>317</v>
      </c>
      <c r="F5" s="3" t="s">
        <v>320</v>
      </c>
      <c r="G5" t="s">
        <v>318</v>
      </c>
      <c r="J5" s="3" t="s">
        <v>321</v>
      </c>
      <c r="K5" t="s">
        <v>305</v>
      </c>
    </row>
    <row r="6" spans="2:11" x14ac:dyDescent="0.3">
      <c r="B6" s="4" t="s">
        <v>306</v>
      </c>
      <c r="C6">
        <v>1</v>
      </c>
      <c r="F6" s="4" t="s">
        <v>292</v>
      </c>
      <c r="G6">
        <v>7</v>
      </c>
      <c r="J6" s="4" t="s">
        <v>260</v>
      </c>
      <c r="K6">
        <v>44100000000</v>
      </c>
    </row>
    <row r="7" spans="2:11" x14ac:dyDescent="0.3">
      <c r="B7" s="4" t="s">
        <v>307</v>
      </c>
      <c r="C7">
        <v>1</v>
      </c>
      <c r="F7" s="4" t="s">
        <v>213</v>
      </c>
      <c r="G7">
        <v>7</v>
      </c>
      <c r="J7" s="4" t="s">
        <v>29</v>
      </c>
      <c r="K7">
        <v>28600000000</v>
      </c>
    </row>
    <row r="8" spans="2:11" x14ac:dyDescent="0.3">
      <c r="B8" s="4" t="s">
        <v>308</v>
      </c>
      <c r="C8">
        <v>1</v>
      </c>
      <c r="F8" s="4" t="s">
        <v>290</v>
      </c>
      <c r="G8">
        <v>7</v>
      </c>
      <c r="J8" s="4" t="s">
        <v>258</v>
      </c>
      <c r="K8">
        <v>16100000000</v>
      </c>
    </row>
    <row r="9" spans="2:11" x14ac:dyDescent="0.3">
      <c r="B9" s="4" t="s">
        <v>309</v>
      </c>
      <c r="C9">
        <v>1</v>
      </c>
      <c r="F9" s="4" t="s">
        <v>100</v>
      </c>
      <c r="G9">
        <v>6</v>
      </c>
      <c r="J9" s="4" t="s">
        <v>273</v>
      </c>
      <c r="K9">
        <v>16000000000</v>
      </c>
    </row>
    <row r="10" spans="2:11" x14ac:dyDescent="0.3">
      <c r="B10" s="4" t="s">
        <v>310</v>
      </c>
      <c r="C10">
        <v>4</v>
      </c>
      <c r="F10" s="4" t="s">
        <v>257</v>
      </c>
      <c r="G10">
        <v>6</v>
      </c>
      <c r="J10" s="4" t="s">
        <v>143</v>
      </c>
      <c r="K10">
        <v>14800000000</v>
      </c>
    </row>
    <row r="11" spans="2:11" x14ac:dyDescent="0.3">
      <c r="B11" s="4" t="s">
        <v>311</v>
      </c>
      <c r="C11">
        <v>2</v>
      </c>
      <c r="F11" s="4" t="s">
        <v>304</v>
      </c>
      <c r="G11">
        <v>33</v>
      </c>
      <c r="J11" s="4" t="s">
        <v>304</v>
      </c>
      <c r="K11">
        <v>119600000000</v>
      </c>
    </row>
    <row r="12" spans="2:11" x14ac:dyDescent="0.3">
      <c r="B12" s="4" t="s">
        <v>312</v>
      </c>
      <c r="C12">
        <v>8</v>
      </c>
    </row>
    <row r="13" spans="2:11" x14ac:dyDescent="0.3">
      <c r="B13" s="4" t="s">
        <v>313</v>
      </c>
      <c r="C13">
        <v>9</v>
      </c>
    </row>
    <row r="14" spans="2:11" x14ac:dyDescent="0.3">
      <c r="B14" s="4" t="s">
        <v>314</v>
      </c>
      <c r="C14">
        <v>10</v>
      </c>
    </row>
    <row r="15" spans="2:11" x14ac:dyDescent="0.3">
      <c r="B15" s="4" t="s">
        <v>315</v>
      </c>
      <c r="C15">
        <v>44</v>
      </c>
    </row>
    <row r="16" spans="2:11" x14ac:dyDescent="0.3">
      <c r="B16" s="4" t="s">
        <v>316</v>
      </c>
      <c r="C16">
        <v>21</v>
      </c>
    </row>
    <row r="17" spans="2:11" x14ac:dyDescent="0.3">
      <c r="B17" s="4" t="s">
        <v>304</v>
      </c>
      <c r="C17">
        <v>102</v>
      </c>
    </row>
    <row r="18" spans="2:11" x14ac:dyDescent="0.3">
      <c r="F18" s="3" t="s">
        <v>6</v>
      </c>
      <c r="G18" t="s">
        <v>317</v>
      </c>
      <c r="J18" s="3" t="s">
        <v>322</v>
      </c>
      <c r="K18" t="s">
        <v>305</v>
      </c>
    </row>
    <row r="19" spans="2:11" x14ac:dyDescent="0.3">
      <c r="F19" s="4" t="s">
        <v>22</v>
      </c>
      <c r="G19">
        <v>41</v>
      </c>
      <c r="J19" s="4" t="s">
        <v>282</v>
      </c>
      <c r="K19">
        <v>37600000000</v>
      </c>
    </row>
    <row r="20" spans="2:11" x14ac:dyDescent="0.3">
      <c r="F20" s="4" t="s">
        <v>47</v>
      </c>
      <c r="G20">
        <v>5</v>
      </c>
      <c r="J20" s="4" t="s">
        <v>262</v>
      </c>
      <c r="K20">
        <v>22000000000</v>
      </c>
    </row>
    <row r="21" spans="2:11" x14ac:dyDescent="0.3">
      <c r="F21" s="4" t="s">
        <v>14</v>
      </c>
      <c r="G21">
        <v>7</v>
      </c>
      <c r="J21" s="4" t="s">
        <v>284</v>
      </c>
      <c r="K21">
        <v>16000000000</v>
      </c>
    </row>
    <row r="22" spans="2:11" x14ac:dyDescent="0.3">
      <c r="F22" s="4" t="s">
        <v>10</v>
      </c>
      <c r="G22">
        <v>1</v>
      </c>
      <c r="J22" s="4" t="s">
        <v>293</v>
      </c>
      <c r="K22">
        <v>12000000000</v>
      </c>
    </row>
    <row r="23" spans="2:11" x14ac:dyDescent="0.3">
      <c r="F23" s="4" t="s">
        <v>40</v>
      </c>
      <c r="G23">
        <v>14</v>
      </c>
      <c r="J23" s="4" t="s">
        <v>257</v>
      </c>
      <c r="K23">
        <v>10700000000</v>
      </c>
    </row>
    <row r="24" spans="2:11" x14ac:dyDescent="0.3">
      <c r="F24" s="4" t="s">
        <v>297</v>
      </c>
      <c r="G24">
        <v>2</v>
      </c>
      <c r="J24" s="4" t="s">
        <v>304</v>
      </c>
      <c r="K24">
        <v>98300000000</v>
      </c>
    </row>
    <row r="25" spans="2:11" x14ac:dyDescent="0.3">
      <c r="F25" s="4" t="s">
        <v>68</v>
      </c>
      <c r="G25">
        <v>2</v>
      </c>
    </row>
    <row r="26" spans="2:11" x14ac:dyDescent="0.3">
      <c r="F26" s="4" t="s">
        <v>26</v>
      </c>
      <c r="G26">
        <v>17</v>
      </c>
    </row>
    <row r="27" spans="2:11" x14ac:dyDescent="0.3">
      <c r="F27" s="4" t="s">
        <v>30</v>
      </c>
      <c r="G27">
        <v>6</v>
      </c>
    </row>
    <row r="28" spans="2:11" x14ac:dyDescent="0.3">
      <c r="F28" s="4" t="s">
        <v>18</v>
      </c>
      <c r="G28">
        <v>6</v>
      </c>
    </row>
    <row r="29" spans="2:11" x14ac:dyDescent="0.3">
      <c r="F29" s="4" t="s">
        <v>191</v>
      </c>
      <c r="G29">
        <v>1</v>
      </c>
    </row>
    <row r="30" spans="2:11" x14ac:dyDescent="0.3">
      <c r="F30" s="4" t="s">
        <v>304</v>
      </c>
      <c r="G30">
        <v>102</v>
      </c>
    </row>
  </sheetData>
  <mergeCells count="1">
    <mergeCell ref="E2:G2"/>
  </mergeCells>
  <pageMargins left="0.7" right="0.7" top="0.75" bottom="0.75" header="0.3" footer="0.3"/>
  <drawing r:id="rId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081C7-6903-4151-A2BB-8789AEC4AF3C}">
  <dimension ref="A1"/>
  <sheetViews>
    <sheetView tabSelected="1" zoomScale="90" workbookViewId="0">
      <selection activeCell="B16" sqref="B16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unicorn1</vt:lpstr>
      <vt:lpstr>VALUATION</vt:lpstr>
      <vt:lpstr>YEARS</vt:lpstr>
      <vt:lpstr>SECTORS</vt:lpstr>
      <vt:lpstr>INVESTORS</vt:lpstr>
      <vt:lpstr>LOCATION</vt:lpstr>
      <vt:lpstr>DASHBOARD</vt:lpstr>
      <vt:lpstr>PIVOT TABLES</vt:lpstr>
      <vt:lpstr>PROCEDURE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Aayushi Trivedi</cp:lastModifiedBy>
  <dcterms:created xsi:type="dcterms:W3CDTF">2023-06-19T16:07:09Z</dcterms:created>
  <dcterms:modified xsi:type="dcterms:W3CDTF">2023-07-12T04:40:58Z</dcterms:modified>
</cp:coreProperties>
</file>