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G50" i="1"/>
  <c r="G49" i="1"/>
  <c r="G48" i="1"/>
  <c r="G44" i="1"/>
  <c r="G43" i="1"/>
  <c r="G42" i="1"/>
  <c r="G41" i="1"/>
  <c r="G37" i="1"/>
  <c r="G36" i="1"/>
  <c r="G35" i="1"/>
  <c r="G34" i="1"/>
  <c r="M51" i="1"/>
  <c r="L51" i="1"/>
  <c r="K51" i="1"/>
  <c r="J51" i="1"/>
  <c r="I51" i="1"/>
  <c r="M50" i="1"/>
  <c r="L50" i="1"/>
  <c r="K50" i="1"/>
  <c r="J50" i="1"/>
  <c r="I50" i="1"/>
  <c r="M49" i="1"/>
  <c r="L49" i="1"/>
  <c r="K49" i="1"/>
  <c r="J49" i="1"/>
  <c r="I49" i="1"/>
  <c r="M48" i="1"/>
  <c r="L48" i="1"/>
  <c r="K48" i="1"/>
  <c r="J48" i="1"/>
  <c r="I48" i="1"/>
  <c r="M44" i="1"/>
  <c r="L44" i="1"/>
  <c r="K44" i="1"/>
  <c r="J44" i="1"/>
  <c r="I44" i="1"/>
  <c r="M43" i="1"/>
  <c r="L43" i="1"/>
  <c r="K43" i="1"/>
  <c r="J43" i="1"/>
  <c r="I43" i="1"/>
  <c r="M42" i="1"/>
  <c r="L42" i="1"/>
  <c r="K42" i="1"/>
  <c r="J42" i="1"/>
  <c r="I42" i="1"/>
  <c r="M41" i="1"/>
  <c r="L41" i="1"/>
  <c r="K41" i="1"/>
  <c r="J41" i="1"/>
  <c r="I41" i="1"/>
  <c r="M34" i="1"/>
  <c r="L34" i="1"/>
  <c r="K34" i="1"/>
  <c r="J34" i="1"/>
  <c r="I34" i="1"/>
  <c r="M35" i="1"/>
  <c r="L35" i="1"/>
  <c r="K35" i="1"/>
  <c r="J35" i="1"/>
  <c r="I35" i="1"/>
  <c r="M36" i="1"/>
  <c r="L36" i="1"/>
  <c r="K36" i="1"/>
  <c r="J36" i="1"/>
  <c r="I36" i="1"/>
  <c r="M37" i="1"/>
  <c r="L37" i="1"/>
  <c r="K37" i="1"/>
  <c r="J37" i="1"/>
  <c r="I37" i="1"/>
  <c r="D4" i="1"/>
  <c r="D5" i="1"/>
  <c r="D6" i="1"/>
  <c r="D7" i="1"/>
  <c r="I8" i="1"/>
  <c r="C4" i="1"/>
  <c r="C5" i="1"/>
  <c r="C6" i="1"/>
  <c r="C7" i="1"/>
  <c r="H8" i="1"/>
  <c r="I7" i="1"/>
  <c r="H7" i="1"/>
  <c r="I6" i="1"/>
  <c r="H6" i="1"/>
  <c r="I5" i="1"/>
  <c r="H5" i="1"/>
  <c r="I4" i="1"/>
  <c r="H4" i="1"/>
  <c r="B4" i="1"/>
  <c r="B5" i="1"/>
  <c r="B6" i="1"/>
  <c r="B7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<sst xmlns="http://schemas.openxmlformats.org/spreadsheetml/2006/main" count="82" uniqueCount="32">
  <si>
    <t>cpu-serial</t>
  </si>
  <si>
    <t>gpu-unifiedMem</t>
  </si>
  <si>
    <t>gpu-nounifiedMem</t>
  </si>
  <si>
    <t>gpu-coalesce</t>
  </si>
  <si>
    <t>gpu-shmem</t>
  </si>
  <si>
    <t>B1024</t>
  </si>
  <si>
    <t>B64</t>
  </si>
  <si>
    <t>B128</t>
  </si>
  <si>
    <t>B256</t>
  </si>
  <si>
    <t>B512</t>
  </si>
  <si>
    <t>i256</t>
  </si>
  <si>
    <t>i5120</t>
  </si>
  <si>
    <t>i1024</t>
  </si>
  <si>
    <t>Block Size = 64</t>
  </si>
  <si>
    <t>Time (ms)</t>
  </si>
  <si>
    <t>Normalized</t>
  </si>
  <si>
    <t>Normalized Speedup</t>
  </si>
  <si>
    <t>Effect of varying block sizes</t>
  </si>
  <si>
    <t>gpu-NounifiedMem</t>
  </si>
  <si>
    <t>i1-NounifiedMem</t>
  </si>
  <si>
    <t>i2-coalesce</t>
  </si>
  <si>
    <t>i3-unifiedMem</t>
  </si>
  <si>
    <t>i2-NounifiedMem</t>
  </si>
  <si>
    <t>i2-unifiedMem</t>
  </si>
  <si>
    <t>i3-NounifiedMem</t>
  </si>
  <si>
    <t>i3-coalesce</t>
  </si>
  <si>
    <t>i3-shmem</t>
  </si>
  <si>
    <t>i2-shemm</t>
  </si>
  <si>
    <t>i1-shmem</t>
  </si>
  <si>
    <t>i1-unifiedMem</t>
  </si>
  <si>
    <t>i1-coalesce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</si>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</sst>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Speedup comparison (P100)</a:t>
            </a:r>
          </a:p>
        </c:rich>
      </c:tx>
      <c:layout>
        <c:manualLayout>
          <c:xMode val="edge"/>
          <c:yMode val="edge"/>
          <c:x val="0.34556591143176169"/>
          <c:y val="1.9521721488152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1543337040241"/>
          <c:y val="0.27761628754738993"/>
          <c:w val="0.83032891828623379"/>
          <c:h val="0.585026942710255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cpu-serial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Sheet1!$G$3:$I$3</c:f>
              <c:strCache>
                <c:ptCount val="3"/>
                <c:pt idx="0">
                  <c:v>i256</c:v>
                </c:pt>
                <c:pt idx="1">
                  <c:v>i1024</c:v>
                </c:pt>
                <c:pt idx="2">
                  <c:v>i5120</c:v>
                </c:pt>
              </c:strCache>
            </c:strRef>
          </c:cat>
          <c:val>
            <c:numRef>
              <c:f>Sheet1!$G$4:$I$4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B-4682-A1CB-15412D503DD5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gpu-unifiedMem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Sheet1!$G$3:$I$3</c:f>
              <c:strCache>
                <c:ptCount val="3"/>
                <c:pt idx="0">
                  <c:v>i256</c:v>
                </c:pt>
                <c:pt idx="1">
                  <c:v>i1024</c:v>
                </c:pt>
                <c:pt idx="2">
                  <c:v>i5120</c:v>
                </c:pt>
              </c:strCache>
            </c:strRef>
          </c:cat>
          <c:val>
            <c:numRef>
              <c:f>Sheet1!$G$5:$I$5</c:f>
              <c:numCache>
                <c:formatCode>General</c:formatCode>
                <c:ptCount val="3"/>
                <c:pt idx="0">
                  <c:v>41.257367387033398</c:v>
                </c:pt>
                <c:pt idx="1">
                  <c:v>12.610454182445837</c:v>
                </c:pt>
                <c:pt idx="2">
                  <c:v>41.555194627229824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B-4682-A1CB-15412D503DD5}"/>
            </c:ext>
          </c:extLst>
        </c:ser>
        <c:ser>
          <c:idx val="2"/>
          <c:order val="2"/>
          <c:tx>
            <c:strRef>
              <c:f>Sheet1!$F$6</c:f>
              <c:strCache>
                <c:ptCount val="1"/>
                <c:pt idx="0">
                  <c:v>gpu-nounifiedMem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Sheet1!$G$3:$I$3</c:f>
              <c:strCache>
                <c:ptCount val="3"/>
                <c:pt idx="0">
                  <c:v>i256</c:v>
                </c:pt>
                <c:pt idx="1">
                  <c:v>i1024</c:v>
                </c:pt>
                <c:pt idx="2">
                  <c:v>i5120</c:v>
                </c:pt>
              </c:strCache>
            </c:strRef>
          </c:cat>
          <c:val>
            <c:numRef>
              <c:f>Sheet1!$G$6:$I$6</c:f>
              <c:numCache>
                <c:formatCode>General</c:formatCode>
                <c:ptCount val="3"/>
                <c:pt idx="0">
                  <c:v>25.530243519245875</c:v>
                </c:pt>
                <c:pt idx="1">
                  <c:v>5.9810000916394301</c:v>
                </c:pt>
                <c:pt idx="2">
                  <c:v>36.697435820513391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0B-4682-A1CB-15412D503DD5}"/>
            </c:ext>
          </c:extLst>
        </c:ser>
        <c:ser>
          <c:idx val="3"/>
          <c:order val="3"/>
          <c:tx>
            <c:strRef>
              <c:f>Sheet1!$F$7</c:f>
              <c:strCache>
                <c:ptCount val="1"/>
                <c:pt idx="0">
                  <c:v>gpu-coalesce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Sheet1!$G$3:$I$3</c:f>
              <c:strCache>
                <c:ptCount val="3"/>
                <c:pt idx="0">
                  <c:v>i256</c:v>
                </c:pt>
                <c:pt idx="1">
                  <c:v>i1024</c:v>
                </c:pt>
                <c:pt idx="2">
                  <c:v>i5120</c:v>
                </c:pt>
              </c:strCache>
            </c:strRef>
          </c:cat>
          <c:val>
            <c:numRef>
              <c:f>Sheet1!$G$7:$I$7</c:f>
              <c:numCache>
                <c:formatCode>General</c:formatCode>
                <c:ptCount val="3"/>
                <c:pt idx="0">
                  <c:v>29.301906233900056</c:v>
                </c:pt>
                <c:pt idx="1">
                  <c:v>12.441962924051921</c:v>
                </c:pt>
                <c:pt idx="2">
                  <c:v>34.350659406874357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0B-4682-A1CB-15412D503DD5}"/>
            </c:ext>
          </c:extLst>
        </c:ser>
        <c:ser>
          <c:idx val="4"/>
          <c:order val="4"/>
          <c:tx>
            <c:strRef>
              <c:f>Sheet1!$F$8</c:f>
              <c:strCache>
                <c:ptCount val="1"/>
                <c:pt idx="0">
                  <c:v>gpu-shmem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Sheet1!$G$3:$I$3</c:f>
              <c:strCache>
                <c:ptCount val="3"/>
                <c:pt idx="0">
                  <c:v>i256</c:v>
                </c:pt>
                <c:pt idx="1">
                  <c:v>i1024</c:v>
                </c:pt>
                <c:pt idx="2">
                  <c:v>i5120</c:v>
                </c:pt>
              </c:strCache>
            </c:strRef>
          </c:cat>
          <c:val>
            <c:numRef>
              <c:f>Sheet1!$G$8:$I$8</c:f>
              <c:numCache>
                <c:formatCode>General</c:formatCode>
                <c:ptCount val="3"/>
                <c:pt idx="0">
                  <c:v>29.449838187702262</c:v>
                </c:pt>
                <c:pt idx="1">
                  <c:v>13.076580587711486</c:v>
                </c:pt>
                <c:pt idx="2">
                  <c:v>35.320529801324504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0B-4682-A1CB-15412D503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512616"/>
        <c:axId val="452512944"/>
      </c:barChart>
      <c:catAx>
        <c:axId val="45251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2944"/>
        <c:crosses val="autoZero"/>
        <c:auto val="1"/>
        <c:lblAlgn val="ctr"/>
        <c:lblOffset val="100"/>
        <c:noMultiLvlLbl val="0"/>
      </c:catAx>
      <c:valAx>
        <c:axId val="4525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Normalized Speedup </a:t>
                </a:r>
                <a:r>
                  <a:rPr lang="en-US" sz="1800" b="1"/>
                  <a:t>(higher</a:t>
                </a:r>
                <a:r>
                  <a:rPr lang="en-US" sz="1800" b="1" baseline="0"/>
                  <a:t> is better</a:t>
                </a:r>
                <a:r>
                  <a:rPr lang="en-US" sz="1800" b="1"/>
                  <a:t>)</a:t>
                </a:r>
              </a:p>
            </c:rich>
          </c:tx>
          <c:layout>
            <c:manualLayout>
              <c:xMode val="edge"/>
              <c:yMode val="edge"/>
              <c:x val="9.2341478531596764E-3"/>
              <c:y val="0.11829437753108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261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2325805850221447"/>
          <c:y val="0.10440865462827395"/>
          <c:w val="0.84591660341820896"/>
          <c:h val="0.144258834409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Latency</a:t>
            </a:r>
            <a:r>
              <a:rPr lang="en-US" b="1" baseline="0"/>
              <a:t> vaiation w/ Block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Sheet1!$H$34</c:f>
              <c:strCache>
                <c:ptCount val="1"/>
                <c:pt idx="0">
                  <c:v>i1-NounifiedMem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Sheet1!$I$33:$M$33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Sheet1!$I$34:$M$34</c:f>
              <c:numCache>
                <c:formatCode>General</c:formatCode>
                <c:ptCount val="5"/>
                <c:pt idx="0">
                  <c:v>1.6212121212121211</c:v>
                </c:pt>
                <c:pt idx="1">
                  <c:v>1.8181818181818181</c:v>
                </c:pt>
                <c:pt idx="2">
                  <c:v>2.5909090909090908</c:v>
                </c:pt>
                <c:pt idx="3">
                  <c:v>2.6969696969696968</c:v>
                </c:pt>
                <c:pt idx="4">
                  <c:v>2.5757575757575757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3-4E5C-A854-9C4AC1F22B92}"/>
            </c:ext>
          </c:extLst>
        </c:ser>
        <c:ser>
          <c:idx val="1"/>
          <c:order val="1"/>
          <c:tx>
            <c:strRef>
              <c:f>Sheet1!$H$35</c:f>
              <c:strCache>
                <c:ptCount val="1"/>
                <c:pt idx="0">
                  <c:v>i1-coalesce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Sheet1!$I$33:$M$33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Sheet1!$I$35:$M$35</c:f>
              <c:numCache>
                <c:formatCode>General</c:formatCode>
                <c:ptCount val="5"/>
                <c:pt idx="0">
                  <c:v>1.4090909090909092</c:v>
                </c:pt>
                <c:pt idx="1">
                  <c:v>1.2727272727272727</c:v>
                </c:pt>
                <c:pt idx="2">
                  <c:v>1.196969696969697</c:v>
                </c:pt>
                <c:pt idx="3">
                  <c:v>1.196969696969697</c:v>
                </c:pt>
                <c:pt idx="4">
                  <c:v>1.3333333333333333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3-4E5C-A854-9C4AC1F22B92}"/>
            </c:ext>
          </c:extLst>
        </c:ser>
        <c:ser>
          <c:idx val="2"/>
          <c:order val="2"/>
          <c:tx>
            <c:strRef>
              <c:f>Sheet1!$H$36</c:f>
              <c:strCache>
                <c:ptCount val="1"/>
                <c:pt idx="0">
                  <c:v>i1-unifiedMem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Sheet1!$I$33:$M$33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Sheet1!$I$36:$M$36</c:f>
              <c:numCache>
                <c:formatCode>General</c:formatCode>
                <c:ptCount val="5"/>
                <c:pt idx="0">
                  <c:v>1</c:v>
                </c:pt>
                <c:pt idx="1">
                  <c:v>1.1515151515151516</c:v>
                </c:pt>
                <c:pt idx="2">
                  <c:v>1.2878787878787878</c:v>
                </c:pt>
                <c:pt idx="3">
                  <c:v>1.303030303030303</c:v>
                </c:pt>
                <c:pt idx="4">
                  <c:v>1.303030303030303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73-4E5C-A854-9C4AC1F22B92}"/>
            </c:ext>
          </c:extLst>
        </c:ser>
        <c:ser>
          <c:idx val="3"/>
          <c:order val="3"/>
          <c:tx>
            <c:strRef>
              <c:f>Sheet1!$H$37</c:f>
              <c:strCache>
                <c:ptCount val="1"/>
                <c:pt idx="0">
                  <c:v>i1-shmem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Sheet1!$I$37:$M$37</c:f>
              <c:numCache>
                <c:formatCode>General</c:formatCode>
                <c:ptCount val="5"/>
                <c:pt idx="0">
                  <c:v>1.4015151515151516</c:v>
                </c:pt>
                <c:pt idx="1">
                  <c:v>1.2666666666666666</c:v>
                </c:pt>
                <c:pt idx="2">
                  <c:v>1.1727272727272728</c:v>
                </c:pt>
                <c:pt idx="3">
                  <c:v>2.2727272727272729</c:v>
                </c:pt>
                <c:pt idx="4">
                  <c:v>4.4848484848484844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73-4E5C-A854-9C4AC1F22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762960"/>
        <c:axId val="507753120"/>
      </c:lineChart>
      <c:catAx>
        <c:axId val="5077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53120"/>
        <c:crosses val="autoZero"/>
        <c:auto val="1"/>
        <c:lblAlgn val="ctr"/>
        <c:lblOffset val="100"/>
        <c:noMultiLvlLbl val="0"/>
      </c:catAx>
      <c:valAx>
        <c:axId val="5077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Latency vaiation w/ Block Size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Sheet1!$H$41</c:f>
              <c:strCache>
                <c:ptCount val="1"/>
                <c:pt idx="0">
                  <c:v>i2-NounifiedMem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Sheet1!$I$40:$M$40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Sheet1!$I$41:$M$41</c:f>
              <c:numCache>
                <c:formatCode>General</c:formatCode>
                <c:ptCount val="5"/>
                <c:pt idx="0">
                  <c:v>2.2319679430097952</c:v>
                </c:pt>
                <c:pt idx="1">
                  <c:v>1.068566340160285</c:v>
                </c:pt>
                <c:pt idx="2">
                  <c:v>1.5057880676758681</c:v>
                </c:pt>
                <c:pt idx="3">
                  <c:v>2.889581478183437</c:v>
                </c:pt>
                <c:pt idx="4">
                  <c:v>5.779162956366874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4-412D-9EAC-8010278596FD}"/>
            </c:ext>
          </c:extLst>
        </c:ser>
        <c:ser>
          <c:idx val="1"/>
          <c:order val="1"/>
          <c:tx>
            <c:strRef>
              <c:f>Sheet1!$H$42</c:f>
              <c:strCache>
                <c:ptCount val="1"/>
                <c:pt idx="0">
                  <c:v>i2-coalesce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Sheet1!$I$40:$M$40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Sheet1!$I$42:$M$42</c:f>
              <c:numCache>
                <c:formatCode>General</c:formatCode>
                <c:ptCount val="5"/>
                <c:pt idx="0">
                  <c:v>1.0507569011576134</c:v>
                </c:pt>
                <c:pt idx="1">
                  <c:v>1.1130899376669634</c:v>
                </c:pt>
                <c:pt idx="2">
                  <c:v>1.1576135351736421</c:v>
                </c:pt>
                <c:pt idx="3">
                  <c:v>1.2911843276936776</c:v>
                </c:pt>
                <c:pt idx="4">
                  <c:v>2.6714158504007122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4-412D-9EAC-8010278596FD}"/>
            </c:ext>
          </c:extLst>
        </c:ser>
        <c:ser>
          <c:idx val="2"/>
          <c:order val="2"/>
          <c:tx>
            <c:strRef>
              <c:f>Sheet1!$H$43</c:f>
              <c:strCache>
                <c:ptCount val="1"/>
                <c:pt idx="0">
                  <c:v>i2-unifiedMem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Sheet1!$I$40:$M$40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Sheet1!$I$43:$M$43</c:f>
              <c:numCache>
                <c:formatCode>General</c:formatCode>
                <c:ptCount val="5"/>
                <c:pt idx="0">
                  <c:v>1.0400712377560106</c:v>
                </c:pt>
                <c:pt idx="1">
                  <c:v>1.1736420302760464</c:v>
                </c:pt>
                <c:pt idx="2">
                  <c:v>1.460373998219056</c:v>
                </c:pt>
                <c:pt idx="3">
                  <c:v>2.8227960819234195</c:v>
                </c:pt>
                <c:pt idx="4">
                  <c:v>5.7658058771148708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4-412D-9EAC-8010278596FD}"/>
            </c:ext>
          </c:extLst>
        </c:ser>
        <c:ser>
          <c:idx val="3"/>
          <c:order val="3"/>
          <c:tx>
            <c:strRef>
              <c:f>Sheet1!$H$44</c:f>
              <c:strCache>
                <c:ptCount val="1"/>
                <c:pt idx="0">
                  <c:v>i2-shemm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Sheet1!$I$44:$M$44</c:f>
              <c:numCache>
                <c:formatCode>General</c:formatCode>
                <c:ptCount val="5"/>
                <c:pt idx="0">
                  <c:v>1</c:v>
                </c:pt>
                <c:pt idx="1">
                  <c:v>1.0169189670525378</c:v>
                </c:pt>
                <c:pt idx="2">
                  <c:v>1.0262689225289403</c:v>
                </c:pt>
                <c:pt idx="3">
                  <c:v>1.101959038290294</c:v>
                </c:pt>
                <c:pt idx="4">
                  <c:v>2.1816562778272486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D4-412D-9EAC-801027859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763616"/>
        <c:axId val="507755744"/>
      </c:lineChart>
      <c:catAx>
        <c:axId val="5077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55744"/>
        <c:crosses val="autoZero"/>
        <c:auto val="1"/>
        <c:lblAlgn val="ctr"/>
        <c:lblOffset val="100"/>
        <c:noMultiLvlLbl val="0"/>
      </c:catAx>
      <c:valAx>
        <c:axId val="5077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484241491043436E-3"/>
          <c:y val="0.74519451173008067"/>
          <c:w val="0.9809029301378277"/>
          <c:h val="0.214836246751843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Latency vaiation w/ Block Size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90417120378407E-2"/>
          <c:y val="0.20021501962368426"/>
          <c:w val="0.8892462501208066"/>
          <c:h val="0.43998757245254927"/>
        </c:manualLayout>
      </c:layout>
      <c:lineChart>
        <c:grouping val="standard"/>
        <c:varyColors val="0"/>
        <c:ser>
          <c:idx val="0"/>
          <c:order val="0"/>
          <c:tx>
            <c:strRef>
              <c:f>Sheet1!$H$48</c:f>
              <c:strCache>
                <c:ptCount val="1"/>
                <c:pt idx="0">
                  <c:v>i3-NounifiedMem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Sheet1!$I$47:$M$47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Sheet1!$I$48:$M$48</c:f>
              <c:numCache>
                <c:formatCode>General</c:formatCode>
                <c:ptCount val="5"/>
                <c:pt idx="0">
                  <c:v>1.1650189626279877</c:v>
                </c:pt>
                <c:pt idx="1">
                  <c:v>1</c:v>
                </c:pt>
                <c:pt idx="2">
                  <c:v>1.1778478018585781</c:v>
                </c:pt>
                <c:pt idx="3">
                  <c:v>2.3172090860253851</c:v>
                </c:pt>
                <c:pt idx="4">
                  <c:v>5.6152671204868545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5-4EDD-BF89-B1040637DA4E}"/>
            </c:ext>
          </c:extLst>
        </c:ser>
        <c:ser>
          <c:idx val="1"/>
          <c:order val="1"/>
          <c:tx>
            <c:strRef>
              <c:f>Sheet1!$H$49</c:f>
              <c:strCache>
                <c:ptCount val="1"/>
                <c:pt idx="0">
                  <c:v>i3-coalesce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Sheet1!$I$47:$M$47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Sheet1!$I$49:$M$49</c:f>
              <c:numCache>
                <c:formatCode>General</c:formatCode>
                <c:ptCount val="5"/>
                <c:pt idx="0">
                  <c:v>1.2445537568453884</c:v>
                </c:pt>
                <c:pt idx="1">
                  <c:v>1.2487311476198495</c:v>
                </c:pt>
                <c:pt idx="2">
                  <c:v>1.2708568862803582</c:v>
                </c:pt>
                <c:pt idx="3">
                  <c:v>1.3189650333950722</c:v>
                </c:pt>
                <c:pt idx="4">
                  <c:v>1.6557220631980694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5-4EDD-BF89-B1040637DA4E}"/>
            </c:ext>
          </c:extLst>
        </c:ser>
        <c:ser>
          <c:idx val="2"/>
          <c:order val="2"/>
          <c:tx>
            <c:strRef>
              <c:f>Sheet1!$H$50</c:f>
              <c:strCache>
                <c:ptCount val="1"/>
                <c:pt idx="0">
                  <c:v>i3-unifiedMem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Sheet1!$I$47:$M$47</c:f>
              <c:strCache>
                <c:ptCount val="5"/>
                <c:pt idx="0">
                  <c:v>B64</c:v>
                </c:pt>
                <c:pt idx="1">
                  <c:v>B128</c:v>
                </c:pt>
                <c:pt idx="2">
                  <c:v>B256</c:v>
                </c:pt>
                <c:pt idx="3">
                  <c:v>B512</c:v>
                </c:pt>
                <c:pt idx="4">
                  <c:v>B1024</c:v>
                </c:pt>
              </c:strCache>
            </c:strRef>
          </c:cat>
          <c:val>
            <c:numRef>
              <c:f>Sheet1!$I$50:$M$50</c:f>
              <c:numCache>
                <c:formatCode>General</c:formatCode>
                <c:ptCount val="5"/>
                <c:pt idx="0">
                  <c:v>1.0291134470289209</c:v>
                </c:pt>
                <c:pt idx="1">
                  <c:v>1.0012508118249825</c:v>
                </c:pt>
                <c:pt idx="2">
                  <c:v>1.1706315797913711</c:v>
                </c:pt>
                <c:pt idx="3">
                  <c:v>2.3172090860253851</c:v>
                </c:pt>
                <c:pt idx="4">
                  <c:v>5.6152230213519996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5-4EDD-BF89-B1040637DA4E}"/>
            </c:ext>
          </c:extLst>
        </c:ser>
        <c:ser>
          <c:idx val="3"/>
          <c:order val="3"/>
          <c:tx>
            <c:strRef>
              <c:f>Sheet1!$H$51</c:f>
              <c:strCache>
                <c:ptCount val="1"/>
                <c:pt idx="0">
                  <c:v>i3-shmem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Sheet1!$I$51:$M$51</c:f>
              <c:numCache>
                <c:formatCode>General</c:formatCode>
                <c:ptCount val="5"/>
                <c:pt idx="0">
                  <c:v>1.2107217023869659</c:v>
                </c:pt>
                <c:pt idx="1">
                  <c:v>1.208035664173061</c:v>
                </c:pt>
                <c:pt idx="2">
                  <c:v>1.2347757759443228</c:v>
                </c:pt>
                <c:pt idx="3">
                  <c:v>1.272861392410138</c:v>
                </c:pt>
                <c:pt idx="4">
                  <c:v>1.3313929713997066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5-4EDD-BF89-B1040637D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581040"/>
        <c:axId val="506577104"/>
      </c:lineChart>
      <c:catAx>
        <c:axId val="50658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77104"/>
        <c:crosses val="autoZero"/>
        <c:auto val="1"/>
        <c:lblAlgn val="ctr"/>
        <c:lblOffset val="100"/>
        <c:noMultiLvlLbl val="0"/>
      </c:catAx>
      <c:valAx>
        <c:axId val="5065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8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6063547461484429E-2"/>
          <c:y val="0.74548781005342479"/>
          <c:w val="0.8698299395979846"/>
          <c:h val="0.21458895572450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582706</xdr:colOff>
      <xdr:row>10</xdr:row>
      <xdr:rowOff>123263</xdr:rowOff>
    </xdr:from>
    <xdr:to>
      <xdr:col>8</xdr:col>
      <xdr:colOff>616324</xdr:colOff>
      <xdr:row>29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973524</xdr:colOff>
      <xdr:row>15</xdr:row>
      <xdr:rowOff>0</xdr:rowOff>
    </xdr:from>
    <xdr:to>
      <xdr:col>12</xdr:col>
      <xdr:colOff>511929</xdr:colOff>
      <xdr:row>25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16</xdr:col>
      <xdr:colOff>564173</xdr:colOff>
      <xdr:row>25</xdr:row>
      <xdr:rowOff>1466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131929</xdr:colOff>
      <xdr:row>13</xdr:row>
      <xdr:rowOff>27065</xdr:rowOff>
    </xdr:from>
    <xdr:to>
      <xdr:col>21</xdr:col>
      <xdr:colOff>666750</xdr:colOff>
      <xdr:row>26</xdr:row>
      <xdr:rowOff>149678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9" zoomScaleNormal="100" workbookViewId="0">
      <selection activeCell="E53" sqref="E53"/>
    </sheetView>
  </sheetViews>
  <sheetFormatPr defaultColWidth="13.28515625" defaultRowHeight="15" x14ac:dyDescent="0.25"/>
  <cols>
    <col min="1" max="1" width="21.28515625" customWidth="1"/>
    <col min="2" max="16" width="14.7109375" customWidth="1"/>
    <col min="17" max="22" width="15.7109375" customWidth="1"/>
    <col min="35" max="37" width="13.28515625" customWidth="1"/>
    <col min="49" max="50" width="13.28515625" customWidth="1"/>
  </cols>
  <sheetData>
    <row r="1" spans="1:9" x14ac:dyDescent="0.25">
      <c r="A1" t="s">
        <v>13</v>
      </c>
    </row>
    <row r="2" spans="1:9" x14ac:dyDescent="0.25">
      <c r="A2" t="s">
        <v>14</v>
      </c>
      <c r="F2" t="s">
        <v>16</v>
      </c>
    </row>
    <row r="3" spans="1:9" x14ac:dyDescent="0.25">
      <c r="B3" t="s">
        <v>10</v>
      </c>
      <c r="C3" t="s">
        <v>12</v>
      </c>
      <c r="D3" t="s">
        <v>11</v>
      </c>
      <c r="G3" t="s">
        <v>10</v>
      </c>
      <c r="H3" t="s">
        <v>12</v>
      </c>
      <c r="I3" t="s">
        <v>11</v>
      </c>
    </row>
    <row r="4" spans="1:9" x14ac:dyDescent="0.25">
      <c r="A4" t="s">
        <v>0</v>
      </c>
      <c r="B4">
        <f>2.73*1000</f>
        <v>2730</v>
      </c>
      <c r="C4">
        <f>29.37*1000</f>
        <v>29370</v>
      </c>
      <c r="D4">
        <f>10666.8*1000</f>
        <v>10666800</v>
      </c>
      <c r="F4" t="s">
        <v>0</v>
      </c>
      <c r="G4">
        <f>1/(B4/MAX(B4:B8))</f>
        <v>1</v>
      </c>
      <c r="H4">
        <f t="shared" ref="H4:I4" si="0">1/(C4/MAX(C4:C8))</f>
        <v>1</v>
      </c>
      <c r="I4">
        <f t="shared" si="0"/>
        <v>1</v>
      </c>
    </row>
    <row r="5" spans="1:9" x14ac:dyDescent="0.25">
      <c r="A5" t="s">
        <v>1</v>
      </c>
      <c r="B5">
        <f>63.83+2.34</f>
        <v>66.17</v>
      </c>
      <c r="C5">
        <f>2.31*1000+19.02</f>
        <v>2329.02</v>
      </c>
      <c r="D5">
        <f>256.24*1000+449.93</f>
        <v>256689.93</v>
      </c>
      <c r="F5" t="s">
        <v>1</v>
      </c>
      <c r="G5">
        <f>1/(B5/MAX(B4:B8))</f>
        <v>41.257367387033398</v>
      </c>
      <c r="H5">
        <f t="shared" ref="H5:I5" si="1">1/(C5/MAX(C4:C8))</f>
        <v>12.610454182445837</v>
      </c>
      <c r="I5">
        <f t="shared" si="1"/>
        <v>41.555194627229824</v>
      </c>
    </row>
    <row r="6" spans="1:9" x14ac:dyDescent="0.25">
      <c r="A6" t="s">
        <v>2</v>
      </c>
      <c r="B6">
        <f>104.81+2.11+0.012</f>
        <v>106.932</v>
      </c>
      <c r="C6">
        <f>4.89*1000+19.15+1.4</f>
        <v>4910.5499999999993</v>
      </c>
      <c r="D6">
        <f>290.18*1000+443.7+45.11</f>
        <v>290668.81</v>
      </c>
      <c r="F6" t="s">
        <v>2</v>
      </c>
      <c r="G6">
        <f>1/(B6/MAX(B4:B8))</f>
        <v>25.530243519245875</v>
      </c>
      <c r="H6">
        <f t="shared" ref="H6:I6" si="2">1/(C6/MAX(C4:C8))</f>
        <v>5.9810000916394301</v>
      </c>
      <c r="I6">
        <f t="shared" si="2"/>
        <v>36.697435820513391</v>
      </c>
    </row>
    <row r="7" spans="1:9" x14ac:dyDescent="0.25">
      <c r="A7" t="s">
        <v>3</v>
      </c>
      <c r="B7">
        <f>90.8+2.35+0.018</f>
        <v>93.167999999999992</v>
      </c>
      <c r="C7">
        <f>2.34*1000+19.16+1.4</f>
        <v>2360.56</v>
      </c>
      <c r="D7">
        <f>310.04*1000+439.7+47.09</f>
        <v>310526.79000000004</v>
      </c>
      <c r="F7" t="s">
        <v>3</v>
      </c>
      <c r="G7">
        <f>1/(B7/MAX(B4:B8))</f>
        <v>29.301906233900056</v>
      </c>
      <c r="H7">
        <f t="shared" ref="H7:I7" si="3">1/(C7/MAX(C4:C8))</f>
        <v>12.441962924051921</v>
      </c>
      <c r="I7">
        <f t="shared" si="3"/>
        <v>34.350659406874357</v>
      </c>
    </row>
    <row r="8" spans="1:9" x14ac:dyDescent="0.25">
      <c r="A8" t="s">
        <v>4</v>
      </c>
      <c r="B8">
        <v>92.7</v>
      </c>
      <c r="C8">
        <v>2246</v>
      </c>
      <c r="D8">
        <v>302000</v>
      </c>
      <c r="F8" t="s">
        <v>4</v>
      </c>
      <c r="G8">
        <f>1/(B8/MAX(B4:B8))</f>
        <v>29.449838187702262</v>
      </c>
      <c r="H8">
        <f t="shared" ref="H8:I8" si="4">1/(C8/MAX(C4:C8))</f>
        <v>13.076580587711486</v>
      </c>
      <c r="I8">
        <f t="shared" si="4"/>
        <v>35.320529801324504</v>
      </c>
    </row>
    <row r="31" spans="1:13" x14ac:dyDescent="0.25">
      <c r="A31" t="s">
        <v>17</v>
      </c>
      <c r="H31" t="s">
        <v>15</v>
      </c>
    </row>
    <row r="32" spans="1:13" x14ac:dyDescent="0.25">
      <c r="B32" s="1" t="s">
        <v>10</v>
      </c>
      <c r="C32" s="1"/>
      <c r="D32" s="1"/>
      <c r="E32" s="1"/>
      <c r="F32" s="1"/>
      <c r="G32" s="2" t="s">
        <v>31</v>
      </c>
      <c r="I32" s="1" t="s">
        <v>10</v>
      </c>
      <c r="J32" s="1"/>
      <c r="K32" s="1"/>
      <c r="L32" s="1"/>
      <c r="M32" s="1"/>
    </row>
    <row r="33" spans="1:13" x14ac:dyDescent="0.25">
      <c r="B33" t="s">
        <v>6</v>
      </c>
      <c r="C33" t="s">
        <v>7</v>
      </c>
      <c r="D33" t="s">
        <v>8</v>
      </c>
      <c r="E33" t="s">
        <v>9</v>
      </c>
      <c r="F33" t="s">
        <v>5</v>
      </c>
      <c r="G33" s="2"/>
      <c r="I33" t="s">
        <v>6</v>
      </c>
      <c r="J33" t="s">
        <v>7</v>
      </c>
      <c r="K33" t="s">
        <v>8</v>
      </c>
      <c r="L33" t="s">
        <v>9</v>
      </c>
      <c r="M33" t="s">
        <v>5</v>
      </c>
    </row>
    <row r="34" spans="1:13" x14ac:dyDescent="0.25">
      <c r="A34" t="s">
        <v>18</v>
      </c>
      <c r="B34">
        <v>107</v>
      </c>
      <c r="C34">
        <v>120</v>
      </c>
      <c r="D34">
        <v>171</v>
      </c>
      <c r="E34">
        <v>178</v>
      </c>
      <c r="F34">
        <v>170</v>
      </c>
      <c r="G34" s="2">
        <f>MIN(B34:F34)</f>
        <v>107</v>
      </c>
      <c r="H34" t="s">
        <v>19</v>
      </c>
      <c r="I34">
        <f>B34/MIN(B34:F37)</f>
        <v>1.6212121212121211</v>
      </c>
      <c r="J34">
        <f>C34/MIN(B34:F37)</f>
        <v>1.8181818181818181</v>
      </c>
      <c r="K34">
        <f>D34/MIN(B34:F37)</f>
        <v>2.5909090909090908</v>
      </c>
      <c r="L34">
        <f>E34/MIN(B34:F37)</f>
        <v>2.6969696969696968</v>
      </c>
      <c r="M34">
        <f>F34/MIN(B34:F37)</f>
        <v>2.5757575757575757</v>
      </c>
    </row>
    <row r="35" spans="1:13" x14ac:dyDescent="0.25">
      <c r="A35" t="s">
        <v>3</v>
      </c>
      <c r="B35">
        <v>93</v>
      </c>
      <c r="C35">
        <v>84</v>
      </c>
      <c r="D35">
        <v>79</v>
      </c>
      <c r="E35">
        <v>79</v>
      </c>
      <c r="F35">
        <v>88</v>
      </c>
      <c r="G35" s="2">
        <f t="shared" ref="G35:G37" si="5">MIN(B35:F35)</f>
        <v>79</v>
      </c>
      <c r="H35" t="s">
        <v>30</v>
      </c>
      <c r="I35">
        <f>B35/MIN(B34:F37)</f>
        <v>1.4090909090909092</v>
      </c>
      <c r="J35">
        <f>C35/MIN(B34:F37)</f>
        <v>1.2727272727272727</v>
      </c>
      <c r="K35">
        <f>D35/MIN(B34:F37)</f>
        <v>1.196969696969697</v>
      </c>
      <c r="L35">
        <f>E35/MIN(B34:F37)</f>
        <v>1.196969696969697</v>
      </c>
      <c r="M35">
        <f>F35/MIN(B34:F37)</f>
        <v>1.3333333333333333</v>
      </c>
    </row>
    <row r="36" spans="1:13" x14ac:dyDescent="0.25">
      <c r="A36" t="s">
        <v>1</v>
      </c>
      <c r="B36">
        <v>66</v>
      </c>
      <c r="C36">
        <v>76</v>
      </c>
      <c r="D36">
        <v>85</v>
      </c>
      <c r="E36">
        <v>86</v>
      </c>
      <c r="F36">
        <v>86</v>
      </c>
      <c r="G36" s="2">
        <f t="shared" si="5"/>
        <v>66</v>
      </c>
      <c r="H36" t="s">
        <v>29</v>
      </c>
      <c r="I36">
        <f>B36/MIN(B34:F37)</f>
        <v>1</v>
      </c>
      <c r="J36">
        <f>C36/MIN(B34:F37)</f>
        <v>1.1515151515151516</v>
      </c>
      <c r="K36">
        <f>D36/MIN(B34:F37)</f>
        <v>1.2878787878787878</v>
      </c>
      <c r="L36">
        <f>E36/MIN(B34:F37)</f>
        <v>1.303030303030303</v>
      </c>
      <c r="M36">
        <f>F36/MIN(B34:F37)</f>
        <v>1.303030303030303</v>
      </c>
    </row>
    <row r="37" spans="1:13" x14ac:dyDescent="0.25">
      <c r="A37" t="s">
        <v>4</v>
      </c>
      <c r="B37">
        <v>92.5</v>
      </c>
      <c r="C37">
        <v>83.6</v>
      </c>
      <c r="D37">
        <v>77.400000000000006</v>
      </c>
      <c r="E37">
        <v>150</v>
      </c>
      <c r="F37">
        <v>296</v>
      </c>
      <c r="G37" s="2">
        <f t="shared" si="5"/>
        <v>77.400000000000006</v>
      </c>
      <c r="H37" t="s">
        <v>28</v>
      </c>
      <c r="I37">
        <f>B37/MIN(B34:F37)</f>
        <v>1.4015151515151516</v>
      </c>
      <c r="J37">
        <f>C37/MIN(B34:F37)</f>
        <v>1.2666666666666666</v>
      </c>
      <c r="K37">
        <f>D37/MIN(B34:F37)</f>
        <v>1.1727272727272728</v>
      </c>
      <c r="L37">
        <f>E37/MIN(B34:F37)</f>
        <v>2.2727272727272729</v>
      </c>
      <c r="M37">
        <f>F37/MIN(B34:F37)</f>
        <v>4.4848484848484844</v>
      </c>
    </row>
    <row r="38" spans="1:13" x14ac:dyDescent="0.25">
      <c r="G38" s="2"/>
    </row>
    <row r="39" spans="1:13" x14ac:dyDescent="0.25">
      <c r="B39" s="1" t="s">
        <v>12</v>
      </c>
      <c r="C39" s="1"/>
      <c r="D39" s="1"/>
      <c r="E39" s="1"/>
      <c r="F39" s="1"/>
      <c r="G39" s="2"/>
      <c r="I39" s="1" t="s">
        <v>10</v>
      </c>
      <c r="J39" s="1"/>
      <c r="K39" s="1"/>
      <c r="L39" s="1"/>
      <c r="M39" s="1"/>
    </row>
    <row r="40" spans="1:13" x14ac:dyDescent="0.25">
      <c r="B40" t="s">
        <v>6</v>
      </c>
      <c r="C40" t="s">
        <v>7</v>
      </c>
      <c r="D40" t="s">
        <v>8</v>
      </c>
      <c r="E40" t="s">
        <v>9</v>
      </c>
      <c r="F40" t="s">
        <v>5</v>
      </c>
      <c r="G40" s="2"/>
      <c r="I40" t="s">
        <v>6</v>
      </c>
      <c r="J40" t="s">
        <v>7</v>
      </c>
      <c r="K40" t="s">
        <v>8</v>
      </c>
      <c r="L40" t="s">
        <v>9</v>
      </c>
      <c r="M40" t="s">
        <v>5</v>
      </c>
    </row>
    <row r="41" spans="1:13" x14ac:dyDescent="0.25">
      <c r="A41" t="s">
        <v>18</v>
      </c>
      <c r="B41">
        <v>5013</v>
      </c>
      <c r="C41">
        <v>2400</v>
      </c>
      <c r="D41">
        <v>3382</v>
      </c>
      <c r="E41">
        <v>6490</v>
      </c>
      <c r="F41">
        <v>12980</v>
      </c>
      <c r="G41" s="2">
        <f t="shared" ref="G41:G44" si="6">MIN(B41:F41)</f>
        <v>2400</v>
      </c>
      <c r="H41" t="s">
        <v>22</v>
      </c>
      <c r="I41">
        <f>B41/MIN(B41:F44)</f>
        <v>2.2319679430097952</v>
      </c>
      <c r="J41">
        <f>C41/MIN(B41:F44)</f>
        <v>1.068566340160285</v>
      </c>
      <c r="K41">
        <f>D41/MIN(B41:F44)</f>
        <v>1.5057880676758681</v>
      </c>
      <c r="L41">
        <f>E41/MIN(B41:F44)</f>
        <v>2.889581478183437</v>
      </c>
      <c r="M41">
        <f>F41/MIN(B41:F44)</f>
        <v>5.779162956366874</v>
      </c>
    </row>
    <row r="42" spans="1:13" x14ac:dyDescent="0.25">
      <c r="A42" t="s">
        <v>3</v>
      </c>
      <c r="B42">
        <v>2360</v>
      </c>
      <c r="C42">
        <v>2500</v>
      </c>
      <c r="D42">
        <v>2600</v>
      </c>
      <c r="E42">
        <v>2900</v>
      </c>
      <c r="F42">
        <v>6000</v>
      </c>
      <c r="G42" s="2">
        <f t="shared" si="6"/>
        <v>2360</v>
      </c>
      <c r="H42" t="s">
        <v>20</v>
      </c>
      <c r="I42">
        <f>B42/MIN(B41:F44)</f>
        <v>1.0507569011576134</v>
      </c>
      <c r="J42">
        <f>C42/MIN(B41:F44)</f>
        <v>1.1130899376669634</v>
      </c>
      <c r="K42">
        <f>D42/MIN(B41:F44)</f>
        <v>1.1576135351736421</v>
      </c>
      <c r="L42">
        <f>E42/MIN(B41:F44)</f>
        <v>1.2911843276936776</v>
      </c>
      <c r="M42">
        <f>F42/MIN(B41:F44)</f>
        <v>2.6714158504007122</v>
      </c>
    </row>
    <row r="43" spans="1:13" x14ac:dyDescent="0.25">
      <c r="A43" t="s">
        <v>1</v>
      </c>
      <c r="B43">
        <v>2336</v>
      </c>
      <c r="C43">
        <v>2636</v>
      </c>
      <c r="D43">
        <v>3280</v>
      </c>
      <c r="E43">
        <v>6340</v>
      </c>
      <c r="F43">
        <v>12950</v>
      </c>
      <c r="G43" s="2">
        <f t="shared" si="6"/>
        <v>2336</v>
      </c>
      <c r="H43" t="s">
        <v>23</v>
      </c>
      <c r="I43">
        <f>B43/MIN(B41:F44)</f>
        <v>1.0400712377560106</v>
      </c>
      <c r="J43">
        <f>C43/MIN(B41:F44)</f>
        <v>1.1736420302760464</v>
      </c>
      <c r="K43">
        <f>D43/MIN(B41:F44)</f>
        <v>1.460373998219056</v>
      </c>
      <c r="L43">
        <f>E43/MIN(B41:F44)</f>
        <v>2.8227960819234195</v>
      </c>
      <c r="M43">
        <f>F43/MIN(B41:F44)</f>
        <v>5.7658058771148708</v>
      </c>
    </row>
    <row r="44" spans="1:13" x14ac:dyDescent="0.25">
      <c r="A44" t="s">
        <v>4</v>
      </c>
      <c r="B44">
        <v>2246</v>
      </c>
      <c r="C44">
        <v>2284</v>
      </c>
      <c r="D44">
        <v>2305</v>
      </c>
      <c r="E44">
        <v>2475</v>
      </c>
      <c r="F44">
        <v>4900</v>
      </c>
      <c r="G44" s="2">
        <f t="shared" si="6"/>
        <v>2246</v>
      </c>
      <c r="H44" t="s">
        <v>27</v>
      </c>
      <c r="I44">
        <f>B44/MIN(B41:F44)</f>
        <v>1</v>
      </c>
      <c r="J44">
        <f>C44/MIN(B41:F44)</f>
        <v>1.0169189670525378</v>
      </c>
      <c r="K44">
        <f>D44/MIN(B41:F44)</f>
        <v>1.0262689225289403</v>
      </c>
      <c r="L44">
        <f>E44/MIN(B41:F44)</f>
        <v>1.101959038290294</v>
      </c>
      <c r="M44">
        <f>F44/MIN(B41:F44)</f>
        <v>2.1816562778272486</v>
      </c>
    </row>
    <row r="45" spans="1:13" x14ac:dyDescent="0.25">
      <c r="G45" s="2"/>
    </row>
    <row r="46" spans="1:13" x14ac:dyDescent="0.25">
      <c r="B46" s="1" t="s">
        <v>11</v>
      </c>
      <c r="C46" s="1"/>
      <c r="D46" s="1"/>
      <c r="E46" s="1"/>
      <c r="F46" s="1"/>
      <c r="G46" s="2"/>
      <c r="I46" s="1" t="s">
        <v>10</v>
      </c>
      <c r="J46" s="1"/>
      <c r="K46" s="1"/>
      <c r="L46" s="1"/>
      <c r="M46" s="1"/>
    </row>
    <row r="47" spans="1:13" x14ac:dyDescent="0.25">
      <c r="B47" t="s">
        <v>6</v>
      </c>
      <c r="C47" t="s">
        <v>7</v>
      </c>
      <c r="D47" t="s">
        <v>8</v>
      </c>
      <c r="E47" t="s">
        <v>9</v>
      </c>
      <c r="F47" t="s">
        <v>5</v>
      </c>
      <c r="G47" s="2"/>
      <c r="I47" t="s">
        <v>6</v>
      </c>
      <c r="J47" t="s">
        <v>7</v>
      </c>
      <c r="K47" t="s">
        <v>8</v>
      </c>
      <c r="L47" t="s">
        <v>9</v>
      </c>
      <c r="M47" t="s">
        <v>5</v>
      </c>
    </row>
    <row r="48" spans="1:13" x14ac:dyDescent="0.25">
      <c r="A48" t="s">
        <v>18</v>
      </c>
      <c r="B48">
        <v>290600</v>
      </c>
      <c r="C48">
        <v>249438</v>
      </c>
      <c r="D48">
        <v>293800</v>
      </c>
      <c r="E48">
        <v>578000</v>
      </c>
      <c r="F48">
        <v>1400661</v>
      </c>
      <c r="G48" s="2">
        <f t="shared" ref="G48:G51" si="7">MIN(B48:F48)</f>
        <v>249438</v>
      </c>
      <c r="H48" t="s">
        <v>24</v>
      </c>
      <c r="I48">
        <f>B48/MIN(B48:F51)</f>
        <v>1.1650189626279877</v>
      </c>
      <c r="J48">
        <f>C48/MIN(B48:F51)</f>
        <v>1</v>
      </c>
      <c r="K48">
        <f>D48/MIN(B48:F51)</f>
        <v>1.1778478018585781</v>
      </c>
      <c r="L48">
        <f>E48/MIN(B48:F51)</f>
        <v>2.3172090860253851</v>
      </c>
      <c r="M48">
        <f>F48/MIN(B48:F51)</f>
        <v>5.6152671204868545</v>
      </c>
    </row>
    <row r="49" spans="1:13" x14ac:dyDescent="0.25">
      <c r="A49" t="s">
        <v>3</v>
      </c>
      <c r="B49">
        <v>310439</v>
      </c>
      <c r="C49">
        <v>311481</v>
      </c>
      <c r="D49">
        <v>317000</v>
      </c>
      <c r="E49">
        <v>329000</v>
      </c>
      <c r="F49">
        <v>413000</v>
      </c>
      <c r="G49" s="2">
        <f t="shared" si="7"/>
        <v>310439</v>
      </c>
      <c r="H49" t="s">
        <v>25</v>
      </c>
      <c r="I49">
        <f>B49/MIN(B48:F51)</f>
        <v>1.2445537568453884</v>
      </c>
      <c r="J49">
        <f>C49/MIN(B48:F51)</f>
        <v>1.2487311476198495</v>
      </c>
      <c r="K49">
        <f>D49/MIN(B48:F51)</f>
        <v>1.2708568862803582</v>
      </c>
      <c r="L49">
        <f>E49/MIN(B48:F51)</f>
        <v>1.3189650333950722</v>
      </c>
      <c r="M49">
        <f>F49/MIN(B48:F51)</f>
        <v>1.6557220631980694</v>
      </c>
    </row>
    <row r="50" spans="1:13" x14ac:dyDescent="0.25">
      <c r="A50" t="s">
        <v>1</v>
      </c>
      <c r="B50">
        <v>256700</v>
      </c>
      <c r="C50">
        <v>249750</v>
      </c>
      <c r="D50">
        <v>292000</v>
      </c>
      <c r="E50">
        <v>578000</v>
      </c>
      <c r="F50">
        <v>1400650</v>
      </c>
      <c r="G50" s="2">
        <f t="shared" si="7"/>
        <v>249750</v>
      </c>
      <c r="H50" t="s">
        <v>21</v>
      </c>
      <c r="I50">
        <f>B50/MIN(B48:F51)</f>
        <v>1.0291134470289209</v>
      </c>
      <c r="J50">
        <f>C50/MIN(B48:F51)</f>
        <v>1.0012508118249825</v>
      </c>
      <c r="K50">
        <f>D50/MIN(B48:F51)</f>
        <v>1.1706315797913711</v>
      </c>
      <c r="L50">
        <f>E50/MIN(B48:F51)</f>
        <v>2.3172090860253851</v>
      </c>
      <c r="M50">
        <f>F50/MIN(B48:F51)</f>
        <v>5.6152230213519996</v>
      </c>
    </row>
    <row r="51" spans="1:13" x14ac:dyDescent="0.25">
      <c r="A51" t="s">
        <v>4</v>
      </c>
      <c r="B51">
        <v>302000</v>
      </c>
      <c r="C51">
        <v>301330</v>
      </c>
      <c r="D51">
        <v>308000</v>
      </c>
      <c r="E51">
        <v>317500</v>
      </c>
      <c r="F51">
        <v>332100</v>
      </c>
      <c r="G51" s="2">
        <f t="shared" si="7"/>
        <v>301330</v>
      </c>
      <c r="H51" t="s">
        <v>26</v>
      </c>
      <c r="I51">
        <f>B51/MIN(B48:F51)</f>
        <v>1.2107217023869659</v>
      </c>
      <c r="J51">
        <f>C51/MIN(B48:F51)</f>
        <v>1.208035664173061</v>
      </c>
      <c r="K51">
        <f>D51/MIN(B48:F51)</f>
        <v>1.2347757759443228</v>
      </c>
      <c r="L51">
        <f>E51/MIN(B48:F51)</f>
        <v>1.272861392410138</v>
      </c>
      <c r="M51">
        <f>F51/MIN(B48:F51)</f>
        <v>1.3313929713997066</v>
      </c>
    </row>
  </sheetData>
  <mergeCells count="6">
    <mergeCell ref="I32:M32"/>
    <mergeCell ref="I39:M39"/>
    <mergeCell ref="I46:M46"/>
    <mergeCell ref="B32:F32"/>
    <mergeCell ref="B39:F39"/>
    <mergeCell ref="B46:F4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2018-03-08T22:31:41Z</dcterms:modified>
</cp:coreProperties>
</file>