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ater_0.5mm" sheetId="1" state="visible" r:id="rId2"/>
    <sheet name="nano_0.5mm" sheetId="2" state="visible" r:id="rId3"/>
    <sheet name="Results" sheetId="3" state="visible" r:id="rId4"/>
    <sheet name="grid_indepedenc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<sst xmlns="http://schemas.openxmlformats.org/spreadsheetml/2006/main" count="43" uniqueCount="28">
  <si>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Re</t>
  </si>
  <si>
    <t xml:space="preserve">velocity</t>
  </si>
  <si>
    <t xml:space="preserve">semiconductor max  temprature surface</t>
  </si>
  <si>
    <t xml:space="preserve">outlet temprature fluid mean
</t>
  </si>
  <si>
    <t xml:space="preserve">inlet pressure in pipe</t>
  </si>
  <si>
    <t xml:space="preserve">outlet pressure</t>
  </si>
  <si>
    <t xml:space="preserve">avg heat transfer coefficient</t>
  </si>
  <si>
    <t xml:space="preserve">avg nusselt number</t>
  </si>
  <si>
    <t xml:space="preserve">volumeflow_rate</t>
  </si>
  <si>
    <t xml:space="preserve">approximate pumping power </t>
  </si>
  <si>
    <t xml:space="preserve">thermal resistance</t>
  </si>
  <si>
    <t xml:space="preserve">outlet temprature fluid
</t>
  </si>
  <si>
    <t xml:space="preserve">water</t>
  </si>
  <si>
    <t xml:space="preserve">water+nano(2.5%)</t>
  </si>
  <si>
    <t xml:space="preserve">water_heat_coefficient</t>
  </si>
  <si>
    <t xml:space="preserve">water+nano_heat_coefficient</t>
  </si>
  <si>
    <t xml:space="preserve">Nu_water</t>
  </si>
  <si>
    <t xml:space="preserve">NU_water+nano</t>
  </si>
  <si>
    <t xml:space="preserve">Rth_water</t>
  </si>
  <si>
    <t xml:space="preserve">Rth_water+nano</t>
  </si>
  <si>
    <t xml:space="preserve">pumping_power_water</t>
  </si>
  <si>
    <t xml:space="preserve">pumping power_water+nano</t>
  </si>
  <si>
    <t xml:space="preserve">Re_2000</t>
  </si>
  <si>
    <t xml:space="preserve">Nodes_764303</t>
  </si>
  <si>
    <t xml:space="preserve">Nodes_579600</t>
  </si>
  <si>
    <t xml:space="preserve">maximum_semiconductor_temp(K)</t>
  </si>
  <si>
    <t xml:space="preserve">heat_transfer_coefficient(W/mk)</t>
  </si>
  <si>
    <t xml:space="preserve">outlet_mean_temp(K)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</si>
</sst>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name val="Cambria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Maximum_temprature_semiconductor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Results!$A$2:$A$5</c:f>
              <c:numCache>
                <c:formatCode>General</c:formatCode>
                <c:ptCount val="4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</c:numCache>
            </c:numRef>
          </c:xVal>
          <c:yVal>
            <c:numRef>
              <c:f>Results!$B$2:$B$5</c:f>
              <c:numCache>
                <c:formatCode>General</c:formatCode>
                <c:ptCount val="4"/>
                <c:pt idx="0">
                  <c:v>421.116</c:v>
                </c:pt>
                <c:pt idx="1">
                  <c:v>418.234</c:v>
                </c:pt>
                <c:pt idx="2">
                  <c:v>415.683</c:v>
                </c:pt>
                <c:pt idx="3">
                  <c:v>413.368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water+nano(2.5%)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Results!$A$2:$A$5</c:f>
              <c:numCache>
                <c:formatCode>General</c:formatCode>
                <c:ptCount val="4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</c:numCache>
            </c:numRef>
          </c:xVal>
          <c:yVal>
            <c:numRef>
              <c:f>Results!$C$2:$C$5</c:f>
              <c:numCache>
                <c:formatCode>General</c:formatCode>
                <c:ptCount val="4"/>
                <c:pt idx="0">
                  <c:v>419.688</c:v>
                </c:pt>
                <c:pt idx="1">
                  <c:v>416.543</c:v>
                </c:pt>
                <c:pt idx="2">
                  <c:v>413.835</c:v>
                </c:pt>
                <c:pt idx="3">
                  <c:v>411.663</c:v>
                </c:pt>
              </c:numCache>
            </c:numRef>
          </c:yVal>
          <c:smooth val="0"/>
        </c:ser>
        <c:axId val="56749061"/>
        <c:axId val="19747263"/>
      </c:scatterChart>
      <c:valAx>
        <c:axId val="56749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Reynolds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747263"/>
        <c:crosses val="autoZero"/>
        <c:crossBetween val="midCat"/>
      </c:valAx>
      <c:valAx>
        <c:axId val="197472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temperature(K)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49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heat transfer coefficient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water_heat_coefficient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Results!$E$2:$E$5</c:f>
              <c:numCache>
                <c:formatCode>General</c:formatCode>
                <c:ptCount val="4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</c:numCache>
            </c:numRef>
          </c:xVal>
          <c:yVal>
            <c:numRef>
              <c:f>Results!$F$2:$F$5</c:f>
              <c:numCache>
                <c:formatCode>General</c:formatCode>
                <c:ptCount val="4"/>
                <c:pt idx="0">
                  <c:v>5710.257</c:v>
                </c:pt>
                <c:pt idx="1">
                  <c:v>5823.714</c:v>
                </c:pt>
                <c:pt idx="2">
                  <c:v>5928.156</c:v>
                </c:pt>
                <c:pt idx="3">
                  <c:v>6027.646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Results!$G$1</c:f>
              <c:strCache>
                <c:ptCount val="1"/>
                <c:pt idx="0">
                  <c:v>water+nano_heat_coefficient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Results!$E$2:$E$5</c:f>
              <c:numCache>
                <c:formatCode>General</c:formatCode>
                <c:ptCount val="4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</c:numCache>
            </c:numRef>
          </c:xVal>
          <c:yVal>
            <c:numRef>
              <c:f>Results!$G$2:$G$5</c:f>
              <c:numCache>
                <c:formatCode>General</c:formatCode>
                <c:ptCount val="4"/>
                <c:pt idx="0">
                  <c:v>5918.655</c:v>
                </c:pt>
                <c:pt idx="1">
                  <c:v>6047.542</c:v>
                </c:pt>
                <c:pt idx="2">
                  <c:v>6162.4024</c:v>
                </c:pt>
                <c:pt idx="3">
                  <c:v>6259.342</c:v>
                </c:pt>
              </c:numCache>
            </c:numRef>
          </c:yVal>
          <c:smooth val="0"/>
        </c:ser>
        <c:axId val="29192885"/>
        <c:axId val="90515008"/>
      </c:scatterChart>
      <c:valAx>
        <c:axId val="291928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Reynolds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15008"/>
        <c:crosses val="autoZero"/>
        <c:crossBetween val="midCat"/>
      </c:valAx>
      <c:valAx>
        <c:axId val="90515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heat transfer coeffient(W/m^2)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928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Nu_water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Results!$I$2:$I$5</c:f>
              <c:numCache>
                <c:formatCode>General</c:formatCode>
                <c:ptCount val="4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</c:numCache>
            </c:numRef>
          </c:xVal>
          <c:yVal>
            <c:numRef>
              <c:f>Results!$J$2:$J$5</c:f>
              <c:numCache>
                <c:formatCode>General</c:formatCode>
                <c:ptCount val="4"/>
                <c:pt idx="0">
                  <c:v>13.972896411093</c:v>
                </c:pt>
                <c:pt idx="1">
                  <c:v>14.2505236541599</c:v>
                </c:pt>
                <c:pt idx="2">
                  <c:v>14.5060913539967</c:v>
                </c:pt>
                <c:pt idx="3">
                  <c:v>14.7495415986949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Results!$K$1</c:f>
              <c:strCache>
                <c:ptCount val="1"/>
                <c:pt idx="0">
                  <c:v>NU_water+nano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Results!$I$2:$I$5</c:f>
              <c:numCache>
                <c:formatCode>General</c:formatCode>
                <c:ptCount val="4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</c:numCache>
            </c:numRef>
          </c:xVal>
          <c:yVal>
            <c:numRef>
              <c:f>Results!$K$2:$K$5</c:f>
              <c:numCache>
                <c:formatCode>General</c:formatCode>
                <c:ptCount val="4"/>
                <c:pt idx="0">
                  <c:v>12.9890014630578</c:v>
                </c:pt>
                <c:pt idx="1">
                  <c:v>13.2718551572787</c:v>
                </c:pt>
                <c:pt idx="2">
                  <c:v>13.5239262618873</c:v>
                </c:pt>
                <c:pt idx="3">
                  <c:v>13.7366686174104</c:v>
                </c:pt>
              </c:numCache>
            </c:numRef>
          </c:yVal>
          <c:smooth val="0"/>
        </c:ser>
        <c:axId val="81059484"/>
        <c:axId val="15868012"/>
      </c:scatterChart>
      <c:valAx>
        <c:axId val="81059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Reynolds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868012"/>
        <c:crosses val="autoZero"/>
        <c:crossBetween val="midCat"/>
      </c:valAx>
      <c:valAx>
        <c:axId val="158680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Nusselt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0594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Rth_water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Results!$M$2:$M$5</c:f>
              <c:numCache>
                <c:formatCode>General</c:formatCode>
                <c:ptCount val="4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</c:numCache>
            </c:numRef>
          </c:xVal>
          <c:yVal>
            <c:numRef>
              <c:f>Results!$N$2:$N$5</c:f>
              <c:numCache>
                <c:formatCode>General</c:formatCode>
                <c:ptCount val="4"/>
                <c:pt idx="0">
                  <c:v>0.00020186</c:v>
                </c:pt>
                <c:pt idx="1">
                  <c:v>0.000197056666666667</c:v>
                </c:pt>
                <c:pt idx="2">
                  <c:v>0.000192805</c:v>
                </c:pt>
                <c:pt idx="3">
                  <c:v>0.000188946666666667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Results!$O$1</c:f>
              <c:strCache>
                <c:ptCount val="1"/>
                <c:pt idx="0">
                  <c:v>Rth_water+nano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Results!$M$2:$M$5</c:f>
              <c:numCache>
                <c:formatCode>General</c:formatCode>
                <c:ptCount val="4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</c:numCache>
            </c:numRef>
          </c:xVal>
          <c:yVal>
            <c:numRef>
              <c:f>Results!$O$2:$O$5</c:f>
              <c:numCache>
                <c:formatCode>General</c:formatCode>
                <c:ptCount val="4"/>
                <c:pt idx="0">
                  <c:v>0.00019948</c:v>
                </c:pt>
                <c:pt idx="1">
                  <c:v>0.000194238333333333</c:v>
                </c:pt>
                <c:pt idx="2">
                  <c:v>0.000189725</c:v>
                </c:pt>
                <c:pt idx="3">
                  <c:v>0.000186105</c:v>
                </c:pt>
              </c:numCache>
            </c:numRef>
          </c:yVal>
          <c:smooth val="0"/>
        </c:ser>
        <c:axId val="63326306"/>
        <c:axId val="92706115"/>
      </c:scatterChart>
      <c:valAx>
        <c:axId val="633263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Reynolds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06115"/>
        <c:crosses val="autoZero"/>
        <c:crossBetween val="midCat"/>
      </c:valAx>
      <c:valAx>
        <c:axId val="927061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thermal resistance(W/mK)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26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36364957140782"/>
          <c:y val="0.073781838316722"/>
          <c:w val="0.553973558041552"/>
          <c:h val="0.75996677740863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Results!$R$1</c:f>
              <c:strCache>
                <c:ptCount val="1"/>
                <c:pt idx="0">
                  <c:v>pumping_power_water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Results!$Q$2:$Q$6</c:f>
              <c:numCache>
                <c:formatCode>General</c:formatCode>
                <c:ptCount val="5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1</c:v>
                </c:pt>
              </c:numCache>
            </c:numRef>
          </c:xVal>
          <c:yVal>
            <c:numRef>
              <c:f>Results!$R$2:$R$6</c:f>
              <c:numCache>
                <c:formatCode>General</c:formatCode>
                <c:ptCount val="5"/>
                <c:pt idx="0">
                  <c:v>0.0359736880890918</c:v>
                </c:pt>
                <c:pt idx="1">
                  <c:v>0.0403425004292371</c:v>
                </c:pt>
                <c:pt idx="2">
                  <c:v>0.0449423041988555</c:v>
                </c:pt>
                <c:pt idx="3">
                  <c:v>0.0497611452393105</c:v>
                </c:pt>
                <c:pt idx="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Results!$S$1</c:f>
              <c:strCache>
                <c:ptCount val="1"/>
                <c:pt idx="0">
                  <c:v>pumping power_water+nano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Results!$Q$2:$Q$6</c:f>
              <c:numCache>
                <c:formatCode>General</c:formatCode>
                <c:ptCount val="5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1</c:v>
                </c:pt>
              </c:numCache>
            </c:numRef>
          </c:xVal>
          <c:yVal>
            <c:numRef>
              <c:f>Results!$S$2:$S$6</c:f>
              <c:numCache>
                <c:formatCode>General</c:formatCode>
                <c:ptCount val="5"/>
                <c:pt idx="0">
                  <c:v>0.0337312054405546</c:v>
                </c:pt>
                <c:pt idx="1">
                  <c:v>0.0376864382310563</c:v>
                </c:pt>
                <c:pt idx="2">
                  <c:v>0.0420145793980402</c:v>
                </c:pt>
                <c:pt idx="3">
                  <c:v>0.0457046030683129</c:v>
                </c:pt>
                <c:pt idx="4">
                  <c:v/>
                </c:pt>
              </c:numCache>
            </c:numRef>
          </c:yVal>
          <c:smooth val="0"/>
        </c:ser>
        <c:axId val="97954463"/>
        <c:axId val="90670763"/>
      </c:scatterChart>
      <c:valAx>
        <c:axId val="97954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Reynolds number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70763"/>
        <c:crosses val="autoZero"/>
        <c:crossBetween val="midCat"/>
      </c:valAx>
      <c:valAx>
        <c:axId val="906707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pumping power(W)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544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1809045226131"/>
          <c:y val="0.364907907492037"/>
          <c:w val="0.338107202680067"/>
          <c:h val="0.26159811660434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138960</xdr:rowOff>
    </xdr:from>
    <xdr:to>
      <xdr:col>2</xdr:col>
      <xdr:colOff>1018440</xdr:colOff>
      <xdr:row>24</xdr:row>
      <xdr:rowOff>97560</xdr:rowOff>
    </xdr:to>
    <xdr:graphicFrame>
      <xdr:nvGraphicFramePr>
        <xdr:cNvPr id="0" name=""/>
        <xdr:cNvGraphicFramePr/>
      </xdr:nvGraphicFramePr>
      <xdr:xfrm>
        <a:off x="0" y="1839960"/>
        <a:ext cx="5254920" cy="295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1416240</xdr:colOff>
      <xdr:row>8</xdr:row>
      <xdr:rowOff>145800</xdr:rowOff>
    </xdr:from>
    <xdr:to>
      <xdr:col>6</xdr:col>
      <xdr:colOff>1362240</xdr:colOff>
      <xdr:row>24</xdr:row>
      <xdr:rowOff>187200</xdr:rowOff>
    </xdr:to>
    <xdr:graphicFrame>
      <xdr:nvGraphicFramePr>
        <xdr:cNvPr id="1" name=""/>
        <xdr:cNvGraphicFramePr/>
      </xdr:nvGraphicFramePr>
      <xdr:xfrm>
        <a:off x="5652720" y="1646640"/>
        <a:ext cx="57607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11880</xdr:colOff>
      <xdr:row>7</xdr:row>
      <xdr:rowOff>81720</xdr:rowOff>
    </xdr:from>
    <xdr:to>
      <xdr:col>11</xdr:col>
      <xdr:colOff>874080</xdr:colOff>
      <xdr:row>21</xdr:row>
      <xdr:rowOff>57600</xdr:rowOff>
    </xdr:to>
    <xdr:graphicFrame>
      <xdr:nvGraphicFramePr>
        <xdr:cNvPr id="2" name=""/>
        <xdr:cNvGraphicFramePr/>
      </xdr:nvGraphicFramePr>
      <xdr:xfrm>
        <a:off x="11939400" y="1382760"/>
        <a:ext cx="4933800" cy="277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13320</xdr:colOff>
      <xdr:row>7</xdr:row>
      <xdr:rowOff>96120</xdr:rowOff>
    </xdr:from>
    <xdr:to>
      <xdr:col>16</xdr:col>
      <xdr:colOff>819360</xdr:colOff>
      <xdr:row>21</xdr:row>
      <xdr:rowOff>40320</xdr:rowOff>
    </xdr:to>
    <xdr:graphicFrame>
      <xdr:nvGraphicFramePr>
        <xdr:cNvPr id="3" name=""/>
        <xdr:cNvGraphicFramePr/>
      </xdr:nvGraphicFramePr>
      <xdr:xfrm>
        <a:off x="17030520" y="1397160"/>
        <a:ext cx="4877640" cy="274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74880</xdr:colOff>
      <xdr:row>7</xdr:row>
      <xdr:rowOff>66600</xdr:rowOff>
    </xdr:from>
    <xdr:to>
      <xdr:col>21</xdr:col>
      <xdr:colOff>575280</xdr:colOff>
      <xdr:row>20</xdr:row>
      <xdr:rowOff>66600</xdr:rowOff>
    </xdr:to>
    <xdr:graphicFrame>
      <xdr:nvGraphicFramePr>
        <xdr:cNvPr id="4" name=""/>
        <xdr:cNvGraphicFramePr/>
      </xdr:nvGraphicFramePr>
      <xdr:xfrm>
        <a:off x="22181760" y="1367640"/>
        <a:ext cx="4955400" cy="260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20" activeCellId="1" sqref="U2:U5 B20"/>
    </sheetView>
  </sheetViews>
  <sheetFormatPr defaultRowHeight="15.75" zeroHeight="false" outlineLevelRow="0" outlineLevelCol="0"/>
  <cols>
    <col collapsed="false" customWidth="true" hidden="false" outlineLevel="0" max="2" min="1" style="0" width="23.88"/>
    <col collapsed="false" customWidth="true" hidden="false" outlineLevel="0" max="3" min="3" style="0" width="28.3"/>
    <col collapsed="false" customWidth="true" hidden="false" outlineLevel="0" max="4" min="4" style="0" width="26.43"/>
    <col collapsed="false" customWidth="true" hidden="false" outlineLevel="0" max="5" min="5" style="0" width="20.14"/>
    <col collapsed="false" customWidth="true" hidden="false" outlineLevel="0" max="6" min="6" style="0" width="14.43"/>
    <col collapsed="false" customWidth="true" hidden="false" outlineLevel="0" max="7" min="7" style="0" width="24.71"/>
    <col collapsed="false" customWidth="true" hidden="false" outlineLevel="0" max="8" min="8" style="0" width="21.71"/>
    <col collapsed="false" customWidth="true" hidden="false" outlineLevel="0" max="9" min="9" style="0" width="18.29"/>
    <col collapsed="false" customWidth="true" hidden="false" outlineLevel="0" max="10" min="10" style="0" width="18.86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n">
        <v>2000</v>
      </c>
      <c r="B2" s="1" t="n">
        <v>1.341</v>
      </c>
      <c r="C2" s="1" t="n">
        <v>421.116</v>
      </c>
      <c r="D2" s="1" t="n">
        <v>370.3175</v>
      </c>
      <c r="E2" s="1" t="n">
        <v>15180.42</v>
      </c>
      <c r="F2" s="1" t="n">
        <v>0</v>
      </c>
      <c r="G2" s="1" t="n">
        <v>5710.257</v>
      </c>
      <c r="H2" s="3" t="n">
        <f aca="false">(G2*0.0015)/0.613</f>
        <v>13.972896411093</v>
      </c>
      <c r="I2" s="3" t="n">
        <f aca="false">(PI()/4)*(0.0015*0.0015)*B2</f>
        <v>2.36974260851095E-006</v>
      </c>
      <c r="J2" s="3" t="n">
        <f aca="false">I2*E2</f>
        <v>0.0359736880890918</v>
      </c>
      <c r="K2" s="3" t="n">
        <f aca="false">(C2-300)/(60*10000)</f>
        <v>0.00020186</v>
      </c>
    </row>
    <row r="3" customFormat="false" ht="13.8" hidden="false" customHeight="false" outlineLevel="0" collapsed="false">
      <c r="A3" s="1" t="n">
        <v>2100</v>
      </c>
      <c r="B3" s="1" t="n">
        <v>1.408</v>
      </c>
      <c r="C3" s="1" t="n">
        <v>418.234</v>
      </c>
      <c r="D3" s="1" t="n">
        <v>366.9459</v>
      </c>
      <c r="E3" s="1" t="n">
        <v>16213.91</v>
      </c>
      <c r="F3" s="1" t="n">
        <v>0</v>
      </c>
      <c r="G3" s="1" t="n">
        <v>5823.714</v>
      </c>
      <c r="H3" s="3" t="n">
        <f aca="false">(G3*0.0015)/0.613</f>
        <v>14.2505236541599</v>
      </c>
      <c r="I3" s="3" t="n">
        <f aca="false">(PI()/4)*(0.0015*0.0015)*B3</f>
        <v>2.48814138164312E-006</v>
      </c>
      <c r="J3" s="3" t="n">
        <f aca="false">I3*E3</f>
        <v>0.0403425004292371</v>
      </c>
      <c r="K3" s="3" t="n">
        <f aca="false">(C3-300)/(60*10000)</f>
        <v>0.000197056666666667</v>
      </c>
    </row>
    <row r="4" customFormat="false" ht="13.8" hidden="false" customHeight="false" outlineLevel="0" collapsed="false">
      <c r="A4" s="1" t="n">
        <v>2200</v>
      </c>
      <c r="B4" s="1" t="n">
        <v>1.475</v>
      </c>
      <c r="C4" s="1" t="n">
        <v>415.683</v>
      </c>
      <c r="D4" s="1" t="n">
        <v>363.9294</v>
      </c>
      <c r="E4" s="1" t="n">
        <v>17242.13</v>
      </c>
      <c r="F4" s="1" t="n">
        <v>0</v>
      </c>
      <c r="G4" s="1" t="n">
        <v>5928.156</v>
      </c>
      <c r="H4" s="3" t="n">
        <f aca="false">(G4*0.0015)/0.613</f>
        <v>14.5060913539967</v>
      </c>
      <c r="I4" s="3" t="n">
        <f aca="false">(PI()/4)*(0.0015*0.0015)*B4</f>
        <v>2.60654015477528E-006</v>
      </c>
      <c r="J4" s="3" t="n">
        <f aca="false">I4*E4</f>
        <v>0.0449423041988555</v>
      </c>
      <c r="K4" s="3" t="n">
        <f aca="false">(C4-300)/(60*10000)</f>
        <v>0.000192805</v>
      </c>
    </row>
    <row r="5" customFormat="false" ht="13.8" hidden="false" customHeight="false" outlineLevel="0" collapsed="false">
      <c r="A5" s="1" t="n">
        <v>2300</v>
      </c>
      <c r="B5" s="1" t="n">
        <v>1.542</v>
      </c>
      <c r="C5" s="1" t="n">
        <v>413.368</v>
      </c>
      <c r="D5" s="1" t="n">
        <v>361.1632</v>
      </c>
      <c r="E5" s="1" t="n">
        <v>18261.38</v>
      </c>
      <c r="F5" s="1" t="n">
        <v>0</v>
      </c>
      <c r="G5" s="1" t="n">
        <v>6027.646</v>
      </c>
      <c r="H5" s="3" t="n">
        <f aca="false">(G5*0.0015)/0.613</f>
        <v>14.7495415986949</v>
      </c>
      <c r="I5" s="3" t="n">
        <f aca="false">(PI()/4)*(0.0015*0.0015)*B5</f>
        <v>2.72493892790745E-006</v>
      </c>
      <c r="J5" s="3" t="n">
        <f aca="false">I5*E5</f>
        <v>0.0497611452393105</v>
      </c>
      <c r="K5" s="3" t="n">
        <f aca="false">(C5-300)/(60*10000)</f>
        <v>0.000188946666666667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2" activeCellId="1" sqref="U2:U5 J2"/>
    </sheetView>
  </sheetViews>
  <sheetFormatPr defaultRowHeight="15.75" zeroHeight="false" outlineLevelRow="0" outlineLevelCol="0"/>
  <cols>
    <col collapsed="false" customWidth="true" hidden="false" outlineLevel="0" max="3" min="1" style="0" width="39.29"/>
    <col collapsed="false" customWidth="true" hidden="false" outlineLevel="0" max="6" min="4" style="0" width="29.14"/>
    <col collapsed="false" customWidth="true" hidden="false" outlineLevel="0" max="7" min="7" style="0" width="25.86"/>
    <col collapsed="false" customWidth="true" hidden="false" outlineLevel="0" max="8" min="8" style="0" width="17.86"/>
    <col collapsed="false" customWidth="true" hidden="false" outlineLevel="0" max="10" min="9" style="0" width="27"/>
    <col collapsed="false" customWidth="true" hidden="false" outlineLevel="0" max="11" min="11" style="0" width="16.87"/>
    <col collapsed="false" customWidth="true" hidden="false" outlineLevel="0" max="1025" min="12" style="0" width="14.43"/>
  </cols>
  <sheetData>
    <row r="1" customFormat="false" ht="21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11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n">
        <v>2000</v>
      </c>
      <c r="B2" s="1" t="n">
        <v>1.2549</v>
      </c>
      <c r="C2" s="1" t="n">
        <v>419.688</v>
      </c>
      <c r="D2" s="1" t="n">
        <v>350.3717</v>
      </c>
      <c r="E2" s="1" t="n">
        <v>15210.74</v>
      </c>
      <c r="F2" s="1" t="n">
        <v>0</v>
      </c>
      <c r="G2" s="1" t="n">
        <v>5918.655</v>
      </c>
      <c r="H2" s="3" t="n">
        <f aca="false">(G2*0.0015)/0.6835</f>
        <v>12.9890014630578</v>
      </c>
      <c r="I2" s="3" t="n">
        <f aca="false">(PI()/4)*(0.0015*0.0015)*B2</f>
        <v>2.21759134930678E-006</v>
      </c>
      <c r="J2" s="3" t="n">
        <f aca="false">I2*E2</f>
        <v>0.0337312054405546</v>
      </c>
      <c r="K2" s="3" t="n">
        <f aca="false">(C2-300)/600000</f>
        <v>0.00019948</v>
      </c>
    </row>
    <row r="3" customFormat="false" ht="13.8" hidden="false" customHeight="false" outlineLevel="0" collapsed="false">
      <c r="A3" s="1" t="n">
        <v>2100</v>
      </c>
      <c r="B3" s="1" t="n">
        <v>1.3184</v>
      </c>
      <c r="C3" s="1" t="n">
        <v>416.543</v>
      </c>
      <c r="D3" s="1" t="n">
        <v>347.9864</v>
      </c>
      <c r="E3" s="1" t="n">
        <v>16175.79</v>
      </c>
      <c r="G3" s="1" t="n">
        <v>6047.542</v>
      </c>
      <c r="H3" s="3" t="n">
        <f aca="false">(G3*0.0015)/0.6835</f>
        <v>13.2718551572787</v>
      </c>
      <c r="I3" s="3" t="n">
        <f aca="false">(PI()/4)*(0.0015*0.0015)*B3</f>
        <v>2.32980511190219E-006</v>
      </c>
      <c r="J3" s="3" t="n">
        <f aca="false">I3*E3</f>
        <v>0.0376864382310563</v>
      </c>
      <c r="K3" s="3" t="n">
        <f aca="false">(C3-300)/600000</f>
        <v>0.000194238333333333</v>
      </c>
    </row>
    <row r="4" customFormat="false" ht="13.8" hidden="false" customHeight="false" outlineLevel="0" collapsed="false">
      <c r="A4" s="1" t="n">
        <v>2200</v>
      </c>
      <c r="B4" s="1" t="n">
        <v>1.3804</v>
      </c>
      <c r="C4" s="1" t="n">
        <v>413.835</v>
      </c>
      <c r="D4" s="1" t="n">
        <v>345.8173</v>
      </c>
      <c r="E4" s="1" t="n">
        <v>17223.55</v>
      </c>
      <c r="G4" s="1" t="n">
        <v>6162.4024</v>
      </c>
      <c r="H4" s="3" t="n">
        <f aca="false">(G4*0.0015)/0.6835</f>
        <v>13.5239262618873</v>
      </c>
      <c r="I4" s="3" t="n">
        <f aca="false">(PI()/4)*(0.0015*0.0015)*B4</f>
        <v>2.43936815569613E-006</v>
      </c>
      <c r="J4" s="3" t="n">
        <f aca="false">I4*E4</f>
        <v>0.0420145793980402</v>
      </c>
      <c r="K4" s="3" t="n">
        <f aca="false">(C4-300)/600000</f>
        <v>0.000189725</v>
      </c>
    </row>
    <row r="5" customFormat="false" ht="13.8" hidden="false" customHeight="false" outlineLevel="0" collapsed="false">
      <c r="A5" s="1" t="n">
        <v>2300</v>
      </c>
      <c r="B5" s="1" t="n">
        <v>1.4324</v>
      </c>
      <c r="C5" s="1" t="n">
        <v>411.663</v>
      </c>
      <c r="D5" s="1" t="n">
        <v>343.85</v>
      </c>
      <c r="E5" s="1" t="n">
        <v>18056.07</v>
      </c>
      <c r="G5" s="1" t="n">
        <v>6259.342</v>
      </c>
      <c r="H5" s="3" t="n">
        <f aca="false">(G5*0.0015)/0.6835</f>
        <v>13.7366686174104</v>
      </c>
      <c r="I5" s="3" t="n">
        <f aca="false">(PI()/4)*(0.0015*0.0015)*B5</f>
        <v>2.53125974081364E-006</v>
      </c>
      <c r="J5" s="3" t="n">
        <f aca="false">I5*E5</f>
        <v>0.0457046030683129</v>
      </c>
      <c r="K5" s="3" t="n">
        <f aca="false">(C5-300)/600000</f>
        <v>0.000186105</v>
      </c>
    </row>
    <row r="6" customFormat="false" ht="12.8" hidden="false" customHeight="false" outlineLevel="0" collapsed="false"/>
    <row r="12" customFormat="false" ht="13.8" hidden="false" customHeight="false" outlineLevel="0" collapsed="false">
      <c r="H12" s="3" t="n">
        <f aca="false">(G12*0.0015)/0.6835</f>
        <v>0</v>
      </c>
    </row>
    <row r="13" customFormat="false" ht="13.8" hidden="false" customHeight="false" outlineLevel="0" collapsed="false">
      <c r="H13" s="3" t="n">
        <f aca="false">(G13*0.0015)/0.6835</f>
        <v>0</v>
      </c>
    </row>
    <row r="14" customFormat="false" ht="13.8" hidden="false" customHeight="false" outlineLevel="0" collapsed="false">
      <c r="H14" s="3" t="n">
        <f aca="false">(G14*0.0015)/0.6835</f>
        <v>0</v>
      </c>
    </row>
    <row r="15" customFormat="false" ht="13.8" hidden="false" customHeight="false" outlineLevel="0" collapsed="false">
      <c r="H15" s="3" t="n">
        <f aca="false">(G15*0.0015)/0.6835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"/>
  <sheetViews>
    <sheetView showFormulas="false" showGridLines="true" showRowColHeaders="true" showZeros="true" rightToLeft="false" tabSelected="true" showOutlineSymbols="true" defaultGridColor="true" view="normal" topLeftCell="A3" colorId="64" zoomScale="65" zoomScaleNormal="65" zoomScalePageLayoutView="100" workbookViewId="0">
      <selection pane="topLeft" activeCell="U2" activeCellId="0" sqref="U2:U5"/>
    </sheetView>
  </sheetViews>
  <sheetFormatPr defaultRowHeight="15.75" zeroHeight="false" outlineLevelRow="0" outlineLevelCol="0"/>
  <cols>
    <col collapsed="false" customWidth="true" hidden="false" outlineLevel="0" max="2" min="1" style="0" width="30.02"/>
    <col collapsed="false" customWidth="true" hidden="false" outlineLevel="0" max="3" min="3" style="0" width="30.7"/>
    <col collapsed="false" customWidth="true" hidden="false" outlineLevel="0" max="5" min="4" style="0" width="14.43"/>
    <col collapsed="false" customWidth="true" hidden="false" outlineLevel="0" max="6" min="6" style="0" width="22.86"/>
    <col collapsed="false" customWidth="true" hidden="false" outlineLevel="0" max="7" min="7" style="0" width="26.59"/>
    <col collapsed="false" customWidth="true" hidden="false" outlineLevel="0" max="17" min="8" style="0" width="14.43"/>
    <col collapsed="false" customWidth="true" hidden="false" outlineLevel="0" max="18" min="18" style="0" width="19.86"/>
    <col collapsed="false" customWidth="true" hidden="false" outlineLevel="0" max="1025" min="19" style="0" width="14.43"/>
  </cols>
  <sheetData>
    <row r="1" customFormat="false" ht="15.75" hidden="false" customHeight="false" outlineLevel="0" collapsed="false">
      <c r="A1" s="4" t="s">
        <v>0</v>
      </c>
      <c r="B1" s="4" t="s">
        <v>12</v>
      </c>
      <c r="C1" s="5" t="s">
        <v>13</v>
      </c>
      <c r="D1" s="1"/>
      <c r="E1" s="1" t="s">
        <v>0</v>
      </c>
      <c r="F1" s="1" t="s">
        <v>14</v>
      </c>
      <c r="G1" s="1" t="s">
        <v>15</v>
      </c>
      <c r="H1" s="1"/>
      <c r="I1" s="1" t="s">
        <v>0</v>
      </c>
      <c r="J1" s="1" t="s">
        <v>16</v>
      </c>
      <c r="K1" s="1" t="s">
        <v>17</v>
      </c>
      <c r="L1" s="1"/>
      <c r="M1" s="1" t="s">
        <v>0</v>
      </c>
      <c r="N1" s="1" t="s">
        <v>18</v>
      </c>
      <c r="O1" s="1" t="s">
        <v>19</v>
      </c>
      <c r="P1" s="1"/>
      <c r="Q1" s="1" t="s">
        <v>0</v>
      </c>
      <c r="R1" s="1" t="s">
        <v>20</v>
      </c>
      <c r="S1" s="1" t="s">
        <v>21</v>
      </c>
    </row>
    <row r="2" customFormat="false" ht="13.8" hidden="false" customHeight="false" outlineLevel="0" collapsed="false">
      <c r="A2" s="1" t="n">
        <v>2000</v>
      </c>
      <c r="B2" s="1" t="n">
        <v>421.116</v>
      </c>
      <c r="C2" s="1" t="n">
        <v>419.688</v>
      </c>
      <c r="D2" s="1"/>
      <c r="E2" s="1" t="n">
        <v>2000</v>
      </c>
      <c r="F2" s="1" t="n">
        <v>5710.257</v>
      </c>
      <c r="G2" s="1" t="n">
        <v>5918.655</v>
      </c>
      <c r="H2" s="1" t="n">
        <f aca="false">G2/F2*100</f>
        <v>103.649538015539</v>
      </c>
      <c r="I2" s="1" t="n">
        <v>2000</v>
      </c>
      <c r="J2" s="3" t="n">
        <v>13.972896411093</v>
      </c>
      <c r="K2" s="3" t="n">
        <v>12.9890014630578</v>
      </c>
      <c r="L2" s="1"/>
      <c r="M2" s="1" t="n">
        <v>2000</v>
      </c>
      <c r="N2" s="3" t="n">
        <v>0.00020186</v>
      </c>
      <c r="O2" s="0" t="n">
        <v>0.00019948</v>
      </c>
      <c r="P2" s="1"/>
      <c r="Q2" s="1" t="n">
        <v>2000</v>
      </c>
      <c r="R2" s="3" t="n">
        <v>0.0359736880890918</v>
      </c>
      <c r="S2" s="0" t="n">
        <v>0.0337312054405546</v>
      </c>
      <c r="U2" s="0" t="n">
        <f aca="false">(S2/R2)-1</f>
        <v>-0.0623367457621667</v>
      </c>
    </row>
    <row r="3" customFormat="false" ht="13.8" hidden="false" customHeight="false" outlineLevel="0" collapsed="false">
      <c r="A3" s="1" t="n">
        <v>2100</v>
      </c>
      <c r="B3" s="1" t="n">
        <v>418.234</v>
      </c>
      <c r="C3" s="1" t="n">
        <v>416.543</v>
      </c>
      <c r="D3" s="1"/>
      <c r="E3" s="1" t="n">
        <v>2100</v>
      </c>
      <c r="F3" s="1" t="n">
        <v>5823.714</v>
      </c>
      <c r="G3" s="1" t="n">
        <v>6047.542</v>
      </c>
      <c r="H3" s="1" t="n">
        <f aca="false">G3/F3</f>
        <v>1.03843389287317</v>
      </c>
      <c r="I3" s="1" t="n">
        <v>2100</v>
      </c>
      <c r="J3" s="3" t="n">
        <v>14.2505236541599</v>
      </c>
      <c r="K3" s="3" t="n">
        <v>13.2718551572787</v>
      </c>
      <c r="L3" s="1"/>
      <c r="M3" s="1" t="n">
        <v>2100</v>
      </c>
      <c r="N3" s="3" t="n">
        <v>0.000197056666666667</v>
      </c>
      <c r="O3" s="0" t="n">
        <v>0.000194238333333333</v>
      </c>
      <c r="P3" s="1"/>
      <c r="Q3" s="1" t="n">
        <v>2100</v>
      </c>
      <c r="R3" s="3" t="n">
        <v>0.0403425004292371</v>
      </c>
      <c r="S3" s="0" t="n">
        <v>0.0376864382310563</v>
      </c>
      <c r="U3" s="0" t="n">
        <f aca="false">(S3/R3)-1</f>
        <v>-0.0658378179319765</v>
      </c>
    </row>
    <row r="4" customFormat="false" ht="13.8" hidden="false" customHeight="false" outlineLevel="0" collapsed="false">
      <c r="A4" s="1" t="n">
        <v>2200</v>
      </c>
      <c r="B4" s="1" t="n">
        <v>415.683</v>
      </c>
      <c r="C4" s="1" t="n">
        <v>413.835</v>
      </c>
      <c r="D4" s="1"/>
      <c r="E4" s="1" t="n">
        <v>2200</v>
      </c>
      <c r="F4" s="1" t="n">
        <v>5928.156</v>
      </c>
      <c r="G4" s="1" t="n">
        <v>6162.4024</v>
      </c>
      <c r="H4" s="1" t="n">
        <f aca="false">G4/F4</f>
        <v>1.03951420981499</v>
      </c>
      <c r="I4" s="1" t="n">
        <v>2200</v>
      </c>
      <c r="J4" s="3" t="n">
        <v>14.5060913539967</v>
      </c>
      <c r="K4" s="3" t="n">
        <v>13.5239262618873</v>
      </c>
      <c r="L4" s="1"/>
      <c r="M4" s="1" t="n">
        <v>2200</v>
      </c>
      <c r="N4" s="3" t="n">
        <v>0.000192805</v>
      </c>
      <c r="O4" s="0" t="n">
        <v>0.000189725</v>
      </c>
      <c r="P4" s="1"/>
      <c r="Q4" s="1" t="n">
        <v>2200</v>
      </c>
      <c r="R4" s="3" t="n">
        <v>0.0449423041988555</v>
      </c>
      <c r="S4" s="0" t="n">
        <v>0.0420145793980402</v>
      </c>
      <c r="U4" s="0" t="n">
        <f aca="false">(S4/R4)-1</f>
        <v>-0.0651440742303964</v>
      </c>
    </row>
    <row r="5" customFormat="false" ht="13.8" hidden="false" customHeight="false" outlineLevel="0" collapsed="false">
      <c r="A5" s="1" t="n">
        <v>2300</v>
      </c>
      <c r="B5" s="1" t="n">
        <v>413.368</v>
      </c>
      <c r="C5" s="1" t="n">
        <v>411.663</v>
      </c>
      <c r="D5" s="1"/>
      <c r="E5" s="1" t="n">
        <v>2300</v>
      </c>
      <c r="F5" s="1" t="n">
        <v>6027.646</v>
      </c>
      <c r="G5" s="1" t="n">
        <v>6259.342</v>
      </c>
      <c r="H5" s="1" t="n">
        <f aca="false">G5/F5</f>
        <v>1.03843888642432</v>
      </c>
      <c r="I5" s="1" t="n">
        <v>2300</v>
      </c>
      <c r="J5" s="3" t="n">
        <v>14.7495415986949</v>
      </c>
      <c r="K5" s="3" t="n">
        <v>13.7366686174104</v>
      </c>
      <c r="L5" s="1"/>
      <c r="M5" s="1" t="n">
        <v>2300</v>
      </c>
      <c r="N5" s="3" t="n">
        <v>0.000188946666666667</v>
      </c>
      <c r="O5" s="0" t="n">
        <v>0.000186105</v>
      </c>
      <c r="P5" s="1"/>
      <c r="Q5" s="1" t="n">
        <v>2300</v>
      </c>
      <c r="R5" s="3" t="n">
        <v>0.0497611452393105</v>
      </c>
      <c r="S5" s="0" t="n">
        <v>0.0457046030683129</v>
      </c>
      <c r="U5" s="0" t="n">
        <f aca="false">(S5/R5)-1</f>
        <v>-0.0815202735284516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A1" activeCellId="1" sqref="U2:U5 A1"/>
    </sheetView>
  </sheetViews>
  <sheetFormatPr defaultRowHeight="12.8" zeroHeight="false" outlineLevelRow="0" outlineLevelCol="0"/>
  <cols>
    <col collapsed="false" customWidth="true" hidden="false" outlineLevel="0" max="1" min="1" style="0" width="27.88"/>
    <col collapsed="false" customWidth="true" hidden="false" outlineLevel="0" max="2" min="2" style="0" width="25.14"/>
    <col collapsed="false" customWidth="true" hidden="false" outlineLevel="0" max="3" min="3" style="0" width="33.3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22</v>
      </c>
      <c r="B1" s="0" t="s">
        <v>23</v>
      </c>
      <c r="C1" s="0" t="s">
        <v>24</v>
      </c>
    </row>
    <row r="2" customFormat="false" ht="13.8" hidden="false" customHeight="false" outlineLevel="0" collapsed="false">
      <c r="A2" s="0" t="s">
        <v>25</v>
      </c>
      <c r="B2" s="0" t="n">
        <v>421.41</v>
      </c>
      <c r="C2" s="1" t="n">
        <v>421.116</v>
      </c>
    </row>
    <row r="3" customFormat="false" ht="13.8" hidden="false" customHeight="false" outlineLevel="0" collapsed="false">
      <c r="A3" s="0" t="s">
        <v>26</v>
      </c>
      <c r="B3" s="0" t="n">
        <v>5712.4</v>
      </c>
      <c r="C3" s="1" t="n">
        <v>5710.257</v>
      </c>
    </row>
    <row r="4" customFormat="false" ht="13.8" hidden="false" customHeight="false" outlineLevel="0" collapsed="false">
      <c r="A4" s="0" t="s">
        <v>27</v>
      </c>
      <c r="B4" s="0" t="n">
        <v>370.3994</v>
      </c>
      <c r="C4" s="1" t="n">
        <v>370.3175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Doc_Mate/6.0.1.1$MacOSX_X86_64 LibreOffice_project/114f2da9ae91925fec2bb1b7e0e2c00733bffb6b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2020-08-25T14:37:16Z</dcterms:modified>
  <cp:revision>4</cp:revision>
  <dc:subject/>
  <dc:title/>
</cp:coreProperties>
</file>