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el\Documents\bootcamp\Github_HW\Excel homework\"/>
    </mc:Choice>
  </mc:AlternateContent>
  <xr:revisionPtr revIDLastSave="0" documentId="13_ncr:1_{36B864CC-5731-4B8C-8EA0-926E12F5A3C5}" xr6:coauthVersionLast="47" xr6:coauthVersionMax="47" xr10:uidLastSave="{00000000-0000-0000-0000-000000000000}"/>
  <bookViews>
    <workbookView xWindow="19090" yWindow="-110" windowWidth="19420" windowHeight="10560" xr2:uid="{00000000-000D-0000-FFFF-FFFF00000000}"/>
  </bookViews>
  <sheets>
    <sheet name="Crowdfunding" sheetId="1" r:id="rId1"/>
    <sheet name="Outcome by parent category" sheetId="3" r:id="rId2"/>
    <sheet name="Outcome by Sub Category" sheetId="4" r:id="rId3"/>
    <sheet name="Outcome by months" sheetId="7" r:id="rId4"/>
    <sheet name="Outcome based on goal" sheetId="8" r:id="rId5"/>
    <sheet name="Stat analysis" sheetId="9" r:id="rId6"/>
  </sheets>
  <definedNames>
    <definedName name="_xlnm._FilterDatabase" localSheetId="0" hidden="1">Crowdfunding!$A$1:$T$1001</definedName>
    <definedName name="_xlchart.v1.0" hidden="1">'Stat analysis'!$A$2:$A$566</definedName>
    <definedName name="_xlchart.v1.1" hidden="1">'Stat analysis'!$B$1</definedName>
    <definedName name="_xlchart.v1.2" hidden="1">'Stat analysis'!$B$2:$B$566</definedName>
    <definedName name="_xlchart.v1.3" hidden="1">'Stat analysis'!$C$1</definedName>
    <definedName name="_xlchart.v1.4" hidden="1">'Stat analysis'!$C$2:$C$566</definedName>
    <definedName name="_xlchart.v1.5" hidden="1">'Stat analysis'!$D$1</definedName>
    <definedName name="_xlchart.v1.6" hidden="1">'Stat analysis'!$D$2:$D$566</definedName>
    <definedName name="_xlchart.v1.7" hidden="1">'Stat analysis'!$E$1</definedName>
    <definedName name="_xlchart.v1.8" hidden="1">'Stat analysis'!$E$2:$E$566</definedName>
  </definedNames>
  <calcPr calcId="181029"/>
  <pivotCaches>
    <pivotCache cacheId="1" r:id="rId7"/>
  </pivotCaches>
</workbook>
</file>

<file path=xl/calcChain.xml><?xml version="1.0" encoding="utf-8"?>
<calcChain xmlns="http://schemas.openxmlformats.org/spreadsheetml/2006/main">
  <c r="M3" i="9" l="1"/>
  <c r="L3" i="9"/>
  <c r="K3" i="9"/>
  <c r="J3" i="9"/>
  <c r="I3" i="9"/>
  <c r="H3" i="9"/>
  <c r="M2" i="9"/>
  <c r="L2" i="9"/>
  <c r="K2" i="9"/>
  <c r="J2" i="9"/>
  <c r="I2" i="9"/>
  <c r="H2" i="9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<sst xmlns="http://schemas.openxmlformats.org/spreadsheetml/2006/main" count="7063" uniqueCount="2114">
  <si>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</si>
  <si>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</si>
  <si>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</si>
  <si>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</si>
  <si>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</si>
  <si>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</si>
  <si>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</si>
  <si>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</si>
  <si>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</si>
  <si>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</si>
  <si>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</si>
  <si>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</si>
  <si>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</si>
  <si>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</si>
  <si>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</si>
  <si>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</si>
  <si>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</si>
  <si>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</si>
  <si>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</si>
  <si>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</si>
  <si>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</si>
  <si>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</si>
  <si>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</si>
  <si>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</si>
  <si>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</si>
  <si>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</si>
  <si>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</si>
  <si>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</si>
  <si>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</si>
  <si>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</si>
  <si>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</si>
  <si>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</si>
  <si>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</si>
  <si>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</si>
  <si>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</si>
  <si>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</si>
  <si>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</si>
  <si>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</si>
  <si>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</si>
  <si>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</si>
  <si>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</si>
  <si>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</si>
  <si>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</si>
  <si>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</si>
  <si>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</si>
  <si>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</si>
  <si>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</si>
  <si>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</si>
  <si>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</si>
  <si>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</si>
  <si>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</si>
  <si>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</si>
  <si>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</si>
  <si>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</si>
  <si>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</si>
  <si>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</si>
  <si>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</si>
  <si>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</si>
  <si>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</si>
  <si>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</si>
  <si>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</si>
  <si>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</si>
  <si>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</si>
  <si>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</si>
  <si>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</si>
  <si>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</si>
  <si>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</si>
  <si>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</si>
  <si>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</si>
  <si>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</si>
  <si>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</si>
  <si>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</si>
  <si>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</si>
  <si>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</si>
  <si>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</si>
  <si>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</si>
  <si>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</si>
  <si>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</si>
  <si>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</si>
  <si>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</si>
  <si>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</si>
  <si>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</si>
  <si>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</si>
  <si>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</si>
  <si>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</si>
  <si>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</si>
  <si>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</si>
  <si>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</si>
  <si>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</si>
  <si>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</si>
  <si>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</si>
  <si>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</si>
  <si>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</si>
  <si>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</si>
  <si>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</si>
  <si>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</si>
  <si>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</si>
  <si>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</si>
  <si>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</si>
  <si>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</si>
  <si>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</si>
  <si>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</si>
  <si>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</si>
  <si>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</si>
  <si>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</si>
  <si>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</si>
  <si>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</si>
  <si>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</si>
  <si>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</si>
  <si>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</si>
  <si>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</si>
  <si>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</si>
  <si>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</si>
  <si>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</si>
  <si>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</si>
  <si>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</si>
  <si>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</si>
  <si>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</si>
  <si>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</si>
  <si>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</si>
  <si>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</si>
  <si>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</si>
  <si>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</si>
  <si>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</si>
  <si>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</si>
  <si>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</si>
  <si>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</si>
  <si>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</si>
  <si>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</si>
  <si>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</si>
  <si>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</si>
  <si>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</si>
  <si>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</si>
  <si>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</si>
  <si>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</si>
  <si>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</si>
  <si>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</si>
  <si>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</si>
  <si>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</si>
  <si>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</si>
  <si>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</si>
  <si>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</si>
  <si>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</si>
  <si>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</si>
  <si>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</si>
  <si>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</si>
  <si>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</si>
  <si>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</si>
  <si>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</si>
  <si>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</si>
  <si>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</si>
  <si>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</si>
  <si>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</si>
  <si>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</si>
  <si>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</si>
  <si>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</si>
  <si>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</si>
  <si>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</si>
  <si>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</si>
  <si>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</si>
  <si>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</si>
  <si>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</si>
  <si>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</si>
  <si>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</si>
  <si>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</si>
  <si>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</si>
  <si>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</si>
  <si>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</si>
  <si>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</si>
  <si>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</si>
  <si>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</si>
  <si>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</si>
  <si>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</si>
  <si>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</si>
  <si>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</si>
  <si>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</si>
  <si>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</si>
  <si>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</si>
  <si>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</si>
  <si>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</si>
  <si>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</si>
  <si>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</si>
  <si>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</si>
  <si>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</si>
  <si>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</si>
  <si>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</si>
  <si>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</si>
  <si>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</si>
  <si>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</si>
  <si>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</si>
  <si>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</si>
  <si>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</si>
  <si>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</si>
  <si>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</si>
  <si>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</si>
  <si>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</si>
  <si>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</si>
  <si>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</si>
  <si>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</si>
  <si>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</si>
  <si>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</si>
  <si>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</si>
  <si>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</si>
  <si>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</si>
  <si>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</si>
  <si>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</si>
  <si>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</si>
  <si>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</si>
  <si>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</si>
  <si>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</si>
  <si>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</si>
  <si>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</si>
  <si>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</si>
  <si>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</si>
  <si>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</si>
  <si>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</si>
  <si>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</si>
  <si>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</si>
  <si>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</si>
  <si>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</si>
  <si>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</si>
  <si>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</si>
  <si>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</si>
  <si>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</si>
  <si>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</si>
  <si>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</si>
  <si>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</si>
  <si>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</si>
  <si>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</si>
  <si>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</si>
  <si>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</si>
  <si>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</si>
  <si>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</si>
  <si>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</si>
  <si>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</si>
  <si>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</si>
  <si>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</si>
  <si>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</si>
  <si>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</si>
  <si>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</si>
  <si>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</si>
  <si>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</si>
  <si>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</si>
  <si>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</si>
  <si>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</si>
  <si>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</si>
  <si>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</si>
  <si>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</si>
  <si>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</si>
  <si>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</si>
  <si>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</si>
  <si>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</si>
  <si>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</si>
  <si>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</si>
  <si>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</si>
  <si>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</si>
  <si>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</si>
  <si>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</si>
  <si>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</si>
  <si>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</si>
  <si>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</si>
  <si>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</si>
  <si>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</si>
  <si>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</si>
  <si>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</si>
  <si>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</si>
  <si>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</si>
  <si>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</si>
  <si>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</si>
  <si>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</si>
  <si>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</si>
  <si>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</si>
  <si>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</si>
  <si>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</si>
  <si>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</si>
  <si>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</si>
  <si>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</si>
  <si>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</si>
  <si>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</si>
  <si>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</si>
  <si>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</si>
  <si>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</si>
  <si>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</si>
  <si>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</si>
  <si>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</si>
  <si>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</si>
  <si>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</si>
  <si>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</si>
  <si>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</si>
  <si>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</si>
  <si>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</si>
  <si>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</si>
  <si>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</si>
  <si>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</si>
  <si>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</si>
  <si>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</si>
  <si>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</si>
  <si>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</si>
  <si>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</si>
  <si>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</si>
  <si>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</si>
  <si>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</si>
  <si>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</si>
  <si>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</si>
  <si>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</si>
  <si>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</si>
  <si>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</si>
  <si>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</si>
  <si>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</si>
  <si>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</si>
  <si>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</si>
  <si>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</si>
  <si>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</si>
  <si>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</si>
  <si>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</si>
  <si>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</si>
  <si>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</si>
  <si>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</si>
  <si>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</si>
  <si>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</si>
  <si>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</si>
  <si>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</si>
  <si>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</si>
  <si>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</si>
  <si>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</si>
  <si>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</si>
  <si>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</si>
  <si>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</si>
  <si>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</si>
  <si>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</si>
  <si>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</si>
  <si>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</si>
  <si>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</si>
  <si>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</si>
  <si>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</si>
  <si>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</si>
  <si>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</si>
  <si>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</si>
  <si>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</si>
  <si>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</si>
  <si>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</si>
  <si>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</si>
  <si>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</si>
  <si>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</si>
  <si>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</si>
  <si>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</si>
  <si>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</si>
  <si>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</si>
  <si>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</si>
  <si>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</si>
  <si>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</si>
  <si>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</si>
  <si>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</si>
  <si>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</si>
  <si>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</si>
  <si>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</si>
  <si>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</si>
  <si>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</si>
  <si>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</si>
  <si>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</si>
  <si>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</si>
  <si>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</si>
  <si>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</si>
  <si>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</si>
  <si>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</si>
  <si>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</si>
  <si>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</si>
  <si>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</si>
  <si>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</si>
  <si>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</si>
  <si>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</si>
  <si>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</si>
  <si>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</si>
  <si>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</si>
  <si>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</si>
  <si>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</si>
  <si>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</si>
  <si>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</si>
  <si>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</si>
  <si>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</si>
  <si>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</si>
  <si>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</si>
  <si>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</si>
  <si>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</si>
  <si>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</si>
  <si>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</si>
  <si>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</si>
  <si>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</si>
  <si>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</si>
  <si>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</si>
  <si>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</si>
  <si>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</si>
  <si>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</si>
  <si>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</si>
  <si>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</si>
  <si>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</si>
  <si>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</si>
  <si>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</si>
  <si>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</si>
  <si>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</si>
  <si>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</si>
  <si>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</si>
  <si>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</si>
  <si>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</si>
  <si>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</si>
  <si>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</si>
  <si>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</si>
  <si>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</si>
  <si>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</si>
  <si>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</si>
  <si>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</si>
  <si>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</si>
  <si>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</si>
  <si>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</si>
  <si>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</si>
  <si>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</si>
  <si>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</si>
  <si>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</si>
  <si>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</si>
  <si>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</si>
  <si>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</si>
  <si>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</si>
  <si>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</si>
  <si>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</si>
  <si>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</si>
  <si>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</si>
  <si>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</si>
  <si>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</si>
  <si>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</si>
  <si>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</si>
  <si>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</si>
  <si>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</si>
  <si>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</si>
  <si>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</si>
  <si>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</si>
  <si>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</si>
  <si>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</si>
  <si>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</si>
  <si>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</si>
  <si>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</si>
  <si>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</si>
  <si>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</si>
  <si>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</si>
  <si>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</si>
  <si>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</si>
  <si>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</si>
  <si>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</si>
  <si>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</si>
  <si>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</si>
  <si>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</si>
  <si>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</si>
  <si>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</si>
  <si>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</si>
  <si>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</si>
  <si>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</si>
  <si>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</si>
  <si>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</si>
  <si>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</si>
  <si>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</si>
  <si>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</si>
  <si>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</si>
  <si>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</si>
  <si>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</si>
  <si>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</si>
  <si>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</si>
  <si>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</si>
  <si>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</si>
  <si>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</si>
  <si>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</si>
  <si>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</si>
  <si>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</si>
  <si>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</si>
  <si>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</si>
  <si>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</si>
  <si>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</si>
  <si>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</si>
  <si>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</si>
  <si>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</si>
  <si>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</si>
  <si>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</si>
  <si>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</si>
  <si>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</si>
  <si>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</si>
  <si>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</si>
  <si>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</si>
  <si>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</si>
  <si>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</si>
  <si>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</si>
  <si>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</si>
  <si>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</si>
  <si>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</si>
  <si>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</si>
  <si>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</si>
  <si>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</si>
  <si>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</si>
  <si>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</si>
  <si>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</si>
  <si>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</si>
  <si>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</si>
  <si>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</si>
  <si>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</si>
  <si>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</si>
  <si>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</si>
  <si>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</si>
  <si>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</si>
  <si>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</si>
  <si>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</si>
  <si>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</si>
  <si>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</si>
  <si>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</si>
  <si>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</si>
  <si>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</si>
  <si>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</si>
  <si>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</si>
  <si>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</si>
  <si>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</si>
  <si>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</si>
  <si>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</si>
  <si>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</si>
  <si>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</si>
  <si>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</si>
  <si>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</si>
  <si>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</si>
  <si>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</si>
  <si>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</si>
  <si>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</si>
  <si>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</si>
  <si>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</si>
  <si>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</si>
  <si>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</si>
  <si>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</si>
  <si>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</si>
  <si>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</si>
  <si>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</si>
  <si>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</si>
  <si>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</si>
  <si>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</si>
  <si>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</si>
  <si>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</si>
  <si>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</si>
  <si>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</si>
  <si>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</si>
  <si>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</si>
  <si>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</si>
  <si>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</si>
  <si>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</si>
  <si>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</si>
  <si>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</si>
  <si>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</si>
  <si>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</si>
  <si>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</si>
  <si>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</si>
  <si>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</si>
  <si>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</si>
  <si>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</si>
  <si>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</si>
  <si>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</si>
  <si>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</si>
  <si>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</si>
  <si>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</si>
  <si>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</si>
  <si>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</si>
  <si>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</si>
  <si>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</si>
  <si>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</si>
  <si>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</si>
  <si>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</si>
  <si>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</si>
  <si>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</si>
  <si>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</si>
  <si>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</si>
  <si>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</si>
  <si>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</si>
  <si>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</si>
  <si>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</si>
  <si>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</si>
  <si>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</si>
  <si>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</si>
  <si>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</si>
  <si>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</si>
  <si>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</si>
  <si>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</si>
  <si>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</si>
  <si>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</si>
  <si>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</si>
  <si>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</si>
  <si>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</si>
  <si>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</si>
  <si>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</si>
  <si>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</si>
  <si>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</si>
  <si>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</si>
  <si>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</si>
  <si>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</si>
  <si>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</si>
  <si>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</si>
  <si>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</si>
  <si>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</si>
  <si>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</si>
  <si>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</si>
  <si>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</si>
  <si>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</si>
  <si>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</si>
  <si>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</si>
  <si>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</si>
  <si>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</si>
  <si>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</si>
  <si>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</si>
  <si>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</si>
  <si>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</si>
  <si>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</si>
  <si>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</si>
  <si>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</si>
  <si>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</si>
  <si>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</si>
  <si>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</si>
  <si>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</si>
  <si>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</si>
  <si>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</si>
  <si>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</si>
  <si>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</si>
  <si>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</si>
  <si>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</si>
  <si>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</si>
  <si>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</si>
  <si>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</si>
  <si>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</si>
  <si>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</si>
  <si>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</si>
  <si>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</si>
  <si>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</si>
  <si>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</si>
  <si>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</si>
  <si>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</si>
  <si>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</si>
  <si>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</si>
  <si>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</si>
  <si>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</si>
  <si>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</si>
  <si>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</si>
  <si>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</si>
  <si>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</si>
  <si>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</si>
  <si>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</si>
  <si>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</si>
  <si>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</si>
  <si>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</si>
  <si>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</si>
  <si>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</si>
  <si>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</si>
  <si>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</si>
  <si>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</si>
  <si>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</si>
  <si>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</si>
  <si>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</si>
  <si>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</si>
  <si>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</si>
  <si>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</si>
  <si>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</si>
  <si>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</si>
  <si>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</si>
  <si>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</si>
  <si>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</si>
  <si>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</si>
  <si>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</si>
  <si>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</si>
  <si>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</si>
  <si>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</si>
  <si>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</si>
  <si>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</si>
  <si>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</si>
  <si>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</si>
  <si>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</si>
  <si>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</si>
  <si>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</si>
  <si>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</si>
  <si>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</si>
  <si>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</si>
  <si>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</si>
  <si>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</si>
  <si>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</si>
  <si>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</si>
  <si>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</si>
  <si>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</si>
  <si>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</si>
  <si>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</si>
  <si>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</si>
  <si>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</si>
  <si>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</si>
  <si>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</si>
  <si>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</si>
  <si>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</si>
  <si>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</si>
  <si>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</si>
  <si>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</si>
  <si>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</si>
  <si>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</si>
  <si>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</si>
  <si>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</si>
  <si>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</si>
  <si>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</si>
  <si>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</si>
  <si>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</si>
  <si>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</si>
  <si>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</si>
  <si>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</si>
  <si>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</si>
  <si>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</si>
  <si>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</si>
  <si>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</si>
  <si>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</si>
  <si>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</si>
  <si>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</si>
  <si>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</si>
  <si>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</si>
  <si>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</si>
  <si>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</si>
  <si>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</si>
  <si>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</si>
  <si>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</si>
  <si>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</si>
  <si>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</si>
  <si>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</si>
  <si>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</si>
  <si>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</si>
  <si>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</si>
  <si>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</si>
  <si>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</si>
  <si>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</si>
  <si>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</si>
  <si>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</si>
  <si>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</si>
  <si>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</si>
  <si>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</si>
  <si>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</si>
  <si>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</si>
  <si>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</si>
  <si>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</si>
  <si>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</si>
  <si>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</si>
  <si>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</si>
  <si>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</si>
  <si>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</si>
  <si>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</si>
  <si>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</si>
  <si>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</si>
  <si>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</si>
  <si>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</si>
  <si>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</si>
  <si>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</si>
  <si>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</si>
  <si>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</si>
  <si>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</si>
  <si>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</si>
  <si>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</si>
  <si>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</si>
  <si>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</si>
  <si>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</si>
  <si>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</si>
  <si>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</si>
  <si>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</si>
  <si>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</si>
  <si>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</si>
  <si>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</si>
  <si>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</si>
  <si>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</si>
  <si>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</si>
  <si>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</si>
  <si>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</si>
  <si>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</si>
  <si>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</si>
  <si>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</si>
  <si>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</si>
  <si>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</si>
  <si>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</si>
  <si>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</si>
  <si>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</si>
  <si>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</si>
  <si>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</si>
  <si>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</si>
  <si>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</si>
  <si>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</si>
  <si>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</si>
  <si>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</si>
  <si>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</si>
  <si>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</si>
  <si>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</si>
  <si>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</si>
  <si>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</si>
  <si>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</si>
  <si>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</si>
  <si>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</si>
  <si>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</si>
  <si>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</si>
  <si>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</si>
  <si>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</si>
  <si>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</si>
  <si>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</si>
  <si>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</si>
  <si>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</si>
  <si>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</si>
  <si>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</si>
  <si>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</si>
  <si>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</si>
  <si>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</si>
  <si>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</si>
  <si>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</si>
  <si>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</si>
  <si>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</si>
  <si>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</si>
  <si>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</si>
  <si>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</si>
  <si>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</si>
  <si>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</si>
  <si>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</si>
  <si>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</si>
  <si>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</si>
  <si>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</si>
  <si>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</si>
  <si>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</si>
  <si>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</si>
  <si>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</si>
  <si>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</si>
  <si>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</si>
  <si>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</si>
  <si>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</si>
  <si>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</si>
  <si>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</si>
  <si>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</si>
  <si>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</si>
  <si>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</si>
  <si>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</si>
  <si>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</si>
  <si>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</si>
  <si>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</si>
  <si>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</si>
  <si>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</si>
  <si>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</si>
  <si>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</si>
  <si>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</si>
  <si>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</si>
  <si>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</si>
  <si>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</si>
  <si>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</si>
  <si>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</si>
  <si>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</si>
  <si>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</si>
  <si>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</si>
  <si>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</si>
  <si>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</si>
  <si>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</si>
  <si>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</si>
  <si>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</si>
  <si>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</si>
  <si>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</si>
  <si>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</si>
  <si>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</si>
  <si>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</si>
  <si>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</si>
  <si>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</si>
  <si>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</si>
  <si>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</si>
  <si>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</si>
  <si>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</si>
  <si>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</si>
  <si>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</si>
  <si>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</si>
  <si>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</si>
  <si>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</si>
  <si>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</si>
  <si>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</si>
  <si>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</si>
  <si>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</si>
  <si>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</si>
  <si>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</si>
  <si>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</si>
  <si>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</si>
  <si>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</si>
  <si>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</si>
  <si>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</si>
  <si>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</si>
  <si>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</si>
  <si>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</si>
  <si>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</si>
  <si>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</si>
  <si>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</si>
  <si>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</si>
  <si>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</si>
  <si>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</si>
  <si>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</si>
  <si>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</si>
  <si>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</si>
  <si>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</si>
  <si>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</si>
  <si>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</si>
  <si>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</si>
  <si>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</si>
  <si>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</si>
  <si>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</si>
  <si>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</si>
  <si>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</si>
  <si>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</si>
  <si>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</si>
  <si>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</si>
  <si>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</si>
  <si>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</si>
  <si>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</si>
  <si>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</si>
  <si>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</si>
  <si>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</si>
  <si>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</si>
  <si>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</si>
  <si>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</si>
  <si>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</si>
  <si>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</si>
  <si>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</si>
  <si>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</si>
  <si>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</si>
  <si>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</si>
  <si>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</si>
  <si>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</si>
  <si>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</si>
  <si>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</si>
  <si>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</si>
  <si>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</si>
  <si>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</si>
  <si>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</si>
  <si>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</si>
  <si>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</si>
  <si>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</si>
  <si>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</si>
  <si>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</si>
  <si>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</si>
  <si>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</si>
  <si>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</si>
  <si>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</si>
  <si>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</si>
  <si>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</si>
  <si>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</si>
  <si>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</si>
  <si>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</si>
  <si>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</si>
  <si>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</si>
  <si>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</si>
  <si>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</si>
  <si>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</si>
  <si>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</si>
  <si>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</si>
  <si>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</si>
  <si>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</si>
  <si>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</si>
  <si>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</si>
  <si>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</si>
  <si>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</si>
  <si>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</si>
  <si>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</si>
  <si>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</si>
  <si>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</si>
  <si>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</si>
  <si>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</si>
  <si>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</si>
  <si>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</si>
  <si>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</si>
  <si>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</si>
  <si>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</si>
  <si>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</si>
  <si>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</si>
  <si>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</si>
  <si>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</si>
  <si>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</si>
  <si>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</si>
  <si>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</si>
  <si>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</si>
  <si>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</si>
  <si>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</si>
  <si>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</si>
  <si>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</si>
  <si>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</si>
  <si>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</si>
  <si>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</si>
  <si>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</si>
  <si>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</si>
  <si>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</si>
  <si>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</si>
  <si>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</si>
  <si>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</si>
  <si>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</si>
  <si>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</si>
  <si>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</si>
  <si>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</si>
  <si>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</si>
  <si>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</si>
  <si>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</si>
  <si>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</si>
  <si>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</si>
  <si>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</si>
  <si>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</si>
  <si>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</si>
  <si>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</si>
  <si>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</si>
  <si>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</si>
  <si>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</si>
  <si>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</si>
  <si>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</si>
  <si>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</si>
  <si>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</si>
  <si>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</si>
  <si>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</si>
  <si>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</si>
  <si>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</si>
  <si>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</si>
  <si>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</si>
  <si>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</si>
  <si>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</si>
  <si>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</si>
  <si>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</si>
  <si>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</si>
  <si>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</si>
  <si>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</si>
  <si>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</si>
  <si>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</si>
  <si>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</si>
  <si>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</si>
  <si>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</si>
  <si>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</si>
  <si>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</si>
  <si>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</si>
  <si>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</si>
  <si>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</si>
  <si>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</si>
  <si>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</si>
  <si>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</si>
  <si>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</si>
  <si>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</si>
  <si>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</si>
  <si>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</si>
  <si>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</si>
  <si>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</si>
  <si>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</si>
  <si>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</si>
  <si>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</si>
  <si>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</si>
  <si>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</si>
  <si>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</si>
  <si>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</si>
  <si>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</si>
  <si>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</si>
  <si>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</si>
  <si>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</si>
  <si>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</si>
  <si>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</si>
  <si>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</si>
  <si>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</si>
  <si>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</si>
  <si>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</si>
  <si>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</si>
  <si>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</si>
  <si>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</si>
  <si>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</si>
  <si>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</si>
  <si>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</si>
  <si>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</si>
  <si>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</si>
  <si>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</si>
  <si>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</si>
  <si>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</si>
  <si>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</si>
  <si>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</si>
  <si>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</si>
  <si>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</si>
  <si>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</si>
  <si>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</si>
  <si>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</si>
  <si>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</si>
  <si>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</si>
  <si>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</si>
  <si>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</si>
  <si>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</si>
  <si>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</si>
  <si>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</si>
  <si>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</si>
  <si>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</si>
  <si>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</si>
  <si>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</si>
  <si>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</si>
  <si>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</si>
  <si>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</si>
  <si>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</si>
  <si>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</si>
  <si>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</si>
  <si>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</si>
  <si>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</si>
  <si>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</si>
  <si>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</si>
  <si>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</si>
  <si>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</si>
  <si>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</si>
  <si>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</si>
  <si>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</si>
  <si>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</si>
  <si>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</si>
  <si>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</si>
  <si>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</si>
  <si>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</si>
  <si>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</si>
  <si>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</si>
  <si>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</si>
  <si>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</si>
  <si>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</si>
  <si>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</si>
  <si>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</si>
  <si>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</si>
  <si>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</si>
  <si>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</si>
  <si>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</si>
  <si>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</si>
  <si>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</si>
  <si>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</si>
  <si>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</si>
  <si>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</si>
  <si>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</si>
  <si>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</si>
  <si>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</si>
  <si>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</si>
  <si>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</si>
  <si>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</si>
  <si>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</si>
  <si>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</si>
  <si>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</si>
  <si>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</si>
  <si>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</si>
  <si>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</si>
  <si>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</si>
  <si>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</si>
  <si>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</si>
  <si>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</si>
  <si>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</si>
  <si>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</si>
  <si>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</si>
  <si>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</si>
  <si>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</si>
  <si>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</si>
  <si>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</si>
  <si>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</si>
  <si>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</si>
  <si>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</si>
  <si>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</si>
  <si>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</si>
  <si>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</si>
  <si>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</si>
  <si>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</si>
  <si>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</si>
  <si>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</si>
  <si>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</si>
  <si>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</si>
  <si>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</si>
  <si>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</si>
  <si>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</si>
  <si>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</si>
  <si>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</si>
  <si>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</si>
  <si>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</si>
  <si>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</si>
  <si>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</si>
  <si>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</si>
  <si>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</si>
  <si>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</si>
  <si>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</si>
  <si>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</si>
  <si>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</si>
  <si>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</si>
  <si>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</si>
  <si>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</si>
  <si>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</si>
  <si>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</si>
  <si>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</si>
  <si>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</si>
  <si>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</si>
  <si>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</si>
  <si>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</si>
  <si>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</si>
  <si>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</si>
  <si>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</si>
  <si>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</si>
  <si>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</si>
  <si>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</si>
  <si>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</si>
  <si>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</si>
  <si>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</si>
  <si>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</si>
  <si>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</si>
  <si>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</si>
  <si>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</si>
  <si>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</si>
  <si>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</si>
  <si>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</si>
  <si>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</si>
  <si>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</si>
  <si>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</si>
  <si>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</si>
  <si>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</si>
  <si>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</si>
  <si>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</si>
  <si>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</si>
  <si>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</si>
  <si>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</si>
  <si>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</si>
  <si>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</si>
  <si>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</si>
  <si>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</si>
  <si>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</si>
  <si>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</si>
  <si>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</si>
  <si>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</si>
  <si>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</si>
  <si>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</si>
  <si>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</si>
  <si>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</si>
  <si>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</si>
  <si>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</si>
  <si>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</si>
  <si>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</si>
  <si>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</si>
  <si>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</si>
  <si>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</si>
  <si>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</si>
  <si>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</si>
  <si>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</si>
  <si>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</si>
  <si>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</si>
  <si>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</si>
  <si>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</si>
  <si>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</si>
  <si>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</si>
  <si>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</si>
  <si>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</si>
  <si>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</si>
  <si>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</si>
  <si>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</si>
  <si>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</si>
  <si>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</si>
  <si>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</si>
  <si>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</si>
  <si>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</si>
  <si>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</si>
  <si>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</si>
  <si>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</si>
  <si>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</si>
  <si>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</si>
  <si>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</si>
  <si>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</si>
  <si>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</si>
  <si>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</si>
  <si>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</si>
  <si>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</si>
  <si>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</si>
  <si>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</si>
  <si>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</si>
  <si>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</si>
  <si>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</si>
  <si>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</si>
  <si>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</si>
  <si>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</si>
  <si>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</si>
  <si>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</si>
  <si>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</si>
  <si>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</si>
  <si>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</si>
  <si>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</si>
  <si>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</si>
  <si>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</si>
  <si>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</si>
  <si>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</si>
  <si>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</si>
  <si>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</si>
  <si>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</si>
  <si>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</si>
  <si>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</si>
  <si>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</si>
  <si>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</si>
  <si>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</si>
  <si>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</si>
  <si>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</si>
  <si>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</si>
  <si>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</si>
  <si>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</si>
  <si>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</si>
  <si>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</si>
  <si>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</si>
  <si>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</si>
  <si>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</si>
  <si>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</si>
  <si>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</si>
  <si>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</si>
  <si>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</si>
  <si>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</si>
  <si>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</si>
  <si>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</si>
  <si>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</si>
  <si>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</si>
  <si>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</si>
  <si>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</si>
  <si>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</si>
  <si>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</si>
  <si>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</si>
  <si>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</si>
  <si>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</si>
  <si>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</si>
  <si>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</si>
  <si>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</si>
  <si>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</si>
  <si>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</si>
  <si>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</si>
  <si>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</si>
  <si>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</si>
  <si>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</si>
  <si>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</si>
  <si>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</si>
  <si>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</si>
  <si>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</si>
  <si>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</si>
  <si>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</si>
  <si>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</si>
  <si>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</si>
  <si>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</si>
  <si>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</si>
  <si>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</si>
  <si>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</si>
  <si>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</si>
  <si>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</si>
  <si>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</si>
  <si>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</si>
  <si>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</si>
  <si>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</si>
  <si>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</si>
  <si>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</si>
  <si>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</si>
  <si>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</si>
  <si>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</si>
  <si>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</si>
  <si>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</si>
  <si>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</si>
  <si>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</si>
  <si>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</si>
  <si>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</si>
  <si>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</si>
  <si>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</si>
  <si>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</si>
  <si>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</si>
  <si>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</si>
  <si>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</si>
  <si>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</si>
  <si>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</si>
  <si>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</si>
  <si>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</si>
  <si>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</si>
  <si>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</si>
  <si>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</si>
  <si>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</si>
  <si>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</si>
  <si>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</si>
  <si>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</si>
  <si>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</si>
  <si>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</si>
  <si>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</si>
  <si>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</si>
  <si>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</si>
  <si>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</si>
  <si>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</si>
  <si>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</si>
  <si>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</si>
  <si>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</si>
  <si>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</si>
  <si>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</si>
  <si>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</si>
  <si>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</si>
  <si>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</si>
  <si>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</si>
  <si>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</si>
  <si>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</si>
  <si>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</si>
  <si>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</si>
  <si>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</si>
  <si>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</si>
  <si>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</si>
  <si>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</si>
  <si>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</si>
  <si>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</si>
  <si>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</si>
  <si>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</si>
  <si>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</si>
  <si>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</si>
  <si>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</si>
  <si>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</si>
  <si>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</si>
  <si>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</si>
  <si>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</si>
  <si>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</si>
  <si>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</si>
  <si>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</si>
  <si>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</si>
  <si>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</si>
  <si>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</si>
  <si>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</si>
  <si>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</si>
  <si>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</si>
  <si>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</si>
  <si>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</si>
  <si>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</si>
  <si>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</si>
  <si>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</si>
  <si>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</si>
  <si>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</si>
  <si>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</si>
  <si>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</si>
  <si>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</si>
  <si>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</si>
  <si>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</si>
  <si>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</si>
  <si>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</si>
  <si>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</si>
  <si>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</si>
  <si>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</si>
  <si>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</si>
  <si>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</si>
  <si>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</si>
  <si>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</si>
  <si>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</si>
  <si>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</si>
  <si>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</si>
  <si>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</si>
  <si>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</si>
  <si>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</si>
  <si>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</si>
  <si>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</si>
  <si>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</si>
  <si>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</si>
  <si>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</si>
  <si>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</si>
  <si>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</si>
  <si>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</si>
  <si>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</si>
  <si>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</si>
  <si>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</si>
  <si>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</si>
  <si>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</si>
  <si>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</si>
  <si>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</si>
  <si>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</si>
  <si>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</si>
  <si>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</si>
  <si>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</si>
  <si>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</si>
  <si>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</si>
  <si>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</si>
  <si>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</si>
  <si>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</si>
  <si>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</si>
  <si>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</si>
  <si>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</si>
  <si>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</si>
  <si>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</si>
  <si>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</si>
  <si>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</si>
  <si>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</si>
  <si>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</si>
  <si>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</si>
  <si>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</si>
  <si>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</si>
  <si>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</si>
  <si>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</si>
  <si>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</si>
  <si>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</si>
  <si>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</si>
  <si>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</si>
  <si>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</si>
  <si>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</si>
  <si>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</si>
  <si>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</si>
  <si>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</si>
  <si>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</si>
  <si>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</si>
  <si>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</si>
  <si>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</si>
  <si>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</si>
  <si>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</si>
  <si>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</si>
  <si>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</si>
  <si>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</si>
  <si>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</si>
  <si>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</si>
  <si>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</si>
  <si>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</si>
  <si>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</si>
  <si>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</si>
  <si>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</si>
  <si>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</si>
  <si>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</si>
  <si>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</si>
  <si>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</si>
  <si>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</si>
  <si>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</si>
  <si>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</si>
  <si>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</si>
  <si>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</si>
  <si>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</si>
  <si>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</si>
  <si>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</si>
  <si>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</si>
  <si>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</si>
  <si>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</si>
  <si>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</si>
  <si>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</si>
  <si>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</si>
  <si>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</si>
  <si>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</si>
  <si>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</si>
  <si>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</si>
  <si>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</si>
  <si>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</si>
  <si>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</si>
  <si>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</si>
  <si>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</si>
  <si>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</si>
  <si>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</si>
  <si>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</si>
  <si>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</si>
  <si>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</si>
  <si>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</si>
  <si>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</si>
  <si>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</si>
  <si>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</si>
  <si>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</si>
  <si>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</si>
  <si>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</si>
  <si>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</si>
  <si>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</si>
  <si>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</si>
  <si>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</si>
  <si>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</si>
  <si>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</si>
  <si>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</si>
  <si>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</si>
  <si>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</si>
  <si>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</si>
  <si>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</si>
  <si>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</si>
  <si>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</si>
  <si>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</si>
  <si>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</si>
  <si>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</si>
  <si>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</si>
  <si>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</si>
  <si>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</si>
  <si>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</si>
  <si>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</si>
  <si>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</si>
  <si>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</si>
  <si>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</si>
  <si>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</si>
  <si>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</si>
  <si>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</si>
  <si>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</si>
  <si>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</si>
  <si>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</si>
  <si>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</si>
  <si>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</si>
  <si>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</si>
  <si>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</si>
  <si>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</si>
  <si>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</si>
  <si>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</si>
  <si>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</si>
  <si>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</si>
  <si>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</si>
  <si>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</si>
  <si>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</si>
  <si>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</si>
  <si>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</si>
  <si>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</si>
  <si>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</si>
  <si>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</si>
  <si>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</si>
  <si>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</si>
  <si>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</si>
  <si>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</si>
  <si>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</si>
  <si>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</si>
  <si>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</si>
  <si>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</si>
  <si>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</si>
  <si>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</si>
  <si>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</si>
  <si>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</si>
  <si>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</si>
  <si>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</si>
  <si>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</si>
  <si>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</si>
  <si>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</si>
  <si>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</si>
  <si>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</si>
  <si>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</si>
  <si>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</si>
  <si>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</si>
  <si>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</si>
  <si>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</si>
  <si>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</si>
  <si>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</si>
  <si>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</si>
  <si>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</si>
  <si>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</si>
  <si>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</si>
  <si>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</si>
  <si>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</si>
  <si>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</si>
  <si>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</si>
  <si>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</si>
  <si>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</si>
  <si>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</si>
  <si>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</si>
  <si>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</si>
  <si>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</si>
  <si>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</si>
  <si>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</si>
  <si>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</si>
  <si>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</si>
  <si>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</si>
  <si>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</si>
  <si>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</si>
  <si>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</si>
  <si>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</si>
  <si>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</si>
  <si>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</si>
  <si>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</si>
  <si>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</si>
  <si>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</si>
  <si>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</si>
  <si>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</si>
  <si>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</si>
  <si>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</si>
  <si>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</si>
  <si>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</si>
  <si>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</si>
  <si>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</si>
  <si>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</si>
  <si>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</si>
  <si>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</si>
  <si>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</si>
  <si>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</si>
  <si>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</si>
  <si>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</si>
  <si>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</si>
  <si>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</si>
  <si>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</si>
  <si>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</si>
  <si>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</si>
  <si>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</si>
  <si>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</si>
  <si>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</si>
  <si>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</si>
  <si>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</si>
  <si>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</si>
  <si>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</si>
  <si>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</si>
  <si>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</si>
  <si>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</si>
  <si>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</si>
  <si>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</si>
  <si>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</si>
  <si>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</si>
  <si>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</si>
  <si>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</si>
  <si>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</si>
  <si>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</si>
  <si>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</si>
  <si>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</si>
  <si>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</si>
  <si>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</si>
  <si>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</si>
  <si>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</si>
  <si>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</si>
  <si>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</si>
  <si>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</si>
  <si>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</si>
  <si>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</si>
  <si>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</si>
  <si>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</si>
  <si>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</si>
  <si>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</si>
  <si>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</si>
  <si>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</si>
  <si>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</si>
  <si>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</si>
  <si>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</si>
  <si>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</si>
  <si>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</si>
  <si>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</si>
  <si>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</si>
  <si>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</si>
  <si>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</si>
  <si>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</si>
  <si>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</si>
  <si>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</si>
  <si>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</si>
  <si>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</si>
  <si>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</si>
  <si>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</si>
  <si>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</si>
  <si>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</si>
  <si>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</si>
  <si>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</si>
  <si>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</si>
  <si>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</si>
  <si>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</si>
  <si>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</si>
  <si>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</si>
  <si>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</si>
  <si>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</si>
  <si>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</si>
  <si>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</si>
  <si>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</si>
  <si>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</si>
  <si>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</si>
  <si>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</si>
  <si>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</si>
  <si>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</si>
  <si>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</si>
  <si>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</si>
  <si>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</si>
  <si>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</si>
  <si>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</si>
  <si>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</si>
  <si>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</si>
  <si>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</si>
  <si>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</si>
  <si>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</si>
  <si>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</si>
  <si>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</si>
  <si>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</si>
  <si>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</si>
  <si>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</si>
  <si>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</si>
  <si>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</si>
  <si>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</si>
  <si>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</si>
  <si>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</si>
  <si>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</si>
  <si>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</si>
  <si>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</si>
  <si>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</si>
  <si>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</si>
  <si>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</si>
  <si>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</si>
  <si>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</si>
  <si>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</si>
  <si>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</si>
  <si>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</si>
  <si>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</si>
  <si>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</si>
  <si>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</si>
  <si>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</si>
  <si>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</si>
  <si>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</si>
  <si>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</si>
  <si>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</si>
  <si>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</si>
  <si>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</si>
  <si>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</si>
  <si>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</si>
  <si>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</si>
  <si>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</si>
  <si>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</si>
  <si>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</si>
  <si>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</si>
  <si>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</si>
  <si>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</si>
  <si>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</si>
  <si>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</si>
  <si>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</si>
  <si>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</si>
  <si>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</si>
  <si>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</si>
  <si>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</si>
  <si>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</si>
  <si>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</si>
  <si>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</si>
  <si>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</si>
  <si>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</si>
  <si>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</si>
  <si>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</si>
  <si>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</si>
  <si>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</si>
  <si>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</si>
  <si>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</si>
  <si>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</si>
  <si>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</si>
  <si>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</si>
  <si>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</si>
  <si>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</si>
  <si>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</si>
  <si>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</si>
  <si>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</si>
  <si>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</si>
  <si>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</si>
  <si>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</si>
  <si>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</si>
  <si>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</si>
  <si>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</si>
  <si>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</si>
  <si>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</si>
  <si>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</si>
  <si>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</si>
  <si>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</si>
  <si>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</si>
  <si>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</si>
  <si>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</si>
  <si>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</si>
  <si>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</si>
  <si>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</si>
  <si>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</si>
  <si>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</si>
  <si>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</si>
  <si>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</si>
  <si>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</si>
  <si>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</si>
  <si>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</si>
  <si>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</si>
  <si>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</si>
  <si>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</si>
  <si>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</si>
  <si>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</si>
  <si>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</si>
  <si>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</si>
  <si>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</si>
  <si>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</si>
  <si>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</si>
  <si>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</si>
  <si>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</si>
  <si>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</si>
  <si>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</si>
  <si>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</si>
  <si>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</si>
  <si>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</si>
  <si>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</si>
  <si>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</si>
  <si>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</si>
  <si>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</si>
  <si>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</si>
  <si>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</si>
  <si>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</si>
  <si>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</si>
  <si>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</si>
  <si>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</si>
  <si>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</si>
  <si>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</si>
  <si>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</si>
  <si>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</si>
  <si>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</si>
  <si>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</si>
  <si>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</si>
  <si>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</si>
  <si>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</si>
  <si>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</si>
  <si>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</si>
  <si>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</si>
  <si>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</si>
  <si>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</si>
  <si>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</si>
  <si>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</si>
  <si>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</si>
  <si>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</si>
  <si>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</si>
  <si>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</si>
  <si>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</si>
  <si>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</si>
  <si>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</si>
  <si>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</si>
  <si>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</si>
  <si>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</si>
  <si>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</si>
  <si>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</si>
  <si>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</si>
  <si>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</si>
  <si>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</si>
  <si>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</si>
  <si>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</si>
  <si>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</si>
  <si>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</si>
  <si>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</si>
  <si>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</si>
  <si>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</si>
  <si>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</si>
  <si>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</si>
  <si>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</si>
  <si>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</si>
  <si>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</si>
  <si>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</si>
  <si>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</si>
  <si>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</si>
  <si>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</si>
  <si>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</si>
  <si>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</si>
  <si>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</si>
  <si>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</si>
  <si>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</si>
  <si>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</si>
  <si>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</si>
  <si>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</si>
  <si>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</si>
  <si>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</si>
  <si>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</si>
  <si>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</si>
  <si>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</si>
  <si>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</si>
  <si>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</si>
  <si>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</si>
  <si>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</si>
  <si>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</si>
  <si>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</si>
  <si>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</si>
  <si>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</si>
  <si>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</si>
  <si>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</si>
  <si>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</si>
  <si>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</si>
  <si>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</si>
  <si>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</si>
  <si>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</si>
  <si>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</si>
  <si>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</si>
  <si>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</si>
  <si>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</si>
  <si>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</si>
  <si>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</si>
  <si>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</si>
  <si>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</si>
  <si>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</si>
  <si>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</si>
  <si>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</si>
  <si>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</si>
  <si>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</si>
  <si>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</si>
  <si>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</si>
  <si>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</si>
  <si>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</si>
  <si>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</si>
  <si>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</si>
  <si>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</si>
  <si>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</si>
  <si>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</si>
  <si>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</si>
  <si>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</si>
  <si>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</si>
  <si>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</si>
  <si>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</si>
  <si>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</si>
  <si>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</si>
  <si>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</si>
  <si>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</si>
  <si>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</si>
  <si>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</si>
  <si>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</si>
  <si>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</si>
  <si>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</si>
  <si>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</si>
  <si>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</si>
  <si>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</si>
  <si>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</si>
  <si>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</si>
  <si>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</si>
  <si>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</si>
  <si>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</si>
  <si>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</si>
  <si>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</si>
  <si>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</si>
  <si>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</si>
  <si>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</si>
  <si>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</si>
  <si>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</si>
  <si>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</si>
  <si>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</si>
  <si>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</si>
  <si>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</si>
  <si>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</si>
  <si>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</si>
  <si>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</si>
  <si>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</si>
  <si>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</si>
  <si>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</si>
  <si>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</si>
  <si>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</si>
  <si>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</si>
  <si>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</si>
  <si>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</si>
  <si>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</si>
  <si>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</si>
  <si>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</si>
  <si>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</si>
  <si>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</si>
  <si>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</si>
  <si>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</si>
  <si>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</si>
  <si>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</si>
  <si>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</si>
  <si>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</si>
  <si>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</si>
  <si>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</si>
  <si>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</si>
  <si>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</si>
  <si>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</si>
  <si>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</si>
  <si>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</si>
  <si>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</si>
  <si>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</si>
  <si>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</si>
  <si>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</si>
  <si>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</si>
  <si>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</si>
  <si>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</si>
  <si>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</si>
  <si>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</si>
  <si>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</si>
  <si>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</si>
  <si>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</si>
  <si>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</si>
  <si>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</si>
  <si>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</si>
  <si>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</si>
  <si>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</si>
  <si>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</si>
  <si>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</si>
  <si>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</si>
  <si>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</si>
  <si>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</si>
  <si>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</si>
  <si>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</si>
  <si>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</si>
  <si>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</si>
  <si>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</si>
  <si>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</si>
  <si>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</si>
  <si>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</si>
  <si>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</si>
  <si>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</si>
  <si>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</si>
  <si>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</si>
  <si>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</si>
  <si>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</si>
  <si>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</si>
  <si>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</si>
  <si>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</si>
  <si>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</si>
  <si>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</si>
  <si>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</si>
  <si>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</si>
  <si>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</si>
  <si>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</si>
  <si>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</si>
  <si>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</si>
  <si>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</si>
  <si>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</si>
  <si>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</si>
  <si>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</si>
  <si>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</si>
  <si>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</si>
  <si>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</si>
  <si>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</si>
  <si>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</si>
  <si>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</si>
  <si>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</si>
  <si>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</si>
  <si>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</si>
  <si>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</si>
  <si>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</si>
  <si>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</si>
  <si>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</si>
  <si>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</si>
  <si>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</si>
  <si>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</si>
  <si>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</si>
  <si>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</si>
  <si>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</si>
  <si>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</si>
  <si>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</si>
  <si>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</si>
  <si>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</si>
  <si>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</si>
  <si>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</si>
  <si>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</si>
  <si>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</si>
  <si>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</si>
  <si>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</si>
  <si>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</si>
  <si>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</si>
  <si>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</si>
  <si>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</si>
  <si>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</si>
  <si>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</si>
  <si>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</si>
  <si>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</si>
  <si>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</si>
  <si>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</si>
  <si>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</si>
  <si>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</si>
  <si>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</si>
  <si>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</si>
  <si>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</si>
  <si>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</si>
  <si>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Median</t>
  </si>
  <si>
    <t>Mean</t>
  </si>
  <si>
    <t>Min</t>
  </si>
  <si>
    <t>Max</t>
  </si>
  <si>
    <t>Variance</t>
  </si>
  <si>
    <t>Standard Deviaion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</si>
</sst>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[CrowdfundingBookHW.xlsx]Outcome by parent category!PivotTable1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B-42CC-BFFA-DA6A553A7DF7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B-42CC-BFFA-DA6A553A7DF7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B-42CC-BFFA-DA6A553A7DF7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B-42CC-BFFA-DA6A553A7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8649976"/>
        <c:axId val="628650336"/>
      </c:barChart>
      <c:catAx>
        <c:axId val="62864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0336"/>
        <c:crosses val="autoZero"/>
        <c:auto val="1"/>
        <c:lblAlgn val="ctr"/>
        <c:lblOffset val="100"/>
        <c:noMultiLvlLbl val="0"/>
      </c:catAx>
      <c:valAx>
        <c:axId val="628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[CrowdfundingBookHW.xlsx]Outcome by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3-423A-9B0E-0FD0CF7130EB}"/>
            </c:ext>
          </c:extLst>
        </c:ser>
        <c:ser>
          <c:idx val="1"/>
          <c:order val="1"/>
          <c:tx>
            <c:strRef>
              <c:f>'Outcome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3-423A-9B0E-0FD0CF7130EB}"/>
            </c:ext>
          </c:extLst>
        </c:ser>
        <c:ser>
          <c:idx val="2"/>
          <c:order val="2"/>
          <c:tx>
            <c:strRef>
              <c:f>'Outcome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3-423A-9B0E-0FD0CF7130EB}"/>
            </c:ext>
          </c:extLst>
        </c:ser>
        <c:ser>
          <c:idx val="3"/>
          <c:order val="3"/>
          <c:tx>
            <c:strRef>
              <c:f>'Outcome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3-423A-9B0E-0FD0CF71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740200"/>
        <c:axId val="417734440"/>
      </c:barChart>
      <c:catAx>
        <c:axId val="4177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34440"/>
        <c:crosses val="autoZero"/>
        <c:auto val="1"/>
        <c:lblAlgn val="ctr"/>
        <c:lblOffset val="100"/>
        <c:tickLblSkip val="1"/>
        <c:noMultiLvlLbl val="0"/>
      </c:catAx>
      <c:valAx>
        <c:axId val="4177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[CrowdfundingBookHW.xlsx]Outcome by months!PivotTable5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C-4FAE-825C-A890B50A2E52}"/>
            </c:ext>
          </c:extLst>
        </c:ser>
        <c:ser>
          <c:idx val="1"/>
          <c:order val="1"/>
          <c:tx>
            <c:strRef>
              <c:f>'Outcome by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6C-4FAE-825C-A890B50A2E52}"/>
            </c:ext>
          </c:extLst>
        </c:ser>
        <c:ser>
          <c:idx val="2"/>
          <c:order val="2"/>
          <c:tx>
            <c:strRef>
              <c:f>'Outcome by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'Outcome by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6C-4FAE-825C-A890B50A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73656"/>
        <c:axId val="581974016"/>
      </c:lineChart>
      <c:catAx>
        <c:axId val="5819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4016"/>
        <c:crosses val="autoZero"/>
        <c:auto val="1"/>
        <c:lblAlgn val="ctr"/>
        <c:lblOffset val="100"/>
        <c:noMultiLvlLbl val="0"/>
      </c:catAx>
      <c:valAx>
        <c:axId val="5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6-421A-AB02-9926B44B48DC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6-421A-AB02-9926B44B48DC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6-421A-AB02-9926B44B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5664"/>
        <c:axId val="617544584"/>
      </c:lineChart>
      <c:catAx>
        <c:axId val="6175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4584"/>
        <c:crosses val="autoZero"/>
        <c:auto val="1"/>
        <c:lblAlgn val="ctr"/>
        <c:lblOffset val="100"/>
        <c:noMultiLvlLbl val="0"/>
      </c:catAx>
      <c:valAx>
        <c:axId val="6175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Number of backers in successful and unsuccessful campaigns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unsuccessful campaigns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C5C35B8-34D4-477A-B495-7261902C94B7}">
          <cx:tx>
            <cx:txData>
              <cx:f>_xlchart.v1.1</cx:f>
              <cx:v>backers_count</cx:v>
            </cx:txData>
          </cx:tx>
          <cx:spPr>
            <a:solidFill>
              <a:srgbClr val="C00000"/>
            </a:solidFill>
            <a:ln>
              <a:gradFill>
                <a:gsLst>
                  <a:gs pos="0">
                    <a:srgbClr val="FF0000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B383C9-5D48-4610-8849-EF93E966D800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FEC7BB3-E146-4EAA-A9D7-C9B09E7DC12F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F8C234C-9ED5-409D-90E9-7FB15219BD3F}">
          <cx:tx>
            <cx:txData>
              <cx:f>_xlchart.v1.7</cx:f>
              <cx:v>backers_count</cx:v>
            </cx:txData>
          </cx:tx>
          <cx:spPr>
            <a:solidFill>
              <a:srgbClr val="00B050">
                <a:alpha val="99000"/>
              </a:srgb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377190</xdr:colOff>
      <xdr:row>1</xdr:row>
      <xdr:rowOff>180340</xdr:rowOff>
    </xdr:from>
    <xdr:to>
      <xdr:col>16</xdr:col>
      <xdr:colOff>214630</xdr:colOff>
      <xdr:row>19</xdr:row>
      <xdr:rowOff>138430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1F734-57C2-25BD-D481-F20E6AE2D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101600</xdr:rowOff>
    </xdr:from>
    <xdr:to>
      <xdr:col>14</xdr:col>
      <xdr:colOff>574040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17E80-F5D1-EE0B-8765-2C30BE96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72390</xdr:rowOff>
    </xdr:from>
    <xdr:to>
      <xdr:col>12</xdr:col>
      <xdr:colOff>228600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00D38-9837-AEDC-9101-9B564AE76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370840</xdr:colOff>
      <xdr:row>14</xdr:row>
      <xdr:rowOff>192404</xdr:rowOff>
    </xdr:from>
    <xdr:to>
      <xdr:col>7</xdr:col>
      <xdr:colOff>868680</xdr:colOff>
      <xdr:row>31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36B09-05E8-5D96-E89C-519DA9970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561340</xdr:colOff>
      <xdr:row>4</xdr:row>
      <xdr:rowOff>32384</xdr:rowOff>
    </xdr:from>
    <xdr:to>
      <xdr:col>13</xdr:col>
      <xdr:colOff>386080</xdr:colOff>
      <xdr:row>24</xdr:row>
      <xdr:rowOff>2540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6CF007-D56B-36C0-1917-6ED69ABDB6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8510" y="821054"/>
              <a:ext cx="6108700" cy="3905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l" refreshedDate="45585.923191666669" createdVersion="8" refreshedVersion="8" minRefreshableVersion="3" recordCount="1000" xr:uid="{F3833E94-545B-4217-820B-C373F292EDC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5CC8A-B791-4DBF-9FC9-38D3126DDA6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40418-5909-446C-B677-724220E2BCE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6FCB3-7A0C-46F5-96C2-927F5DB4B52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K1" zoomScale="90" zoomScaleNormal="90" workbookViewId="0">
      <selection activeCell="G34" sqref="G3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6.09765625" style="6" bestFit="1" customWidth="1"/>
    <col min="12" max="12" width="11.3984375" bestFit="1" customWidth="1"/>
    <col min="13" max="13" width="11" bestFit="1" customWidth="1"/>
    <col min="14" max="14" width="26" bestFit="1" customWidth="1"/>
    <col min="15" max="15" width="22.3984375" customWidth="1"/>
    <col min="18" max="18" width="28" bestFit="1" customWidth="1"/>
    <col min="19" max="19" width="14.199218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IF(H2=0, 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 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IF(H3=0, 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RIGHT(R3, LEN(R3) - FIND("/", R3) 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IF(H67=0, 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 R67) 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IF(H131=0, 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 R131) 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IF(H195=0, 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 R195) 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6">
        <f t="shared" ref="I259:I322" si="25">IF(H259=0, 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 R259) 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IF(H323=0, 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 R323) 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IF(H387=0, 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 R387) 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6">
        <f t="shared" ref="I451:I514" si="43">IF(H451=0, 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 R451) 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IF(H515=0, 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 R515) 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IF(H579=0, 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 R579) 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IF(H643=0, 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 R643) 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IF(H707=0, 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 R707) 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IF(H771=0, 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 R771) 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IF(H835=0, 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 R835) 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IF(H899=0, 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 R899) 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IF(H963=0, 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 R963) 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C11">
    <cfRule type="cellIs" dxfId="23" priority="3" operator="between">
      <formula>1</formula>
      <formula>2</formula>
    </cfRule>
  </conditionalFormatting>
  <conditionalFormatting sqref="F2:F1001 F2060:F1048576">
    <cfRule type="cellIs" dxfId="22" priority="1" operator="greaterThan">
      <formula>2</formula>
    </cfRule>
    <cfRule type="cellIs" dxfId="21" priority="2" operator="between">
      <formula>1</formula>
      <formula>2</formula>
    </cfRule>
    <cfRule type="cellIs" dxfId="20" priority="4" operator="between">
      <formula>0</formula>
      <formula>1</formula>
    </cfRule>
  </conditionalFormatting>
  <conditionalFormatting sqref="G1:G1048576">
    <cfRule type="cellIs" dxfId="19" priority="5" operator="equal">
      <formula>"canceled"</formula>
    </cfRule>
    <cfRule type="cellIs" dxfId="18" priority="6" operator="equal">
      <formula>"live"</formula>
    </cfRule>
    <cfRule type="cellIs" dxfId="17" priority="7" operator="equal">
      <formula>"successful"</formula>
    </cfRule>
    <cfRule type="cellIs" dxfId="16" priority="8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ABD6-F84F-4472-B512-7E28D47F82A8}">
  <dimension ref="A1:F14"/>
  <sheetViews>
    <sheetView workbookViewId="0">
      <selection activeCell="E21" sqref="E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3" spans="1:6" x14ac:dyDescent="0.3">
      <c r="A3" s="7" t="s">
        <v>2044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D8B4-CF14-4A00-A536-CE5066869AA3}">
  <dimension ref="A1:F30"/>
  <sheetViews>
    <sheetView workbookViewId="0">
      <selection activeCell="G25" sqref="G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2" spans="1:6" x14ac:dyDescent="0.3">
      <c r="A2" s="7" t="s">
        <v>2031</v>
      </c>
      <c r="B2" t="s">
        <v>2046</v>
      </c>
    </row>
    <row r="4" spans="1:6" x14ac:dyDescent="0.3">
      <c r="A4" s="7" t="s">
        <v>2044</v>
      </c>
      <c r="B4" s="7" t="s">
        <v>2045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B774-A21D-4F0C-BEFF-0C5E0A34BD4B}">
  <dimension ref="A1:E18"/>
  <sheetViews>
    <sheetView workbookViewId="0">
      <selection activeCell="I22" sqref="I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296875" bestFit="1" customWidth="1"/>
    <col min="5" max="6" width="10.8984375" bestFit="1" customWidth="1"/>
  </cols>
  <sheetData>
    <row r="1" spans="1:5" x14ac:dyDescent="0.3">
      <c r="A1" s="7" t="s">
        <v>2031</v>
      </c>
      <c r="B1" t="s">
        <v>2046</v>
      </c>
    </row>
    <row r="2" spans="1:5" x14ac:dyDescent="0.3">
      <c r="A2" s="7" t="s">
        <v>2085</v>
      </c>
      <c r="B2" t="s">
        <v>2046</v>
      </c>
    </row>
    <row r="4" spans="1:5" x14ac:dyDescent="0.3">
      <c r="A4" s="7" t="s">
        <v>2044</v>
      </c>
      <c r="B4" s="7" t="s">
        <v>2045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F7FF-57A4-48DB-AFB4-395CDA0445F8}">
  <dimension ref="A1:H13"/>
  <sheetViews>
    <sheetView workbookViewId="0">
      <selection activeCell="A14" sqref="A14"/>
    </sheetView>
  </sheetViews>
  <sheetFormatPr defaultRowHeight="15.6" x14ac:dyDescent="0.3"/>
  <cols>
    <col min="1" max="1" width="21" customWidth="1"/>
    <col min="2" max="2" width="16.796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796875" bestFit="1" customWidth="1"/>
    <col min="8" max="8" width="18.5" bestFit="1" customWidth="1"/>
  </cols>
  <sheetData>
    <row r="1" spans="1:8" s="11" customFormat="1" x14ac:dyDescent="0.3">
      <c r="A1" s="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">
      <c r="A2" s="12" t="s">
        <v>2094</v>
      </c>
      <c r="B2">
        <f>COUNTIFS(Crowdfunding!$G:$G,"=successful", Crowdfunding!$D:$D,"&lt;1000")</f>
        <v>30</v>
      </c>
      <c r="C2">
        <f>COUNTIFS(Crowdfunding!$G:$G,"=FAILED", Crowdfunding!$D:$D,"&lt;1000")</f>
        <v>20</v>
      </c>
      <c r="D2">
        <f>COUNTIFS(Crowdfunding!$G:$G,"=CANCELED", Crowdfunding!$D:$D,"&lt;1000")</f>
        <v>1</v>
      </c>
      <c r="E2">
        <f>SUM(B2+C2+D2)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2" t="s">
        <v>2095</v>
      </c>
      <c r="B3">
        <f>COUNTIFS(Crowdfunding!$G:$G,"=successful", Crowdfunding!$D:$D,"&gt;=1000",Crowdfunding!$D:$D,"&lt;5000")</f>
        <v>191</v>
      </c>
      <c r="C3">
        <f>COUNTIFS(Crowdfunding!$G:$G,"=FAILED", Crowdfunding!$D:$D,"&gt;=1000",Crowdfunding!$D:$D,"&lt;5000")</f>
        <v>38</v>
      </c>
      <c r="D3">
        <f>COUNTIFS(Crowdfunding!$G:$G,"=CANCELED", Crowdfunding!$D:$D,"&gt;=1000",Crowdfunding!$D:$D,"&lt;5000")</f>
        <v>2</v>
      </c>
      <c r="E3">
        <f t="shared" ref="E3:E13" si="0">SUM(B3+C3+D3)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2" t="s">
        <v>2096</v>
      </c>
      <c r="B4">
        <f>COUNTIFS(Crowdfunding!$G:$G,"=successful", Crowdfunding!$D:$D,"&gt;=5000",Crowdfunding!$D:$D,"&lt;10000")</f>
        <v>164</v>
      </c>
      <c r="C4">
        <f>COUNTIFS(Crowdfunding!$G:$G,"=FAILED", Crowdfunding!$D:$D,"&gt;=5000",Crowdfunding!$D:$D,"&lt;10000")</f>
        <v>126</v>
      </c>
      <c r="D4">
        <f>COUNTIFS(Crowdfunding!$G:$G,"=Canceled", 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2" t="s">
        <v>2097</v>
      </c>
      <c r="B5">
        <f>COUNTIFS(Crowdfunding!$G:$G,"=successful", Crowdfunding!$D:$D,"&gt;=10000",Crowdfunding!$D:$D,"&lt;14999")</f>
        <v>4</v>
      </c>
      <c r="C5">
        <f>COUNTIFS(Crowdfunding!$G:$G,"=FAILED", Crowdfunding!$D:$D,"&gt;=10000",Crowdfunding!$D:$D,"&lt;14999")</f>
        <v>5</v>
      </c>
      <c r="D5">
        <f>COUNTIFS(Crowdfunding!$G:$G,"=canceled", Crowdfunding!$D:$D,"&gt;=10000",Crowdfunding!$D:$D,"&lt;14999")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2" t="s">
        <v>2098</v>
      </c>
      <c r="B6">
        <f>COUNTIFS(Crowdfunding!$G:$G,"=successful", Crowdfunding!$D:$D,"&gt;=15000",Crowdfunding!$D:$D,"&lt;20000")</f>
        <v>10</v>
      </c>
      <c r="C6">
        <f>COUNTIFS(Crowdfunding!$G:$G,"=FAILED", Crowdfunding!$D:$D,"&gt;=15000",Crowdfunding!$D:$D,"&lt;20000")</f>
        <v>0</v>
      </c>
      <c r="D6">
        <f>COUNTIFS(Crowdfunding!$G:$G,"=Canceled", 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2" t="s">
        <v>2099</v>
      </c>
      <c r="B7">
        <f>COUNTIFS(Crowdfunding!$G:$G,"=successful", Crowdfunding!$D:$D,"&gt;=20000",Crowdfunding!$D:$D,"&lt;25000")</f>
        <v>7</v>
      </c>
      <c r="C7">
        <f>COUNTIFS(Crowdfunding!$G:$G,"=FAILED", Crowdfunding!$D:$D,"&gt;=20000",Crowdfunding!$D:$D,"&lt;25000")</f>
        <v>0</v>
      </c>
      <c r="D7">
        <f>COUNTIFS(Crowdfunding!$G:$G,"=canceled", 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2" t="s">
        <v>2100</v>
      </c>
      <c r="B8">
        <f>COUNTIFS(Crowdfunding!$G:$G,"=successful", Crowdfunding!$D:$D,"&gt;=25000",Crowdfunding!$D:$D,"&lt;30000")</f>
        <v>11</v>
      </c>
      <c r="C8">
        <f>COUNTIFS(Crowdfunding!$G:$G,"=FAILED", Crowdfunding!$D:$D,"&gt;=25000",Crowdfunding!$D:$D,"&lt;30000")</f>
        <v>3</v>
      </c>
      <c r="D8">
        <f>COUNTIFS(Crowdfunding!$G:$G,"=canceled", 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2" t="s">
        <v>2101</v>
      </c>
      <c r="B9">
        <f>COUNTIFS(Crowdfunding!$G:$G,"=successful", Crowdfunding!$D:$D,"&gt;=30000",Crowdfunding!$D:$D,"&lt;35000")</f>
        <v>7</v>
      </c>
      <c r="C9">
        <f>COUNTIFS(Crowdfunding!$G:$G,"=FAILED", Crowdfunding!$D:$D,"&gt;=30000",Crowdfunding!$D:$D,"&lt;35000")</f>
        <v>0</v>
      </c>
      <c r="D9">
        <f>COUNTIFS(Crowdfunding!$G:$G,"=canceled", 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2" t="s">
        <v>2102</v>
      </c>
      <c r="B10">
        <f>COUNTIFS(Crowdfunding!$G:$G,"=successful", Crowdfunding!$D:$D,"&gt;=35000",Crowdfunding!$D:$D,"&lt;40000")</f>
        <v>8</v>
      </c>
      <c r="C10">
        <f>COUNTIFS(Crowdfunding!$G:$G,"=FAILED", Crowdfunding!$D:$D,"&gt;=35000",Crowdfunding!$D:$D,"&lt;40000")</f>
        <v>3</v>
      </c>
      <c r="D10">
        <f>COUNTIFS(Crowdfunding!$G:$G,"=canceled", 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2" t="s">
        <v>2103</v>
      </c>
      <c r="B11">
        <f>COUNTIFS(Crowdfunding!$G:$G,"=successful", Crowdfunding!$D:$D,"&gt;=40000",Crowdfunding!$D:$D,"&lt;45000")</f>
        <v>11</v>
      </c>
      <c r="C11">
        <f>COUNTIFS(Crowdfunding!$G:$G,"=FAILED", Crowdfunding!$D:$D,"&gt;=40000",Crowdfunding!$D:$D,"&lt;45000")</f>
        <v>3</v>
      </c>
      <c r="D11">
        <f>COUNTIFS(Crowdfunding!$G:$G,"=canceled", 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2" t="s">
        <v>2104</v>
      </c>
      <c r="B12">
        <f>COUNTIFS(Crowdfunding!$G:$G,"=successful", Crowdfunding!$D:$D,"&gt;=45000",Crowdfunding!$D:$D,"&lt;50000")</f>
        <v>8</v>
      </c>
      <c r="C12">
        <f>COUNTIFS(Crowdfunding!$G:$G,"=fAILED", Crowdfunding!$D:$D,"&gt;=45000",Crowdfunding!$D:$D,"&lt;50000")</f>
        <v>3</v>
      </c>
      <c r="D12">
        <f>COUNTIFS(Crowdfunding!$G:$G,"=canceled", 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12" t="s">
        <v>2105</v>
      </c>
      <c r="B13">
        <f>COUNTIFS(Crowdfunding!$G:$G,"=successful", Crowdfunding!$D:$D,"&gt;=50000")</f>
        <v>114</v>
      </c>
      <c r="C13">
        <f>COUNTIFS(Crowdfunding!$G:$G,"=FAILED", Crowdfunding!$D:$D,"&gt;=50000")</f>
        <v>163</v>
      </c>
      <c r="D13">
        <f>COUNTIFS(Crowdfunding!$G:$G,"=canceled", 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3BE6-5615-4FF7-8D78-F8E76A797561}">
  <dimension ref="A1:N566"/>
  <sheetViews>
    <sheetView workbookViewId="0">
      <selection activeCell="F20" sqref="F20"/>
    </sheetView>
  </sheetViews>
  <sheetFormatPr defaultRowHeight="15.6" x14ac:dyDescent="0.3"/>
  <cols>
    <col min="2" max="2" width="13.19921875" bestFit="1" customWidth="1"/>
    <col min="5" max="5" width="13.19921875" bestFit="1" customWidth="1"/>
    <col min="9" max="9" width="9.8984375" bestFit="1" customWidth="1"/>
    <col min="12" max="12" width="11.8984375" bestFit="1" customWidth="1"/>
    <col min="13" max="13" width="16.5" bestFit="1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  <c r="G1" s="1" t="s">
        <v>4</v>
      </c>
      <c r="H1" s="1" t="s">
        <v>2108</v>
      </c>
      <c r="I1" s="1" t="s">
        <v>2109</v>
      </c>
      <c r="J1" s="1" t="s">
        <v>2110</v>
      </c>
      <c r="K1" s="1" t="s">
        <v>2111</v>
      </c>
      <c r="L1" s="1" t="s">
        <v>2112</v>
      </c>
      <c r="M1" s="1" t="s">
        <v>2113</v>
      </c>
      <c r="N1" s="1"/>
    </row>
    <row r="2" spans="1:14" x14ac:dyDescent="0.3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4" x14ac:dyDescent="0.3">
      <c r="A4" t="s">
        <v>20</v>
      </c>
      <c r="B4">
        <v>174</v>
      </c>
      <c r="D4" t="s">
        <v>14</v>
      </c>
      <c r="E4">
        <v>53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</row>
    <row r="8" spans="1:14" x14ac:dyDescent="0.3">
      <c r="A8" t="s">
        <v>20</v>
      </c>
      <c r="B8">
        <v>100</v>
      </c>
      <c r="D8" t="s">
        <v>14</v>
      </c>
      <c r="E8">
        <v>55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5" priority="17" operator="equal">
      <formula>"canceled"</formula>
    </cfRule>
    <cfRule type="cellIs" dxfId="14" priority="18" operator="equal">
      <formula>"live"</formula>
    </cfRule>
    <cfRule type="cellIs" dxfId="13" priority="19" operator="equal">
      <formula>"successful"</formula>
    </cfRule>
    <cfRule type="cellIs" dxfId="12" priority="20" operator="equal">
      <formula>"failed"</formula>
    </cfRule>
  </conditionalFormatting>
  <conditionalFormatting sqref="D1:D1047940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"successful"</formula>
    </cfRule>
    <cfRule type="cellIs" dxfId="8" priority="16" operator="equal">
      <formula>"failed"</formula>
    </cfRule>
  </conditionalFormatting>
  <conditionalFormatting sqref="G2:G3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conditionalFormatting sqref="G1:N1">
    <cfRule type="cellIs" dxfId="3" priority="9" operator="equal">
      <formula>"canceled"</formula>
    </cfRule>
    <cfRule type="cellIs" dxfId="2" priority="10" operator="equal">
      <formula>"live"</formula>
    </cfRule>
    <cfRule type="cellIs" dxfId="1" priority="11" operator="equal">
      <formula>"successful"</formula>
    </cfRule>
    <cfRule type="cellIs" dxfId="0" priority="12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 Category</vt:lpstr>
      <vt:lpstr>Outcome by months</vt:lpstr>
      <vt:lpstr>Outcome based on goal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Aayushi Patel</cp:lastModifiedBy>
  <dcterms:created xsi:type="dcterms:W3CDTF">2021-09-29T18:52:28Z</dcterms:created>
  <dcterms:modified xsi:type="dcterms:W3CDTF">2024-10-23T01:57:37Z</dcterms:modified>
</cp:coreProperties>
</file>