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Downloads\"/>
    </mc:Choice>
  </mc:AlternateContent>
  <xr:revisionPtr revIDLastSave="0" documentId="13_ncr:1_{A6418373-3D52-43BF-997A-C6E7813385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ary_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E3" i="1" s="1"/>
  <c r="L3" i="1" s="1"/>
  <c r="B32" i="1"/>
  <c r="D15" i="1" s="1"/>
  <c r="E18" i="1" l="1"/>
  <c r="L18" i="1" s="1"/>
  <c r="E10" i="1"/>
  <c r="L10" i="1" s="1"/>
  <c r="E9" i="1"/>
  <c r="L9" i="1" s="1"/>
  <c r="E11" i="1"/>
  <c r="L11" i="1" s="1"/>
  <c r="E25" i="1"/>
  <c r="L25" i="1" s="1"/>
  <c r="E2" i="1"/>
  <c r="L2" i="1" s="1"/>
  <c r="E24" i="1"/>
  <c r="L24" i="1" s="1"/>
  <c r="E16" i="1"/>
  <c r="L16" i="1" s="1"/>
  <c r="E8" i="1"/>
  <c r="L8" i="1" s="1"/>
  <c r="E17" i="1"/>
  <c r="L17" i="1" s="1"/>
  <c r="E31" i="1"/>
  <c r="L31" i="1" s="1"/>
  <c r="E23" i="1"/>
  <c r="L23" i="1" s="1"/>
  <c r="E15" i="1"/>
  <c r="L15" i="1" s="1"/>
  <c r="E7" i="1"/>
  <c r="L7" i="1" s="1"/>
  <c r="E27" i="1"/>
  <c r="L27" i="1" s="1"/>
  <c r="E14" i="1"/>
  <c r="L14" i="1" s="1"/>
  <c r="E6" i="1"/>
  <c r="L6" i="1" s="1"/>
  <c r="E19" i="1"/>
  <c r="L19" i="1" s="1"/>
  <c r="E26" i="1"/>
  <c r="L26" i="1" s="1"/>
  <c r="E22" i="1"/>
  <c r="L22" i="1" s="1"/>
  <c r="E29" i="1"/>
  <c r="L29" i="1" s="1"/>
  <c r="E21" i="1"/>
  <c r="L21" i="1" s="1"/>
  <c r="E13" i="1"/>
  <c r="L13" i="1" s="1"/>
  <c r="E5" i="1"/>
  <c r="L5" i="1" s="1"/>
  <c r="E30" i="1"/>
  <c r="L30" i="1" s="1"/>
  <c r="E28" i="1"/>
  <c r="L28" i="1" s="1"/>
  <c r="E20" i="1"/>
  <c r="L20" i="1" s="1"/>
  <c r="E12" i="1"/>
  <c r="L12" i="1" s="1"/>
  <c r="E4" i="1"/>
  <c r="L4" i="1" s="1"/>
  <c r="G15" i="1"/>
  <c r="D30" i="1"/>
  <c r="D14" i="1"/>
  <c r="D29" i="1"/>
  <c r="D21" i="1"/>
  <c r="D7" i="1"/>
  <c r="D28" i="1"/>
  <c r="D20" i="1"/>
  <c r="D12" i="1"/>
  <c r="D6" i="1"/>
  <c r="D27" i="1"/>
  <c r="D19" i="1"/>
  <c r="D11" i="1"/>
  <c r="D5" i="1"/>
  <c r="D26" i="1"/>
  <c r="D18" i="1"/>
  <c r="D10" i="1"/>
  <c r="D4" i="1"/>
  <c r="D25" i="1"/>
  <c r="D17" i="1"/>
  <c r="D3" i="1"/>
  <c r="D24" i="1"/>
  <c r="D16" i="1"/>
  <c r="D9" i="1"/>
  <c r="D22" i="1"/>
  <c r="D8" i="1"/>
  <c r="D13" i="1"/>
  <c r="D2" i="1"/>
  <c r="D31" i="1"/>
  <c r="D23" i="1"/>
  <c r="F15" i="1" l="1"/>
  <c r="L32" i="1"/>
  <c r="F9" i="1"/>
  <c r="G9" i="1"/>
  <c r="G16" i="1"/>
  <c r="F16" i="1"/>
  <c r="G7" i="1"/>
  <c r="F7" i="1"/>
  <c r="G2" i="1"/>
  <c r="F2" i="1"/>
  <c r="G17" i="1"/>
  <c r="F17" i="1"/>
  <c r="F19" i="1"/>
  <c r="G19" i="1"/>
  <c r="F29" i="1"/>
  <c r="G29" i="1"/>
  <c r="F13" i="1"/>
  <c r="G13" i="1"/>
  <c r="F25" i="1"/>
  <c r="G25" i="1"/>
  <c r="F27" i="1"/>
  <c r="G27" i="1"/>
  <c r="F14" i="1"/>
  <c r="G14" i="1"/>
  <c r="F31" i="1"/>
  <c r="G31" i="1"/>
  <c r="G18" i="1"/>
  <c r="F18" i="1"/>
  <c r="G26" i="1"/>
  <c r="F26" i="1"/>
  <c r="F28" i="1"/>
  <c r="G28" i="1"/>
  <c r="F23" i="1"/>
  <c r="G23" i="1"/>
  <c r="F24" i="1"/>
  <c r="G24" i="1"/>
  <c r="G5" i="1"/>
  <c r="F5" i="1"/>
  <c r="G3" i="1"/>
  <c r="F3" i="1"/>
  <c r="F11" i="1"/>
  <c r="G11" i="1"/>
  <c r="F21" i="1"/>
  <c r="G21" i="1"/>
  <c r="F8" i="1"/>
  <c r="G8" i="1"/>
  <c r="F4" i="1"/>
  <c r="G4" i="1"/>
  <c r="G6" i="1"/>
  <c r="F6" i="1"/>
  <c r="F30" i="1"/>
  <c r="G30" i="1"/>
  <c r="F22" i="1"/>
  <c r="G22" i="1"/>
  <c r="G10" i="1"/>
  <c r="F10" i="1"/>
  <c r="F12" i="1"/>
  <c r="G12" i="1"/>
  <c r="F20" i="1"/>
  <c r="G20" i="1"/>
  <c r="F32" i="1" l="1"/>
  <c r="G32" i="1"/>
  <c r="O11" i="1" l="1"/>
  <c r="O12" i="1" l="1"/>
  <c r="O15" i="1" s="1"/>
  <c r="H17" i="1"/>
  <c r="K17" i="1" s="1"/>
  <c r="H13" i="1" l="1"/>
  <c r="K13" i="1" s="1"/>
  <c r="H19" i="1"/>
  <c r="K19" i="1" s="1"/>
  <c r="H23" i="1"/>
  <c r="K23" i="1" s="1"/>
  <c r="H21" i="1"/>
  <c r="K21" i="1" s="1"/>
  <c r="H11" i="1"/>
  <c r="K11" i="1" s="1"/>
  <c r="H25" i="1"/>
  <c r="K25" i="1" s="1"/>
  <c r="I13" i="1"/>
  <c r="I17" i="1"/>
  <c r="J17" i="1"/>
  <c r="H5" i="1"/>
  <c r="K5" i="1" s="1"/>
  <c r="H9" i="1"/>
  <c r="K9" i="1" s="1"/>
  <c r="H28" i="1"/>
  <c r="K28" i="1" s="1"/>
  <c r="H31" i="1"/>
  <c r="K31" i="1" s="1"/>
  <c r="H2" i="1"/>
  <c r="K2" i="1" s="1"/>
  <c r="H7" i="1"/>
  <c r="K7" i="1" s="1"/>
  <c r="H20" i="1"/>
  <c r="K20" i="1" s="1"/>
  <c r="H15" i="1"/>
  <c r="K15" i="1" s="1"/>
  <c r="H24" i="1"/>
  <c r="K24" i="1" s="1"/>
  <c r="H26" i="1"/>
  <c r="K26" i="1" s="1"/>
  <c r="H14" i="1"/>
  <c r="K14" i="1" s="1"/>
  <c r="H18" i="1"/>
  <c r="K18" i="1" s="1"/>
  <c r="H8" i="1"/>
  <c r="K8" i="1" s="1"/>
  <c r="I11" i="1"/>
  <c r="J11" i="1"/>
  <c r="H30" i="1"/>
  <c r="K30" i="1" s="1"/>
  <c r="H3" i="1"/>
  <c r="K3" i="1" s="1"/>
  <c r="H22" i="1"/>
  <c r="K22" i="1" s="1"/>
  <c r="H12" i="1"/>
  <c r="K12" i="1" s="1"/>
  <c r="H16" i="1"/>
  <c r="K16" i="1" s="1"/>
  <c r="H4" i="1"/>
  <c r="K4" i="1" s="1"/>
  <c r="H29" i="1"/>
  <c r="K29" i="1" s="1"/>
  <c r="H27" i="1"/>
  <c r="K27" i="1" s="1"/>
  <c r="H10" i="1"/>
  <c r="K10" i="1" s="1"/>
  <c r="H6" i="1"/>
  <c r="K6" i="1" s="1"/>
  <c r="J13" i="1" l="1"/>
  <c r="J25" i="1"/>
  <c r="J21" i="1"/>
  <c r="I21" i="1"/>
  <c r="J23" i="1"/>
  <c r="J19" i="1"/>
  <c r="I25" i="1"/>
  <c r="K32" i="1"/>
  <c r="M2" i="1" s="1"/>
  <c r="I23" i="1"/>
  <c r="I19" i="1"/>
  <c r="I12" i="1"/>
  <c r="J12" i="1"/>
  <c r="I24" i="1"/>
  <c r="J24" i="1"/>
  <c r="I5" i="1"/>
  <c r="J5" i="1"/>
  <c r="I16" i="1"/>
  <c r="J16" i="1"/>
  <c r="I9" i="1"/>
  <c r="J9" i="1"/>
  <c r="I15" i="1"/>
  <c r="J15" i="1"/>
  <c r="I6" i="1"/>
  <c r="J6" i="1"/>
  <c r="J3" i="1"/>
  <c r="I3" i="1"/>
  <c r="I8" i="1"/>
  <c r="J8" i="1"/>
  <c r="J20" i="1"/>
  <c r="I20" i="1"/>
  <c r="I22" i="1"/>
  <c r="J22" i="1"/>
  <c r="I10" i="1"/>
  <c r="J10" i="1"/>
  <c r="I30" i="1"/>
  <c r="J30" i="1"/>
  <c r="I18" i="1"/>
  <c r="J18" i="1"/>
  <c r="I7" i="1"/>
  <c r="J7" i="1"/>
  <c r="I27" i="1"/>
  <c r="J27" i="1"/>
  <c r="I14" i="1"/>
  <c r="J14" i="1"/>
  <c r="I2" i="1"/>
  <c r="J2" i="1"/>
  <c r="I29" i="1"/>
  <c r="J29" i="1"/>
  <c r="I26" i="1"/>
  <c r="J26" i="1"/>
  <c r="I31" i="1"/>
  <c r="J31" i="1"/>
  <c r="J4" i="1"/>
  <c r="I4" i="1"/>
  <c r="J28" i="1"/>
  <c r="I28" i="1"/>
  <c r="J32" i="1" l="1"/>
  <c r="N2" i="1" s="1"/>
  <c r="I32" i="1"/>
</calcChain>
</file>

<file path=xl/sharedStrings.xml><?xml version="1.0" encoding="utf-8"?>
<sst xmlns="http://schemas.openxmlformats.org/spreadsheetml/2006/main" count="26" uniqueCount="26">
  <si>
    <t>y=mx+c</t>
  </si>
  <si>
    <t>Average</t>
  </si>
  <si>
    <t>x'</t>
  </si>
  <si>
    <t>y'</t>
  </si>
  <si>
    <t>X</t>
  </si>
  <si>
    <t>Y</t>
  </si>
  <si>
    <t>X-x'</t>
  </si>
  <si>
    <t>Y-y'</t>
  </si>
  <si>
    <t>(X-x')(Y-y')</t>
  </si>
  <si>
    <t>(X-x')^2</t>
  </si>
  <si>
    <t>m</t>
  </si>
  <si>
    <t>slope</t>
  </si>
  <si>
    <t>intercept</t>
  </si>
  <si>
    <t>c</t>
  </si>
  <si>
    <t>c=y-mx</t>
  </si>
  <si>
    <t>c=y'-mx'</t>
  </si>
  <si>
    <t>y_pred</t>
  </si>
  <si>
    <t>MAE</t>
  </si>
  <si>
    <t>mae=|y_pred-Y|/n</t>
  </si>
  <si>
    <t>MSE</t>
  </si>
  <si>
    <t>mse=(y_pred-y)^2/n</t>
  </si>
  <si>
    <t>RMSE</t>
  </si>
  <si>
    <t>SSE</t>
  </si>
  <si>
    <t>SSR</t>
  </si>
  <si>
    <t>r2 = 1-(ssr/sse)</t>
  </si>
  <si>
    <t>R2_score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</si>
</sst>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'Salary_Data (1)'!$C$1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'Salary_Data (1)'!$B$2:$B$31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cat>
          <c:val>
            <c:numRef>
              <c:f>'Salary_Data (1)'!$C$2:$C$31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F-4D09-B704-A29BC3D7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50415"/>
        <c:axId val="315927119"/>
      </c:lineChart>
      <c:catAx>
        <c:axId val="31595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27119"/>
        <c:crosses val="autoZero"/>
        <c:auto val="1"/>
        <c:lblAlgn val="ctr"/>
        <c:lblOffset val="100"/>
        <c:noMultiLvlLbl val="0"/>
      </c:catAx>
      <c:valAx>
        <c:axId val="3159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15</xdr:col>
      <xdr:colOff>590550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Subtitle 2">
              <a:extLst>
                <a:ext uri="{FF2B5EF4-FFF2-40B4-BE49-F238E27FC236}">
                  <a16:creationId xmlns:a16="http://schemas.microsoft.com/office/drawing/2014/main" id="{279B0B60-745A-4AED-8168-803BFD5A0DB7}"/>
                </a:ext>
              </a:extLst>
            </xdr:cNvPr>
            <xdr:cNvSpPr txBox="1">
              <a:spLocks/>
            </xdr:cNvSpPr>
          </xdr:nvSpPr>
          <xdr:spPr>
            <a:xfrm>
              <a:off x="7162800" y="1104900"/>
              <a:ext cx="1809750" cy="590550"/>
            </a:xfrm>
            <a:prstGeom prst="rect">
              <a:avLst/>
            </a:prstGeom>
          </xdr:spPr>
          <xdr:txBody>
            <a:bodyPr vert="horz" wrap="square" lIns="91418" tIns="45709" rIns="91418" bIns="45709" rtlCol="0">
              <a:normAutofit fontScale="92500"/>
            </a:bodyPr>
            <a:lstStyle>
              <a:defPPr>
                <a:defRPr lang="en-US"/>
              </a:defPPr>
              <a:lvl1pPr marL="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7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15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226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30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37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44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52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59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solidFill>
                    <a:prstClr val="black"/>
                  </a:solidFill>
                </a:rPr>
                <a:t>m = 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∑(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x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−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′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)(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y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−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′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) </m:t>
                      </m:r>
                    </m:num>
                    <m:den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∑(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x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−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b="0" i="1">
                          <a:solidFill>
                            <a:prstClr val="black"/>
                          </a:solidFill>
                          <a:latin typeface="Cambria Math" panose="02040503050406030204" pitchFamily="18" charset="0"/>
                        </a:rPr>
                        <m:t>′</m:t>
                      </m:r>
                      <m:r>
                        <m:rPr>
                          <m:nor/>
                        </m:rPr>
                        <a:rPr lang="en-US" i="1">
                          <a:solidFill>
                            <a:prstClr val="black"/>
                          </a:solidFill>
                        </a:rPr>
                        <m:t>)</m:t>
                      </m:r>
                      <m:r>
                        <a:rPr lang="en-US" i="1" baseline="30000">
                          <a:solidFill>
                            <a:prstClr val="black"/>
                          </a:solidFill>
                          <a:latin typeface="Cambria Math"/>
                        </a:rPr>
                        <m:t>2</m:t>
                      </m:r>
                    </m:den>
                  </m:f>
                </m:oMath>
              </a14:m>
              <a:endParaRPr lang="en-US" i="1">
                <a:solidFill>
                  <a:prstClr val="black"/>
                </a:solidFill>
              </a:endParaRPr>
            </a:p>
          </xdr:txBody>
        </xdr:sp>
      </mc:Choice>
      <mc:Fallback xmlns="">
        <xdr:sp macro="" textlink="">
          <xdr:nvSpPr>
            <xdr:cNvPr id="2" name="Subtitle 2">
              <a:extLst>
                <a:ext uri="{FF2B5EF4-FFF2-40B4-BE49-F238E27FC236}">
                  <a16:creationId xmlns:a16="http://schemas.microsoft.com/office/drawing/2014/main" id="{279B0B60-745A-4AED-8168-803BFD5A0DB7}"/>
                </a:ext>
              </a:extLst>
            </xdr:cNvPr>
            <xdr:cNvSpPr txBox="1">
              <a:spLocks/>
            </xdr:cNvSpPr>
          </xdr:nvSpPr>
          <xdr:spPr>
            <a:xfrm>
              <a:off x="7162800" y="1104900"/>
              <a:ext cx="1809750" cy="590550"/>
            </a:xfrm>
            <a:prstGeom prst="rect">
              <a:avLst/>
            </a:prstGeom>
          </xdr:spPr>
          <xdr:txBody>
            <a:bodyPr vert="horz" wrap="square" lIns="91418" tIns="45709" rIns="91418" bIns="45709" rtlCol="0">
              <a:normAutofit fontScale="92500"/>
            </a:bodyPr>
            <a:lstStyle>
              <a:defPPr>
                <a:defRPr lang="en-US"/>
              </a:defPPr>
              <a:lvl1pPr marL="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7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15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226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30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37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443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520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594" algn="l" defTabSz="914153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>
                  <a:solidFill>
                    <a:prstClr val="black"/>
                  </a:solidFill>
                </a:rPr>
                <a:t>m =  </a:t>
              </a:r>
              <a:r>
                <a:rPr lang="en-US" i="0">
                  <a:solidFill>
                    <a:prstClr val="black"/>
                  </a:solidFill>
                  <a:latin typeface="Cambria Math" panose="02040503050406030204" pitchFamily="18" charset="0"/>
                </a:rPr>
                <a:t>("</a:t>
              </a:r>
              <a:r>
                <a:rPr lang="en-US" i="0">
                  <a:solidFill>
                    <a:prstClr val="black"/>
                  </a:solidFill>
                </a:rPr>
                <a:t>∑(x−</a:t>
              </a:r>
              <a:r>
                <a:rPr lang="en-US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" 𝑥′"</a:t>
              </a:r>
              <a:r>
                <a:rPr lang="en-US" i="0">
                  <a:solidFill>
                    <a:prstClr val="black"/>
                  </a:solidFill>
                </a:rPr>
                <a:t>)(y−</a:t>
              </a:r>
              <a:r>
                <a:rPr lang="en-US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" 𝑦′"</a:t>
              </a:r>
              <a:r>
                <a:rPr lang="en-US" i="0">
                  <a:solidFill>
                    <a:prstClr val="black"/>
                  </a:solidFill>
                </a:rPr>
                <a:t>) </a:t>
              </a:r>
              <a:r>
                <a:rPr lang="en-US" i="0">
                  <a:solidFill>
                    <a:prstClr val="black"/>
                  </a:solidFill>
                  <a:latin typeface="Cambria Math" panose="02040503050406030204" pitchFamily="18" charset="0"/>
                </a:rPr>
                <a:t>" )/("</a:t>
              </a:r>
              <a:r>
                <a:rPr lang="en-US" i="0">
                  <a:solidFill>
                    <a:prstClr val="black"/>
                  </a:solidFill>
                </a:rPr>
                <a:t>∑(x−</a:t>
              </a:r>
              <a:r>
                <a:rPr lang="en-US" b="0" i="0">
                  <a:solidFill>
                    <a:prstClr val="black"/>
                  </a:solidFill>
                  <a:latin typeface="Cambria Math" panose="02040503050406030204" pitchFamily="18" charset="0"/>
                </a:rPr>
                <a:t>" 𝑥′"</a:t>
              </a:r>
              <a:r>
                <a:rPr lang="en-US" i="0">
                  <a:solidFill>
                    <a:prstClr val="black"/>
                  </a:solidFill>
                </a:rPr>
                <a:t>)</a:t>
              </a:r>
              <a:r>
                <a:rPr lang="en-US" i="0" baseline="30000">
                  <a:solidFill>
                    <a:prstClr val="black"/>
                  </a:solidFill>
                  <a:latin typeface="Cambria Math"/>
                </a:rPr>
                <a:t>" 2</a:t>
              </a:r>
              <a:r>
                <a:rPr lang="en-US" i="0" baseline="30000">
                  <a:solidFill>
                    <a:prstClr val="black"/>
                  </a:solidFill>
                  <a:latin typeface="Cambria Math" panose="02040503050406030204" pitchFamily="18" charset="0"/>
                </a:rPr>
                <a:t>)</a:t>
              </a:r>
              <a:endParaRPr lang="en-US" i="1">
                <a:solidFill>
                  <a:prstClr val="black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158750</xdr:colOff>
      <xdr:row>18</xdr:row>
      <xdr:rowOff>50800</xdr:rowOff>
    </xdr:from>
    <xdr:to>
      <xdr:col>20</xdr:col>
      <xdr:colOff>307975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D064C4-59C8-499F-BE00-4A7CC29CD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H38" sqref="H38"/>
    </sheetView>
  </sheetViews>
  <sheetFormatPr defaultRowHeight="14.5" x14ac:dyDescent="0.35"/>
  <cols>
    <col min="1" max="1" width="8.7265625" style="1"/>
    <col min="2" max="2" width="14.54296875" style="1" bestFit="1" customWidth="1"/>
    <col min="3" max="5" width="8.7265625" style="1"/>
    <col min="6" max="6" width="9.453125" style="1" bestFit="1" customWidth="1"/>
    <col min="7" max="9" width="8.7265625" style="1"/>
    <col min="10" max="10" width="10.81640625" style="1" bestFit="1" customWidth="1"/>
    <col min="11" max="12" width="10.81640625" style="1" customWidth="1"/>
    <col min="13" max="16384" width="8.7265625" style="1"/>
  </cols>
  <sheetData>
    <row r="1" spans="2:16" x14ac:dyDescent="0.35"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16</v>
      </c>
      <c r="I1" s="4" t="s">
        <v>17</v>
      </c>
      <c r="J1" s="4" t="s">
        <v>19</v>
      </c>
      <c r="K1" s="4" t="s">
        <v>23</v>
      </c>
      <c r="L1" s="4" t="s">
        <v>22</v>
      </c>
      <c r="M1" s="4" t="s">
        <v>25</v>
      </c>
      <c r="N1" s="4" t="s">
        <v>21</v>
      </c>
    </row>
    <row r="2" spans="2:16" x14ac:dyDescent="0.35">
      <c r="B2" s="2">
        <v>1.1000000000000001</v>
      </c>
      <c r="C2" s="2">
        <v>39343</v>
      </c>
      <c r="D2" s="2">
        <f>B2-$B$32</f>
        <v>-4.2133333333333329</v>
      </c>
      <c r="E2" s="2">
        <f>C2-$C$32</f>
        <v>-36660</v>
      </c>
      <c r="F2" s="2">
        <f>D2*E2</f>
        <v>154460.79999999999</v>
      </c>
      <c r="G2" s="2">
        <f>D2*D2</f>
        <v>17.752177777777774</v>
      </c>
      <c r="H2" s="2">
        <f>($O$11*B2)+$O$12</f>
        <v>36187.158752269272</v>
      </c>
      <c r="I2" s="2">
        <f>ABS(C2-H2)</f>
        <v>3155.8412477307284</v>
      </c>
      <c r="J2" s="2">
        <f>(H2-C2)^2</f>
        <v>9959333.98087864</v>
      </c>
      <c r="K2" s="2">
        <f>(C2-H2)^2</f>
        <v>9959333.98087864</v>
      </c>
      <c r="L2" s="2">
        <f>E2*E2</f>
        <v>1343955600</v>
      </c>
      <c r="M2" s="3">
        <f>1-(K32/L32)</f>
        <v>0.95695666414350855</v>
      </c>
      <c r="N2" s="3">
        <f>SQRT(J32)</f>
        <v>5592.0436087606622</v>
      </c>
    </row>
    <row r="3" spans="2:16" x14ac:dyDescent="0.35">
      <c r="B3" s="2">
        <v>1.3</v>
      </c>
      <c r="C3" s="2">
        <v>46205</v>
      </c>
      <c r="D3" s="2">
        <f t="shared" ref="D3:D31" si="0">B3-$B$32</f>
        <v>-4.0133333333333336</v>
      </c>
      <c r="E3" s="2">
        <f t="shared" ref="E3:E31" si="1">C3-$C$32</f>
        <v>-29798</v>
      </c>
      <c r="F3" s="2">
        <f t="shared" ref="F3:F31" si="2">D3*E3</f>
        <v>119589.30666666667</v>
      </c>
      <c r="G3" s="2">
        <f t="shared" ref="G3:G31" si="3">D3*D3</f>
        <v>16.106844444444448</v>
      </c>
      <c r="H3" s="2">
        <f t="shared" ref="H3:H31" si="4">($O$11*B3)+$O$12</f>
        <v>38077.151216560291</v>
      </c>
      <c r="I3" s="2">
        <f t="shared" ref="I3:I31" si="5">ABS(C3-H3)</f>
        <v>8127.8487834397092</v>
      </c>
      <c r="J3" s="2">
        <f t="shared" ref="J3:J31" si="6">(H3-C3)^2</f>
        <v>66061925.846462362</v>
      </c>
      <c r="K3" s="2">
        <f t="shared" ref="K3:K31" si="7">(C3-H3)^2</f>
        <v>66061925.846462362</v>
      </c>
      <c r="L3" s="2">
        <f t="shared" ref="L3:L31" si="8">E3*E3</f>
        <v>887920804</v>
      </c>
      <c r="N3" s="1" t="s">
        <v>0</v>
      </c>
      <c r="P3" s="1" t="s">
        <v>18</v>
      </c>
    </row>
    <row r="4" spans="2:16" x14ac:dyDescent="0.35">
      <c r="B4" s="2">
        <v>1.5</v>
      </c>
      <c r="C4" s="2">
        <v>37731</v>
      </c>
      <c r="D4" s="2">
        <f t="shared" si="0"/>
        <v>-3.8133333333333335</v>
      </c>
      <c r="E4" s="2">
        <f t="shared" si="1"/>
        <v>-38272</v>
      </c>
      <c r="F4" s="2">
        <f t="shared" si="2"/>
        <v>145943.89333333334</v>
      </c>
      <c r="G4" s="2">
        <f t="shared" si="3"/>
        <v>14.541511111111111</v>
      </c>
      <c r="H4" s="2">
        <f t="shared" si="4"/>
        <v>39967.143680851303</v>
      </c>
      <c r="I4" s="2">
        <f t="shared" si="5"/>
        <v>2236.1436808513026</v>
      </c>
      <c r="J4" s="2">
        <f t="shared" si="6"/>
        <v>5000338.5614112122</v>
      </c>
      <c r="K4" s="2">
        <f t="shared" si="7"/>
        <v>5000338.5614112122</v>
      </c>
      <c r="L4" s="2">
        <f t="shared" si="8"/>
        <v>1464745984</v>
      </c>
      <c r="N4" s="1" t="s">
        <v>14</v>
      </c>
      <c r="P4" s="1" t="s">
        <v>20</v>
      </c>
    </row>
    <row r="5" spans="2:16" x14ac:dyDescent="0.35">
      <c r="B5" s="2">
        <v>2</v>
      </c>
      <c r="C5" s="2">
        <v>43525</v>
      </c>
      <c r="D5" s="2">
        <f t="shared" si="0"/>
        <v>-3.3133333333333335</v>
      </c>
      <c r="E5" s="2">
        <f t="shared" si="1"/>
        <v>-32478</v>
      </c>
      <c r="F5" s="2">
        <f t="shared" si="2"/>
        <v>107610.44</v>
      </c>
      <c r="G5" s="2">
        <f t="shared" si="3"/>
        <v>10.978177777777779</v>
      </c>
      <c r="H5" s="2">
        <f t="shared" si="4"/>
        <v>44692.124841578843</v>
      </c>
      <c r="I5" s="2">
        <f t="shared" si="5"/>
        <v>1167.1248415788432</v>
      </c>
      <c r="J5" s="2">
        <f t="shared" si="6"/>
        <v>1362180.3958304399</v>
      </c>
      <c r="K5" s="2">
        <f t="shared" si="7"/>
        <v>1362180.3958304399</v>
      </c>
      <c r="L5" s="2">
        <f t="shared" si="8"/>
        <v>1054820484</v>
      </c>
      <c r="N5" s="1" t="s">
        <v>15</v>
      </c>
      <c r="P5" s="1" t="s">
        <v>24</v>
      </c>
    </row>
    <row r="6" spans="2:16" x14ac:dyDescent="0.35">
      <c r="B6" s="2">
        <v>2.2000000000000002</v>
      </c>
      <c r="C6" s="2">
        <v>39891</v>
      </c>
      <c r="D6" s="2">
        <f t="shared" si="0"/>
        <v>-3.1133333333333333</v>
      </c>
      <c r="E6" s="2">
        <f t="shared" si="1"/>
        <v>-36112</v>
      </c>
      <c r="F6" s="2">
        <f t="shared" si="2"/>
        <v>112428.69333333333</v>
      </c>
      <c r="G6" s="2">
        <f t="shared" si="3"/>
        <v>9.6928444444444448</v>
      </c>
      <c r="H6" s="2">
        <f t="shared" si="4"/>
        <v>46582.117305869862</v>
      </c>
      <c r="I6" s="2">
        <f t="shared" si="5"/>
        <v>6691.1173058698623</v>
      </c>
      <c r="J6" s="2">
        <f t="shared" si="6"/>
        <v>44771050.800911166</v>
      </c>
      <c r="K6" s="2">
        <f t="shared" si="7"/>
        <v>44771050.800911166</v>
      </c>
      <c r="L6" s="2">
        <f t="shared" si="8"/>
        <v>1304076544</v>
      </c>
    </row>
    <row r="7" spans="2:16" x14ac:dyDescent="0.35">
      <c r="B7" s="2">
        <v>2.9</v>
      </c>
      <c r="C7" s="2">
        <v>56642</v>
      </c>
      <c r="D7" s="2">
        <f t="shared" si="0"/>
        <v>-2.4133333333333336</v>
      </c>
      <c r="E7" s="2">
        <f t="shared" si="1"/>
        <v>-19361</v>
      </c>
      <c r="F7" s="2">
        <f t="shared" si="2"/>
        <v>46724.546666666669</v>
      </c>
      <c r="G7" s="2">
        <f t="shared" si="3"/>
        <v>5.8241777777777788</v>
      </c>
      <c r="H7" s="2">
        <f t="shared" si="4"/>
        <v>53197.090930888415</v>
      </c>
      <c r="I7" s="2">
        <f t="shared" si="5"/>
        <v>3444.9090691115853</v>
      </c>
      <c r="J7" s="2">
        <f t="shared" si="6"/>
        <v>11867398.494447248</v>
      </c>
      <c r="K7" s="2">
        <f t="shared" si="7"/>
        <v>11867398.494447248</v>
      </c>
      <c r="L7" s="2">
        <f t="shared" si="8"/>
        <v>374848321</v>
      </c>
    </row>
    <row r="8" spans="2:16" x14ac:dyDescent="0.35">
      <c r="B8" s="2">
        <v>3</v>
      </c>
      <c r="C8" s="2">
        <v>60150</v>
      </c>
      <c r="D8" s="2">
        <f t="shared" si="0"/>
        <v>-2.3133333333333335</v>
      </c>
      <c r="E8" s="2">
        <f t="shared" si="1"/>
        <v>-15853</v>
      </c>
      <c r="F8" s="2">
        <f>D8*E8</f>
        <v>36673.273333333338</v>
      </c>
      <c r="G8" s="2">
        <f t="shared" si="3"/>
        <v>5.3515111111111118</v>
      </c>
      <c r="H8" s="2">
        <f t="shared" si="4"/>
        <v>54142.087163033924</v>
      </c>
      <c r="I8" s="2">
        <f t="shared" si="5"/>
        <v>6007.9128369660757</v>
      </c>
      <c r="J8" s="2">
        <f t="shared" si="6"/>
        <v>36095016.656581759</v>
      </c>
      <c r="K8" s="2">
        <f t="shared" si="7"/>
        <v>36095016.656581759</v>
      </c>
      <c r="L8" s="2">
        <f t="shared" si="8"/>
        <v>251317609</v>
      </c>
    </row>
    <row r="9" spans="2:16" x14ac:dyDescent="0.35">
      <c r="B9" s="2">
        <v>3.2</v>
      </c>
      <c r="C9" s="2">
        <v>54445</v>
      </c>
      <c r="D9" s="2">
        <f t="shared" si="0"/>
        <v>-2.1133333333333333</v>
      </c>
      <c r="E9" s="2">
        <f t="shared" si="1"/>
        <v>-21558</v>
      </c>
      <c r="F9" s="2">
        <f t="shared" si="2"/>
        <v>45559.24</v>
      </c>
      <c r="G9" s="2">
        <f t="shared" si="3"/>
        <v>4.4661777777777774</v>
      </c>
      <c r="H9" s="2">
        <f t="shared" si="4"/>
        <v>56032.079627324936</v>
      </c>
      <c r="I9" s="2">
        <f t="shared" si="5"/>
        <v>1587.0796273249362</v>
      </c>
      <c r="J9" s="2">
        <f t="shared" si="6"/>
        <v>2518821.7434698581</v>
      </c>
      <c r="K9" s="2">
        <f t="shared" si="7"/>
        <v>2518821.7434698581</v>
      </c>
      <c r="L9" s="2">
        <f t="shared" si="8"/>
        <v>464747364</v>
      </c>
    </row>
    <row r="10" spans="2:16" x14ac:dyDescent="0.35">
      <c r="B10" s="2">
        <v>3.2</v>
      </c>
      <c r="C10" s="2">
        <v>64445</v>
      </c>
      <c r="D10" s="2">
        <f t="shared" si="0"/>
        <v>-2.1133333333333333</v>
      </c>
      <c r="E10" s="2">
        <f t="shared" si="1"/>
        <v>-11558</v>
      </c>
      <c r="F10" s="2">
        <f t="shared" si="2"/>
        <v>24425.906666666666</v>
      </c>
      <c r="G10" s="2">
        <f t="shared" si="3"/>
        <v>4.4661777777777774</v>
      </c>
      <c r="H10" s="2">
        <f t="shared" si="4"/>
        <v>56032.079627324936</v>
      </c>
      <c r="I10" s="2">
        <f t="shared" si="5"/>
        <v>8412.9203726750638</v>
      </c>
      <c r="J10" s="2">
        <f t="shared" si="6"/>
        <v>70777229.196971133</v>
      </c>
      <c r="K10" s="2">
        <f t="shared" si="7"/>
        <v>70777229.196971133</v>
      </c>
      <c r="L10" s="2">
        <f t="shared" si="8"/>
        <v>133587364</v>
      </c>
    </row>
    <row r="11" spans="2:16" x14ac:dyDescent="0.35">
      <c r="B11" s="2">
        <v>3.7</v>
      </c>
      <c r="C11" s="2">
        <v>57189</v>
      </c>
      <c r="D11" s="2">
        <f t="shared" si="0"/>
        <v>-1.6133333333333333</v>
      </c>
      <c r="E11" s="2">
        <f t="shared" si="1"/>
        <v>-18814</v>
      </c>
      <c r="F11" s="2">
        <f t="shared" si="2"/>
        <v>30353.253333333334</v>
      </c>
      <c r="G11" s="2">
        <f t="shared" si="3"/>
        <v>2.6028444444444441</v>
      </c>
      <c r="H11" s="2">
        <f t="shared" si="4"/>
        <v>60757.060788052477</v>
      </c>
      <c r="I11" s="2">
        <f t="shared" si="5"/>
        <v>3568.0607880524767</v>
      </c>
      <c r="J11" s="2">
        <f t="shared" si="6"/>
        <v>12731057.787237661</v>
      </c>
      <c r="K11" s="2">
        <f t="shared" si="7"/>
        <v>12731057.787237661</v>
      </c>
      <c r="L11" s="2">
        <f t="shared" si="8"/>
        <v>353966596</v>
      </c>
      <c r="M11" s="1" t="s">
        <v>11</v>
      </c>
      <c r="N11" s="1" t="s">
        <v>10</v>
      </c>
      <c r="O11" s="1">
        <f>F32/G32</f>
        <v>9449.9623214550775</v>
      </c>
    </row>
    <row r="12" spans="2:16" x14ac:dyDescent="0.35">
      <c r="B12" s="2">
        <v>3.9</v>
      </c>
      <c r="C12" s="2">
        <v>63218</v>
      </c>
      <c r="D12" s="2">
        <f t="shared" si="0"/>
        <v>-1.4133333333333336</v>
      </c>
      <c r="E12" s="2">
        <f t="shared" si="1"/>
        <v>-12785</v>
      </c>
      <c r="F12" s="2">
        <f t="shared" si="2"/>
        <v>18069.466666666671</v>
      </c>
      <c r="G12" s="2">
        <f t="shared" si="3"/>
        <v>1.9975111111111117</v>
      </c>
      <c r="H12" s="2">
        <f t="shared" si="4"/>
        <v>62647.053252343489</v>
      </c>
      <c r="I12" s="2">
        <f t="shared" si="5"/>
        <v>570.94674765651143</v>
      </c>
      <c r="J12" s="2">
        <f t="shared" si="6"/>
        <v>325980.18865954812</v>
      </c>
      <c r="K12" s="2">
        <f t="shared" si="7"/>
        <v>325980.18865954812</v>
      </c>
      <c r="L12" s="2">
        <f t="shared" si="8"/>
        <v>163456225</v>
      </c>
      <c r="M12" s="1" t="s">
        <v>12</v>
      </c>
      <c r="N12" s="1" t="s">
        <v>13</v>
      </c>
      <c r="O12" s="1">
        <f>C32-(O11*B32)</f>
        <v>25792.200198668688</v>
      </c>
    </row>
    <row r="13" spans="2:16" x14ac:dyDescent="0.35">
      <c r="B13" s="2">
        <v>4</v>
      </c>
      <c r="C13" s="2">
        <v>55794</v>
      </c>
      <c r="D13" s="2">
        <f t="shared" si="0"/>
        <v>-1.3133333333333335</v>
      </c>
      <c r="E13" s="2">
        <f t="shared" si="1"/>
        <v>-20209</v>
      </c>
      <c r="F13" s="2">
        <f t="shared" si="2"/>
        <v>26541.153333333335</v>
      </c>
      <c r="G13" s="2">
        <f t="shared" si="3"/>
        <v>1.7248444444444448</v>
      </c>
      <c r="H13" s="2">
        <f t="shared" si="4"/>
        <v>63592.049484488998</v>
      </c>
      <c r="I13" s="2">
        <f t="shared" si="5"/>
        <v>7798.0494844889981</v>
      </c>
      <c r="J13" s="2">
        <f t="shared" si="6"/>
        <v>60809575.762539126</v>
      </c>
      <c r="K13" s="2">
        <f t="shared" si="7"/>
        <v>60809575.762539126</v>
      </c>
      <c r="L13" s="2">
        <f t="shared" si="8"/>
        <v>408403681</v>
      </c>
    </row>
    <row r="14" spans="2:16" x14ac:dyDescent="0.35">
      <c r="B14" s="2">
        <v>4</v>
      </c>
      <c r="C14" s="2">
        <v>56957</v>
      </c>
      <c r="D14" s="2">
        <f t="shared" si="0"/>
        <v>-1.3133333333333335</v>
      </c>
      <c r="E14" s="2">
        <f t="shared" si="1"/>
        <v>-19046</v>
      </c>
      <c r="F14" s="2">
        <f t="shared" si="2"/>
        <v>25013.74666666667</v>
      </c>
      <c r="G14" s="2">
        <f t="shared" si="3"/>
        <v>1.7248444444444448</v>
      </c>
      <c r="H14" s="2">
        <f t="shared" si="4"/>
        <v>63592.049484488998</v>
      </c>
      <c r="I14" s="2">
        <f t="shared" si="5"/>
        <v>6635.0494844889981</v>
      </c>
      <c r="J14" s="2">
        <f t="shared" si="6"/>
        <v>44023881.661617719</v>
      </c>
      <c r="K14" s="2">
        <f t="shared" si="7"/>
        <v>44023881.661617719</v>
      </c>
      <c r="L14" s="2">
        <f t="shared" si="8"/>
        <v>362750116</v>
      </c>
    </row>
    <row r="15" spans="2:16" x14ac:dyDescent="0.35">
      <c r="B15" s="2">
        <v>4.0999999999999996</v>
      </c>
      <c r="C15" s="2">
        <v>57081</v>
      </c>
      <c r="D15" s="2">
        <f t="shared" si="0"/>
        <v>-1.2133333333333338</v>
      </c>
      <c r="E15" s="2">
        <f t="shared" si="1"/>
        <v>-18922</v>
      </c>
      <c r="F15" s="2">
        <f t="shared" si="2"/>
        <v>22958.693333333344</v>
      </c>
      <c r="G15" s="2">
        <f t="shared" si="3"/>
        <v>1.4721777777777789</v>
      </c>
      <c r="H15" s="2">
        <f t="shared" si="4"/>
        <v>64537.0457166345</v>
      </c>
      <c r="I15" s="2">
        <f t="shared" si="5"/>
        <v>7456.0457166345004</v>
      </c>
      <c r="J15" s="2">
        <f t="shared" si="6"/>
        <v>55592617.728543684</v>
      </c>
      <c r="K15" s="2">
        <f t="shared" si="7"/>
        <v>55592617.728543684</v>
      </c>
      <c r="L15" s="2">
        <f t="shared" si="8"/>
        <v>358042084</v>
      </c>
      <c r="N15" s="1">
        <v>7</v>
      </c>
      <c r="O15" s="1">
        <f>(O11*N15)+O12</f>
        <v>91941.93644885422</v>
      </c>
    </row>
    <row r="16" spans="2:16" x14ac:dyDescent="0.35">
      <c r="B16" s="2">
        <v>4.5</v>
      </c>
      <c r="C16" s="2">
        <v>61111</v>
      </c>
      <c r="D16" s="2">
        <f t="shared" si="0"/>
        <v>-0.81333333333333346</v>
      </c>
      <c r="E16" s="2">
        <f t="shared" si="1"/>
        <v>-14892</v>
      </c>
      <c r="F16" s="2">
        <f t="shared" si="2"/>
        <v>12112.160000000002</v>
      </c>
      <c r="G16" s="2">
        <f t="shared" si="3"/>
        <v>0.66151111111111127</v>
      </c>
      <c r="H16" s="2">
        <f t="shared" si="4"/>
        <v>68317.030645216539</v>
      </c>
      <c r="I16" s="2">
        <f t="shared" si="5"/>
        <v>7206.0306452165387</v>
      </c>
      <c r="J16" s="2">
        <f t="shared" si="6"/>
        <v>51926877.659799881</v>
      </c>
      <c r="K16" s="2">
        <f t="shared" si="7"/>
        <v>51926877.659799881</v>
      </c>
      <c r="L16" s="2">
        <f t="shared" si="8"/>
        <v>221771664</v>
      </c>
    </row>
    <row r="17" spans="1:12" x14ac:dyDescent="0.35">
      <c r="B17" s="2">
        <v>4.9000000000000004</v>
      </c>
      <c r="C17" s="2">
        <v>67938</v>
      </c>
      <c r="D17" s="2">
        <f t="shared" si="0"/>
        <v>-0.41333333333333311</v>
      </c>
      <c r="E17" s="2">
        <f t="shared" si="1"/>
        <v>-8065</v>
      </c>
      <c r="F17" s="2">
        <f t="shared" si="2"/>
        <v>3333.5333333333315</v>
      </c>
      <c r="G17" s="2">
        <f t="shared" si="3"/>
        <v>0.17084444444444427</v>
      </c>
      <c r="H17" s="2">
        <f t="shared" si="4"/>
        <v>72097.015573798562</v>
      </c>
      <c r="I17" s="2">
        <f t="shared" si="5"/>
        <v>4159.0155737985624</v>
      </c>
      <c r="J17" s="2">
        <f t="shared" si="6"/>
        <v>17297410.543098986</v>
      </c>
      <c r="K17" s="2">
        <f t="shared" si="7"/>
        <v>17297410.543098986</v>
      </c>
      <c r="L17" s="2">
        <f t="shared" si="8"/>
        <v>65044225</v>
      </c>
    </row>
    <row r="18" spans="1:12" x14ac:dyDescent="0.35">
      <c r="B18" s="2">
        <v>5.0999999999999996</v>
      </c>
      <c r="C18" s="2">
        <v>66029</v>
      </c>
      <c r="D18" s="2">
        <f t="shared" si="0"/>
        <v>-0.21333333333333382</v>
      </c>
      <c r="E18" s="2">
        <f t="shared" si="1"/>
        <v>-9974</v>
      </c>
      <c r="F18" s="2">
        <f t="shared" si="2"/>
        <v>2127.7866666666714</v>
      </c>
      <c r="G18" s="2">
        <f t="shared" si="3"/>
        <v>4.5511111111111321E-2</v>
      </c>
      <c r="H18" s="2">
        <f t="shared" si="4"/>
        <v>73987.008038089582</v>
      </c>
      <c r="I18" s="2">
        <f t="shared" si="5"/>
        <v>7958.0080380895815</v>
      </c>
      <c r="J18" s="2">
        <f t="shared" si="6"/>
        <v>63329891.934298389</v>
      </c>
      <c r="K18" s="2">
        <f t="shared" si="7"/>
        <v>63329891.934298389</v>
      </c>
      <c r="L18" s="2">
        <f t="shared" si="8"/>
        <v>99480676</v>
      </c>
    </row>
    <row r="19" spans="1:12" x14ac:dyDescent="0.35">
      <c r="B19" s="2">
        <v>5.3</v>
      </c>
      <c r="C19" s="2">
        <v>83088</v>
      </c>
      <c r="D19" s="2">
        <f t="shared" si="0"/>
        <v>-1.3333333333333641E-2</v>
      </c>
      <c r="E19" s="2">
        <f t="shared" si="1"/>
        <v>7085</v>
      </c>
      <c r="F19" s="2">
        <f t="shared" si="2"/>
        <v>-94.466666666668843</v>
      </c>
      <c r="G19" s="2">
        <f t="shared" si="3"/>
        <v>1.77777777777786E-4</v>
      </c>
      <c r="H19" s="2">
        <f t="shared" si="4"/>
        <v>75877.000502380601</v>
      </c>
      <c r="I19" s="2">
        <f t="shared" si="5"/>
        <v>7210.9994976193993</v>
      </c>
      <c r="J19" s="2">
        <f t="shared" si="6"/>
        <v>51998513.75466723</v>
      </c>
      <c r="K19" s="2">
        <f t="shared" si="7"/>
        <v>51998513.75466723</v>
      </c>
      <c r="L19" s="2">
        <f t="shared" si="8"/>
        <v>50197225</v>
      </c>
    </row>
    <row r="20" spans="1:12" x14ac:dyDescent="0.35">
      <c r="B20" s="2">
        <v>5.9</v>
      </c>
      <c r="C20" s="2">
        <v>81363</v>
      </c>
      <c r="D20" s="2">
        <f t="shared" si="0"/>
        <v>0.58666666666666689</v>
      </c>
      <c r="E20" s="2">
        <f t="shared" si="1"/>
        <v>5360</v>
      </c>
      <c r="F20" s="2">
        <f t="shared" si="2"/>
        <v>3144.5333333333347</v>
      </c>
      <c r="G20" s="2">
        <f t="shared" si="3"/>
        <v>0.34417777777777803</v>
      </c>
      <c r="H20" s="2">
        <f t="shared" si="4"/>
        <v>81546.977895253658</v>
      </c>
      <c r="I20" s="2">
        <f t="shared" si="5"/>
        <v>183.97789525365806</v>
      </c>
      <c r="J20" s="2">
        <f t="shared" si="6"/>
        <v>33847.865941965974</v>
      </c>
      <c r="K20" s="2">
        <f t="shared" si="7"/>
        <v>33847.865941965974</v>
      </c>
      <c r="L20" s="2">
        <f t="shared" si="8"/>
        <v>28729600</v>
      </c>
    </row>
    <row r="21" spans="1:12" x14ac:dyDescent="0.35">
      <c r="B21" s="2">
        <v>6</v>
      </c>
      <c r="C21" s="2">
        <v>93940</v>
      </c>
      <c r="D21" s="2">
        <f t="shared" si="0"/>
        <v>0.68666666666666654</v>
      </c>
      <c r="E21" s="2">
        <f t="shared" si="1"/>
        <v>17937</v>
      </c>
      <c r="F21" s="2">
        <f t="shared" si="2"/>
        <v>12316.739999999998</v>
      </c>
      <c r="G21" s="2">
        <f t="shared" si="3"/>
        <v>0.47151111111111094</v>
      </c>
      <c r="H21" s="2">
        <f t="shared" si="4"/>
        <v>82491.974127399153</v>
      </c>
      <c r="I21" s="2">
        <f t="shared" si="5"/>
        <v>11448.025872600847</v>
      </c>
      <c r="J21" s="2">
        <f t="shared" si="6"/>
        <v>131057296.37973838</v>
      </c>
      <c r="K21" s="2">
        <f t="shared" si="7"/>
        <v>131057296.37973838</v>
      </c>
      <c r="L21" s="2">
        <f t="shared" si="8"/>
        <v>321735969</v>
      </c>
    </row>
    <row r="22" spans="1:12" x14ac:dyDescent="0.35">
      <c r="B22" s="2">
        <v>6.8</v>
      </c>
      <c r="C22" s="2">
        <v>91738</v>
      </c>
      <c r="D22" s="2">
        <f t="shared" si="0"/>
        <v>1.4866666666666664</v>
      </c>
      <c r="E22" s="2">
        <f t="shared" si="1"/>
        <v>15735</v>
      </c>
      <c r="F22" s="2">
        <f t="shared" si="2"/>
        <v>23392.699999999993</v>
      </c>
      <c r="G22" s="2">
        <f t="shared" si="3"/>
        <v>2.2101777777777767</v>
      </c>
      <c r="H22" s="2">
        <f t="shared" si="4"/>
        <v>90051.943984563215</v>
      </c>
      <c r="I22" s="2">
        <f t="shared" si="5"/>
        <v>1686.0560154367849</v>
      </c>
      <c r="J22" s="2">
        <f t="shared" si="6"/>
        <v>2842784.8871905678</v>
      </c>
      <c r="K22" s="2">
        <f t="shared" si="7"/>
        <v>2842784.8871905678</v>
      </c>
      <c r="L22" s="2">
        <f t="shared" si="8"/>
        <v>247590225</v>
      </c>
    </row>
    <row r="23" spans="1:12" x14ac:dyDescent="0.35">
      <c r="B23" s="2">
        <v>7.1</v>
      </c>
      <c r="C23" s="2">
        <v>98273</v>
      </c>
      <c r="D23" s="2">
        <f t="shared" si="0"/>
        <v>1.7866666666666662</v>
      </c>
      <c r="E23" s="2">
        <f t="shared" si="1"/>
        <v>22270</v>
      </c>
      <c r="F23" s="2">
        <f t="shared" si="2"/>
        <v>39789.066666666658</v>
      </c>
      <c r="G23" s="2">
        <f t="shared" si="3"/>
        <v>3.192177777777776</v>
      </c>
      <c r="H23" s="2">
        <f t="shared" si="4"/>
        <v>92886.932680999744</v>
      </c>
      <c r="I23" s="2">
        <f t="shared" si="5"/>
        <v>5386.0673190002562</v>
      </c>
      <c r="J23" s="2">
        <f t="shared" si="6"/>
        <v>29009721.164802607</v>
      </c>
      <c r="K23" s="2">
        <f t="shared" si="7"/>
        <v>29009721.164802607</v>
      </c>
      <c r="L23" s="2">
        <f t="shared" si="8"/>
        <v>495952900</v>
      </c>
    </row>
    <row r="24" spans="1:12" x14ac:dyDescent="0.35">
      <c r="B24" s="2">
        <v>7.9</v>
      </c>
      <c r="C24" s="2">
        <v>101302</v>
      </c>
      <c r="D24" s="2">
        <f t="shared" si="0"/>
        <v>2.5866666666666669</v>
      </c>
      <c r="E24" s="2">
        <f t="shared" si="1"/>
        <v>25299</v>
      </c>
      <c r="F24" s="2">
        <f t="shared" si="2"/>
        <v>65440.080000000009</v>
      </c>
      <c r="G24" s="2">
        <f t="shared" si="3"/>
        <v>6.6908444444444459</v>
      </c>
      <c r="H24" s="2">
        <f t="shared" si="4"/>
        <v>100446.90253816379</v>
      </c>
      <c r="I24" s="2">
        <f t="shared" si="5"/>
        <v>855.09746183620882</v>
      </c>
      <c r="J24" s="2">
        <f t="shared" si="6"/>
        <v>731191.66923872661</v>
      </c>
      <c r="K24" s="2">
        <f t="shared" si="7"/>
        <v>731191.66923872661</v>
      </c>
      <c r="L24" s="2">
        <f t="shared" si="8"/>
        <v>640039401</v>
      </c>
    </row>
    <row r="25" spans="1:12" x14ac:dyDescent="0.35">
      <c r="B25" s="2">
        <v>8.1999999999999993</v>
      </c>
      <c r="C25" s="2">
        <v>113812</v>
      </c>
      <c r="D25" s="2">
        <f t="shared" si="0"/>
        <v>2.8866666666666658</v>
      </c>
      <c r="E25" s="2">
        <f t="shared" si="1"/>
        <v>37809</v>
      </c>
      <c r="F25" s="2">
        <f t="shared" si="2"/>
        <v>109141.97999999997</v>
      </c>
      <c r="G25" s="2">
        <f t="shared" si="3"/>
        <v>8.3328444444444401</v>
      </c>
      <c r="H25" s="2">
        <f t="shared" si="4"/>
        <v>103281.89123460031</v>
      </c>
      <c r="I25" s="2">
        <f t="shared" si="5"/>
        <v>10530.108765399695</v>
      </c>
      <c r="J25" s="2">
        <f t="shared" si="6"/>
        <v>110883190.61114748</v>
      </c>
      <c r="K25" s="2">
        <f t="shared" si="7"/>
        <v>110883190.61114748</v>
      </c>
      <c r="L25" s="2">
        <f t="shared" si="8"/>
        <v>1429520481</v>
      </c>
    </row>
    <row r="26" spans="1:12" x14ac:dyDescent="0.35">
      <c r="B26" s="2">
        <v>8.6999999999999993</v>
      </c>
      <c r="C26" s="2">
        <v>109431</v>
      </c>
      <c r="D26" s="2">
        <f t="shared" si="0"/>
        <v>3.3866666666666658</v>
      </c>
      <c r="E26" s="2">
        <f t="shared" si="1"/>
        <v>33428</v>
      </c>
      <c r="F26" s="2">
        <f t="shared" si="2"/>
        <v>113209.4933333333</v>
      </c>
      <c r="G26" s="2">
        <f t="shared" si="3"/>
        <v>11.469511111111105</v>
      </c>
      <c r="H26" s="2">
        <f t="shared" si="4"/>
        <v>108006.87239532787</v>
      </c>
      <c r="I26" s="2">
        <f t="shared" si="5"/>
        <v>1424.1276046721323</v>
      </c>
      <c r="J26" s="2">
        <f t="shared" si="6"/>
        <v>2028139.4343891852</v>
      </c>
      <c r="K26" s="2">
        <f t="shared" si="7"/>
        <v>2028139.4343891852</v>
      </c>
      <c r="L26" s="2">
        <f t="shared" si="8"/>
        <v>1117431184</v>
      </c>
    </row>
    <row r="27" spans="1:12" x14ac:dyDescent="0.35">
      <c r="B27" s="2">
        <v>9</v>
      </c>
      <c r="C27" s="2">
        <v>105582</v>
      </c>
      <c r="D27" s="2">
        <f t="shared" si="0"/>
        <v>3.6866666666666665</v>
      </c>
      <c r="E27" s="2">
        <f t="shared" si="1"/>
        <v>29579</v>
      </c>
      <c r="F27" s="2">
        <f t="shared" si="2"/>
        <v>109047.91333333333</v>
      </c>
      <c r="G27" s="2">
        <f t="shared" si="3"/>
        <v>13.59151111111111</v>
      </c>
      <c r="H27" s="2">
        <f t="shared" si="4"/>
        <v>110841.86109176438</v>
      </c>
      <c r="I27" s="2">
        <f t="shared" si="5"/>
        <v>5259.8610917643819</v>
      </c>
      <c r="J27" s="2">
        <f t="shared" si="6"/>
        <v>27666138.704656795</v>
      </c>
      <c r="K27" s="2">
        <f t="shared" si="7"/>
        <v>27666138.704656795</v>
      </c>
      <c r="L27" s="2">
        <f t="shared" si="8"/>
        <v>874917241</v>
      </c>
    </row>
    <row r="28" spans="1:12" x14ac:dyDescent="0.35">
      <c r="B28" s="2">
        <v>9.5</v>
      </c>
      <c r="C28" s="2">
        <v>116969</v>
      </c>
      <c r="D28" s="2">
        <f t="shared" si="0"/>
        <v>4.1866666666666665</v>
      </c>
      <c r="E28" s="2">
        <f t="shared" si="1"/>
        <v>40966</v>
      </c>
      <c r="F28" s="2">
        <f t="shared" si="2"/>
        <v>171510.98666666666</v>
      </c>
      <c r="G28" s="2">
        <f t="shared" si="3"/>
        <v>17.528177777777778</v>
      </c>
      <c r="H28" s="2">
        <f t="shared" si="4"/>
        <v>115566.84225249192</v>
      </c>
      <c r="I28" s="2">
        <f t="shared" si="5"/>
        <v>1402.1577475080849</v>
      </c>
      <c r="J28" s="2">
        <f t="shared" si="6"/>
        <v>1966046.3488969463</v>
      </c>
      <c r="K28" s="2">
        <f t="shared" si="7"/>
        <v>1966046.3488969463</v>
      </c>
      <c r="L28" s="2">
        <f t="shared" si="8"/>
        <v>1678213156</v>
      </c>
    </row>
    <row r="29" spans="1:12" x14ac:dyDescent="0.35">
      <c r="B29" s="2">
        <v>9.6</v>
      </c>
      <c r="C29" s="2">
        <v>112635</v>
      </c>
      <c r="D29" s="2">
        <f t="shared" si="0"/>
        <v>4.2866666666666662</v>
      </c>
      <c r="E29" s="2">
        <f t="shared" si="1"/>
        <v>36632</v>
      </c>
      <c r="F29" s="2">
        <f t="shared" si="2"/>
        <v>157029.17333333331</v>
      </c>
      <c r="G29" s="2">
        <f t="shared" si="3"/>
        <v>18.375511111111106</v>
      </c>
      <c r="H29" s="2">
        <f t="shared" si="4"/>
        <v>116511.83848463744</v>
      </c>
      <c r="I29" s="2">
        <f t="shared" si="5"/>
        <v>3876.8384846374393</v>
      </c>
      <c r="J29" s="2">
        <f t="shared" si="6"/>
        <v>15029876.635965915</v>
      </c>
      <c r="K29" s="2">
        <f t="shared" si="7"/>
        <v>15029876.635965915</v>
      </c>
      <c r="L29" s="2">
        <f t="shared" si="8"/>
        <v>1341903424</v>
      </c>
    </row>
    <row r="30" spans="1:12" x14ac:dyDescent="0.35">
      <c r="B30" s="2">
        <v>10.3</v>
      </c>
      <c r="C30" s="2">
        <v>122391</v>
      </c>
      <c r="D30" s="2">
        <f t="shared" si="0"/>
        <v>4.9866666666666672</v>
      </c>
      <c r="E30" s="2">
        <f t="shared" si="1"/>
        <v>46388</v>
      </c>
      <c r="F30" s="2">
        <f t="shared" si="2"/>
        <v>231321.49333333335</v>
      </c>
      <c r="G30" s="2">
        <f t="shared" si="3"/>
        <v>24.86684444444445</v>
      </c>
      <c r="H30" s="2">
        <f t="shared" si="4"/>
        <v>123126.81210965599</v>
      </c>
      <c r="I30" s="2">
        <f t="shared" si="5"/>
        <v>735.81210965599166</v>
      </c>
      <c r="J30" s="2">
        <f t="shared" si="6"/>
        <v>541419.46071640111</v>
      </c>
      <c r="K30" s="2">
        <f t="shared" si="7"/>
        <v>541419.46071640111</v>
      </c>
      <c r="L30" s="2">
        <f t="shared" si="8"/>
        <v>2151846544</v>
      </c>
    </row>
    <row r="31" spans="1:12" x14ac:dyDescent="0.35">
      <c r="B31" s="2">
        <v>10.5</v>
      </c>
      <c r="C31" s="2">
        <v>121872</v>
      </c>
      <c r="D31" s="2">
        <f t="shared" si="0"/>
        <v>5.1866666666666665</v>
      </c>
      <c r="E31" s="2">
        <f t="shared" si="1"/>
        <v>45869</v>
      </c>
      <c r="F31" s="2">
        <f t="shared" si="2"/>
        <v>237907.21333333332</v>
      </c>
      <c r="G31" s="2">
        <f t="shared" si="3"/>
        <v>26.901511111111109</v>
      </c>
      <c r="H31" s="2">
        <f t="shared" si="4"/>
        <v>125016.80457394701</v>
      </c>
      <c r="I31" s="2">
        <f t="shared" si="5"/>
        <v>3144.8045739470108</v>
      </c>
      <c r="J31" s="2">
        <f t="shared" si="6"/>
        <v>9889795.8083180394</v>
      </c>
      <c r="K31" s="2">
        <f t="shared" si="7"/>
        <v>9889795.8083180394</v>
      </c>
      <c r="L31" s="2">
        <f t="shared" si="8"/>
        <v>2103965161</v>
      </c>
    </row>
    <row r="32" spans="1:12" x14ac:dyDescent="0.35">
      <c r="A32" s="1" t="s">
        <v>1</v>
      </c>
      <c r="B32" s="3">
        <f>AVERAGE(B2:B31)</f>
        <v>5.3133333333333335</v>
      </c>
      <c r="C32" s="3">
        <f>AVERAGE(C2:C31)</f>
        <v>76003</v>
      </c>
      <c r="D32" s="2"/>
      <c r="E32" s="2"/>
      <c r="F32" s="3">
        <f>SUM(F2:F31)</f>
        <v>2207082.7999999998</v>
      </c>
      <c r="G32" s="3">
        <f>SUM(G2:G31)</f>
        <v>233.55466666666663</v>
      </c>
      <c r="H32" s="3"/>
      <c r="I32" s="3">
        <f>AVERAGE(I2:I31)</f>
        <v>4644.2012894435384</v>
      </c>
      <c r="J32" s="3">
        <f>AVERAGE(J2:J31)</f>
        <v>31270951.722280972</v>
      </c>
      <c r="K32" s="3">
        <f>SUM(K2:K31)</f>
        <v>938128551.66842914</v>
      </c>
      <c r="L32" s="3">
        <f>SUM(L2:L31)</f>
        <v>21794977852</v>
      </c>
    </row>
    <row r="33" spans="2:8" x14ac:dyDescent="0.35">
      <c r="B33" s="2" t="s">
        <v>2</v>
      </c>
      <c r="C33" s="2" t="s">
        <v>3</v>
      </c>
      <c r="D33" s="2"/>
      <c r="E33" s="2"/>
      <c r="F33" s="2"/>
      <c r="G33" s="2"/>
      <c r="H3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Ameen Manna</cp:lastModifiedBy>
  <dcterms:created xsi:type="dcterms:W3CDTF">2022-04-20T06:36:43Z</dcterms:created>
  <dcterms:modified xsi:type="dcterms:W3CDTF">2022-04-27T05:49:53Z</dcterms:modified>
</cp:coreProperties>
</file>