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filterPrivacy="1" defaultThemeVersion="124226"/>
  <xr:revisionPtr revIDLastSave="0" documentId="8_{71D71A4D-A061-4D84-8AD8-27A10034A4DA}" xr6:coauthVersionLast="47" xr6:coauthVersionMax="47" xr10:uidLastSave="{00000000-0000-0000-0000-000000000000}"/>
  <bookViews>
    <workbookView xWindow="-110" yWindow="-110" windowWidth="19420" windowHeight="10420" xr2:uid="{00000000-000D-0000-FFFF-FFFF00000000}"/>
  </bookViews>
  <sheets>
    <sheet name="Admin Dashboard1" sheetId="7" r:id="rId1"/>
    <sheet name="Project Dashboard" sheetId="3" r:id="rId2"/>
    <sheet name="Admin Dashboard-2" sheetId="8" r:id="rId3"/>
    <sheet name="Payment Dashboard-3" sheetId="10" r:id="rId4"/>
    <sheet name="Entity Payment processing modul" sheetId="1" r:id="rId5"/>
    <sheet name="Entity LOA upload module" sheetId="4" r:id="rId6"/>
    <sheet name="Sheet2" sheetId="6" r:id="rId7"/>
  </sheets>
  <externalReferences>
    <externalReference r:id="rId8"/>
    <externalReference r:id="rId9"/>
  </externalReferences>
  <definedNames>
    <definedName name="_xlnm._FilterDatabase" localSheetId="2" hidden="1">'Admin Dashboard-2'!$A$4:$Y$166</definedName>
    <definedName name="_xlnm.Print_Area" localSheetId="0">'Admin Dashboard1'!$A$1:$H$29</definedName>
    <definedName name="_xlnm.Print_Area" localSheetId="2">'Admin Dashboard-2'!$A$1:$AL$166</definedName>
    <definedName name="_xlnm.Print_Area" localSheetId="5">'Entity LOA upload module'!$A$1:$AI$17</definedName>
    <definedName name="_xlnm.Print_Area" localSheetId="1">'Project Dashboard'!$A$1:$X$81</definedName>
    <definedName name="_xlnm.Print_Titles" localSheetId="2">'Admin Dashboard-2'!$2:$5</definedName>
    <definedName name="_xlnm.Print_Titles" localSheetId="5">'Entity LOA upload module'!$3:$5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N164" i="10" l="1"/>
  <c r="AM164" i="10"/>
  <c r="AK164" i="10"/>
  <c r="AI164" i="10"/>
  <c r="AG164" i="10"/>
  <c r="AE164" i="10"/>
  <c r="AC164" i="10"/>
  <c r="AA164" i="10"/>
  <c r="Y164" i="10"/>
  <c r="W164" i="10"/>
  <c r="U164" i="10"/>
  <c r="R164" i="10"/>
  <c r="P164" i="10"/>
  <c r="N164" i="10"/>
  <c r="L164" i="10"/>
  <c r="J164" i="10"/>
  <c r="H164" i="10"/>
  <c r="F163" i="10"/>
  <c r="E163" i="10"/>
  <c r="D163" i="10"/>
  <c r="C163" i="10"/>
  <c r="B163" i="10"/>
  <c r="A163" i="10"/>
  <c r="F162" i="10"/>
  <c r="E162" i="10"/>
  <c r="D162" i="10"/>
  <c r="C162" i="10"/>
  <c r="B162" i="10"/>
  <c r="A162" i="10"/>
  <c r="F161" i="10"/>
  <c r="E161" i="10"/>
  <c r="D161" i="10"/>
  <c r="C161" i="10"/>
  <c r="B161" i="10"/>
  <c r="A161" i="10"/>
  <c r="F160" i="10"/>
  <c r="E160" i="10"/>
  <c r="D160" i="10"/>
  <c r="C160" i="10"/>
  <c r="B160" i="10"/>
  <c r="A160" i="10"/>
  <c r="F159" i="10"/>
  <c r="E159" i="10"/>
  <c r="D159" i="10"/>
  <c r="C159" i="10"/>
  <c r="B159" i="10"/>
  <c r="A159" i="10"/>
  <c r="F158" i="10"/>
  <c r="E158" i="10"/>
  <c r="D158" i="10"/>
  <c r="C158" i="10"/>
  <c r="B158" i="10"/>
  <c r="A158" i="10"/>
  <c r="F157" i="10"/>
  <c r="E157" i="10"/>
  <c r="D157" i="10"/>
  <c r="C157" i="10"/>
  <c r="B157" i="10"/>
  <c r="A157" i="10"/>
  <c r="F156" i="10"/>
  <c r="E156" i="10"/>
  <c r="D156" i="10"/>
  <c r="C156" i="10"/>
  <c r="B156" i="10"/>
  <c r="A156" i="10"/>
  <c r="F155" i="10"/>
  <c r="E155" i="10"/>
  <c r="D155" i="10"/>
  <c r="C155" i="10"/>
  <c r="B155" i="10"/>
  <c r="A155" i="10"/>
  <c r="F154" i="10"/>
  <c r="E154" i="10"/>
  <c r="D154" i="10"/>
  <c r="C154" i="10"/>
  <c r="B154" i="10"/>
  <c r="A154" i="10"/>
  <c r="F153" i="10"/>
  <c r="E153" i="10"/>
  <c r="D153" i="10"/>
  <c r="C153" i="10"/>
  <c r="B153" i="10"/>
  <c r="A153" i="10"/>
  <c r="F152" i="10"/>
  <c r="E152" i="10"/>
  <c r="D152" i="10"/>
  <c r="C152" i="10"/>
  <c r="B152" i="10"/>
  <c r="A152" i="10"/>
  <c r="F151" i="10"/>
  <c r="E151" i="10"/>
  <c r="D151" i="10"/>
  <c r="C151" i="10"/>
  <c r="B151" i="10"/>
  <c r="A151" i="10"/>
  <c r="F150" i="10"/>
  <c r="E150" i="10"/>
  <c r="D150" i="10"/>
  <c r="C150" i="10"/>
  <c r="B150" i="10"/>
  <c r="A150" i="10"/>
  <c r="F149" i="10"/>
  <c r="E149" i="10"/>
  <c r="D149" i="10"/>
  <c r="C149" i="10"/>
  <c r="B149" i="10"/>
  <c r="A149" i="10"/>
  <c r="F148" i="10"/>
  <c r="E148" i="10"/>
  <c r="D148" i="10"/>
  <c r="C148" i="10"/>
  <c r="B148" i="10"/>
  <c r="A148" i="10"/>
  <c r="F147" i="10"/>
  <c r="E147" i="10"/>
  <c r="D147" i="10"/>
  <c r="C147" i="10"/>
  <c r="B147" i="10"/>
  <c r="A147" i="10"/>
  <c r="F146" i="10"/>
  <c r="E146" i="10"/>
  <c r="D146" i="10"/>
  <c r="C146" i="10"/>
  <c r="B146" i="10"/>
  <c r="A146" i="10"/>
  <c r="F145" i="10"/>
  <c r="E145" i="10"/>
  <c r="D145" i="10"/>
  <c r="C145" i="10"/>
  <c r="B145" i="10"/>
  <c r="A145" i="10"/>
  <c r="F144" i="10"/>
  <c r="E144" i="10"/>
  <c r="D144" i="10"/>
  <c r="C144" i="10"/>
  <c r="B144" i="10"/>
  <c r="A144" i="10"/>
  <c r="F143" i="10"/>
  <c r="E143" i="10"/>
  <c r="D143" i="10"/>
  <c r="C143" i="10"/>
  <c r="B143" i="10"/>
  <c r="A143" i="10"/>
  <c r="F142" i="10"/>
  <c r="E142" i="10"/>
  <c r="D142" i="10"/>
  <c r="C142" i="10"/>
  <c r="B142" i="10"/>
  <c r="A142" i="10"/>
  <c r="F141" i="10"/>
  <c r="E141" i="10"/>
  <c r="D141" i="10"/>
  <c r="C141" i="10"/>
  <c r="B141" i="10"/>
  <c r="A141" i="10"/>
  <c r="F140" i="10"/>
  <c r="E140" i="10"/>
  <c r="D140" i="10"/>
  <c r="C140" i="10"/>
  <c r="B140" i="10"/>
  <c r="A140" i="10"/>
  <c r="F139" i="10"/>
  <c r="E139" i="10"/>
  <c r="D139" i="10"/>
  <c r="C139" i="10"/>
  <c r="B139" i="10"/>
  <c r="A139" i="10"/>
  <c r="F138" i="10"/>
  <c r="E138" i="10"/>
  <c r="D138" i="10"/>
  <c r="C138" i="10"/>
  <c r="B138" i="10"/>
  <c r="A138" i="10"/>
  <c r="F137" i="10"/>
  <c r="E137" i="10"/>
  <c r="D137" i="10"/>
  <c r="C137" i="10"/>
  <c r="B137" i="10"/>
  <c r="A137" i="10"/>
  <c r="F136" i="10"/>
  <c r="E136" i="10"/>
  <c r="D136" i="10"/>
  <c r="C136" i="10"/>
  <c r="B136" i="10"/>
  <c r="A136" i="10"/>
  <c r="F135" i="10"/>
  <c r="E135" i="10"/>
  <c r="D135" i="10"/>
  <c r="C135" i="10"/>
  <c r="B135" i="10"/>
  <c r="A135" i="10"/>
  <c r="F134" i="10"/>
  <c r="E134" i="10"/>
  <c r="D134" i="10"/>
  <c r="C134" i="10"/>
  <c r="B134" i="10"/>
  <c r="A134" i="10"/>
  <c r="F133" i="10"/>
  <c r="E133" i="10"/>
  <c r="D133" i="10"/>
  <c r="C133" i="10"/>
  <c r="B133" i="10"/>
  <c r="A133" i="10"/>
  <c r="F132" i="10"/>
  <c r="E132" i="10"/>
  <c r="D132" i="10"/>
  <c r="C132" i="10"/>
  <c r="B132" i="10"/>
  <c r="A132" i="10"/>
  <c r="F131" i="10"/>
  <c r="E131" i="10"/>
  <c r="D131" i="10"/>
  <c r="C131" i="10"/>
  <c r="B131" i="10"/>
  <c r="A131" i="10"/>
  <c r="F130" i="10"/>
  <c r="E130" i="10"/>
  <c r="D130" i="10"/>
  <c r="C130" i="10"/>
  <c r="B130" i="10"/>
  <c r="A130" i="10"/>
  <c r="F129" i="10"/>
  <c r="E129" i="10"/>
  <c r="D129" i="10"/>
  <c r="C129" i="10"/>
  <c r="B129" i="10"/>
  <c r="A129" i="10"/>
  <c r="F128" i="10"/>
  <c r="E128" i="10"/>
  <c r="D128" i="10"/>
  <c r="C128" i="10"/>
  <c r="B128" i="10"/>
  <c r="A128" i="10"/>
  <c r="F127" i="10"/>
  <c r="E127" i="10"/>
  <c r="D127" i="10"/>
  <c r="C127" i="10"/>
  <c r="B127" i="10"/>
  <c r="A127" i="10"/>
  <c r="F126" i="10"/>
  <c r="E126" i="10"/>
  <c r="D126" i="10"/>
  <c r="C126" i="10"/>
  <c r="B126" i="10"/>
  <c r="A126" i="10"/>
  <c r="F125" i="10"/>
  <c r="E125" i="10"/>
  <c r="D125" i="10"/>
  <c r="C125" i="10"/>
  <c r="B125" i="10"/>
  <c r="A125" i="10"/>
  <c r="F124" i="10"/>
  <c r="E124" i="10"/>
  <c r="D124" i="10"/>
  <c r="C124" i="10"/>
  <c r="B124" i="10"/>
  <c r="A124" i="10"/>
  <c r="F123" i="10"/>
  <c r="E123" i="10"/>
  <c r="D123" i="10"/>
  <c r="C123" i="10"/>
  <c r="B123" i="10"/>
  <c r="A123" i="10"/>
  <c r="F122" i="10"/>
  <c r="E122" i="10"/>
  <c r="D122" i="10"/>
  <c r="C122" i="10"/>
  <c r="B122" i="10"/>
  <c r="A122" i="10"/>
  <c r="F121" i="10"/>
  <c r="E121" i="10"/>
  <c r="D121" i="10"/>
  <c r="C121" i="10"/>
  <c r="B121" i="10"/>
  <c r="A121" i="10"/>
  <c r="F120" i="10"/>
  <c r="E120" i="10"/>
  <c r="D120" i="10"/>
  <c r="C120" i="10"/>
  <c r="B120" i="10"/>
  <c r="A120" i="10"/>
  <c r="F119" i="10"/>
  <c r="E119" i="10"/>
  <c r="D119" i="10"/>
  <c r="C119" i="10"/>
  <c r="B119" i="10"/>
  <c r="A119" i="10"/>
  <c r="F118" i="10"/>
  <c r="E118" i="10"/>
  <c r="D118" i="10"/>
  <c r="C118" i="10"/>
  <c r="B118" i="10"/>
  <c r="A118" i="10"/>
  <c r="F117" i="10"/>
  <c r="E117" i="10"/>
  <c r="D117" i="10"/>
  <c r="C117" i="10"/>
  <c r="B117" i="10"/>
  <c r="A117" i="10"/>
  <c r="F116" i="10"/>
  <c r="E116" i="10"/>
  <c r="D116" i="10"/>
  <c r="C116" i="10"/>
  <c r="B116" i="10"/>
  <c r="A116" i="10"/>
  <c r="F115" i="10"/>
  <c r="E115" i="10"/>
  <c r="D115" i="10"/>
  <c r="C115" i="10"/>
  <c r="B115" i="10"/>
  <c r="A115" i="10"/>
  <c r="F114" i="10"/>
  <c r="E114" i="10"/>
  <c r="D114" i="10"/>
  <c r="C114" i="10"/>
  <c r="B114" i="10"/>
  <c r="A114" i="10"/>
  <c r="F113" i="10"/>
  <c r="E113" i="10"/>
  <c r="D113" i="10"/>
  <c r="C113" i="10"/>
  <c r="B113" i="10"/>
  <c r="A113" i="10"/>
  <c r="F112" i="10"/>
  <c r="E112" i="10"/>
  <c r="D112" i="10"/>
  <c r="C112" i="10"/>
  <c r="B112" i="10"/>
  <c r="A112" i="10"/>
  <c r="F111" i="10"/>
  <c r="E111" i="10"/>
  <c r="D111" i="10"/>
  <c r="C111" i="10"/>
  <c r="B111" i="10"/>
  <c r="A111" i="10"/>
  <c r="F110" i="10"/>
  <c r="E110" i="10"/>
  <c r="D110" i="10"/>
  <c r="C110" i="10"/>
  <c r="B110" i="10"/>
  <c r="A110" i="10"/>
  <c r="F109" i="10"/>
  <c r="E109" i="10"/>
  <c r="D109" i="10"/>
  <c r="C109" i="10"/>
  <c r="B109" i="10"/>
  <c r="A109" i="10"/>
  <c r="F108" i="10"/>
  <c r="E108" i="10"/>
  <c r="D108" i="10"/>
  <c r="C108" i="10"/>
  <c r="B108" i="10"/>
  <c r="A108" i="10"/>
  <c r="F107" i="10"/>
  <c r="E107" i="10"/>
  <c r="D107" i="10"/>
  <c r="C107" i="10"/>
  <c r="B107" i="10"/>
  <c r="A107" i="10"/>
  <c r="F106" i="10"/>
  <c r="E106" i="10"/>
  <c r="D106" i="10"/>
  <c r="C106" i="10"/>
  <c r="B106" i="10"/>
  <c r="A106" i="10"/>
  <c r="F105" i="10"/>
  <c r="E105" i="10"/>
  <c r="D105" i="10"/>
  <c r="C105" i="10"/>
  <c r="B105" i="10"/>
  <c r="A105" i="10"/>
  <c r="F104" i="10"/>
  <c r="E104" i="10"/>
  <c r="D104" i="10"/>
  <c r="C104" i="10"/>
  <c r="B104" i="10"/>
  <c r="A104" i="10"/>
  <c r="F103" i="10"/>
  <c r="E103" i="10"/>
  <c r="D103" i="10"/>
  <c r="C103" i="10"/>
  <c r="B103" i="10"/>
  <c r="A103" i="10"/>
  <c r="F102" i="10"/>
  <c r="E102" i="10"/>
  <c r="D102" i="10"/>
  <c r="C102" i="10"/>
  <c r="B102" i="10"/>
  <c r="A102" i="10"/>
  <c r="F101" i="10"/>
  <c r="E101" i="10"/>
  <c r="D101" i="10"/>
  <c r="C101" i="10"/>
  <c r="B101" i="10"/>
  <c r="A101" i="10"/>
  <c r="F100" i="10"/>
  <c r="E100" i="10"/>
  <c r="D100" i="10"/>
  <c r="C100" i="10"/>
  <c r="B100" i="10"/>
  <c r="A100" i="10"/>
  <c r="F99" i="10"/>
  <c r="E99" i="10"/>
  <c r="D99" i="10"/>
  <c r="C99" i="10"/>
  <c r="B99" i="10"/>
  <c r="A99" i="10"/>
  <c r="F98" i="10"/>
  <c r="E98" i="10"/>
  <c r="D98" i="10"/>
  <c r="C98" i="10"/>
  <c r="B98" i="10"/>
  <c r="A98" i="10"/>
  <c r="F97" i="10"/>
  <c r="E97" i="10"/>
  <c r="D97" i="10"/>
  <c r="C97" i="10"/>
  <c r="B97" i="10"/>
  <c r="A97" i="10"/>
  <c r="F96" i="10"/>
  <c r="E96" i="10"/>
  <c r="D96" i="10"/>
  <c r="C96" i="10"/>
  <c r="B96" i="10"/>
  <c r="A96" i="10"/>
  <c r="F95" i="10"/>
  <c r="E95" i="10"/>
  <c r="D95" i="10"/>
  <c r="C95" i="10"/>
  <c r="B95" i="10"/>
  <c r="A95" i="10"/>
  <c r="F94" i="10"/>
  <c r="E94" i="10"/>
  <c r="D94" i="10"/>
  <c r="C94" i="10"/>
  <c r="B94" i="10"/>
  <c r="A94" i="10"/>
  <c r="F93" i="10"/>
  <c r="E93" i="10"/>
  <c r="D93" i="10"/>
  <c r="C93" i="10"/>
  <c r="B93" i="10"/>
  <c r="A93" i="10"/>
  <c r="F92" i="10"/>
  <c r="E92" i="10"/>
  <c r="D92" i="10"/>
  <c r="C92" i="10"/>
  <c r="B92" i="10"/>
  <c r="A92" i="10"/>
  <c r="F91" i="10"/>
  <c r="E91" i="10"/>
  <c r="D91" i="10"/>
  <c r="C91" i="10"/>
  <c r="B91" i="10"/>
  <c r="A91" i="10"/>
  <c r="F90" i="10"/>
  <c r="E90" i="10"/>
  <c r="D90" i="10"/>
  <c r="C90" i="10"/>
  <c r="B90" i="10"/>
  <c r="A90" i="10"/>
  <c r="F89" i="10"/>
  <c r="E89" i="10"/>
  <c r="D89" i="10"/>
  <c r="C89" i="10"/>
  <c r="B89" i="10"/>
  <c r="A89" i="10"/>
  <c r="F88" i="10"/>
  <c r="E88" i="10"/>
  <c r="D88" i="10"/>
  <c r="C88" i="10"/>
  <c r="B88" i="10"/>
  <c r="A88" i="10"/>
  <c r="F87" i="10"/>
  <c r="E87" i="10"/>
  <c r="D87" i="10"/>
  <c r="C87" i="10"/>
  <c r="B87" i="10"/>
  <c r="A87" i="10"/>
  <c r="F86" i="10"/>
  <c r="E86" i="10"/>
  <c r="D86" i="10"/>
  <c r="C86" i="10"/>
  <c r="B86" i="10"/>
  <c r="A86" i="10"/>
  <c r="F85" i="10"/>
  <c r="E85" i="10"/>
  <c r="D85" i="10"/>
  <c r="C85" i="10"/>
  <c r="B85" i="10"/>
  <c r="A85" i="10"/>
  <c r="F84" i="10"/>
  <c r="E84" i="10"/>
  <c r="D84" i="10"/>
  <c r="C84" i="10"/>
  <c r="B84" i="10"/>
  <c r="A84" i="10"/>
  <c r="F83" i="10"/>
  <c r="E83" i="10"/>
  <c r="D83" i="10"/>
  <c r="C83" i="10"/>
  <c r="B83" i="10"/>
  <c r="A83" i="10"/>
  <c r="F82" i="10"/>
  <c r="E82" i="10"/>
  <c r="D82" i="10"/>
  <c r="C82" i="10"/>
  <c r="B82" i="10"/>
  <c r="A82" i="10"/>
  <c r="F81" i="10"/>
  <c r="E81" i="10"/>
  <c r="D81" i="10"/>
  <c r="C81" i="10"/>
  <c r="B81" i="10"/>
  <c r="A81" i="10"/>
  <c r="F80" i="10"/>
  <c r="E80" i="10"/>
  <c r="D80" i="10"/>
  <c r="C80" i="10"/>
  <c r="B80" i="10"/>
  <c r="A80" i="10"/>
  <c r="F79" i="10"/>
  <c r="E79" i="10"/>
  <c r="D79" i="10"/>
  <c r="C79" i="10"/>
  <c r="B79" i="10"/>
  <c r="A79" i="10"/>
  <c r="F78" i="10"/>
  <c r="E78" i="10"/>
  <c r="D78" i="10"/>
  <c r="C78" i="10"/>
  <c r="B78" i="10"/>
  <c r="A78" i="10"/>
  <c r="F77" i="10"/>
  <c r="E77" i="10"/>
  <c r="D77" i="10"/>
  <c r="C77" i="10"/>
  <c r="B77" i="10"/>
  <c r="A77" i="10"/>
  <c r="F76" i="10"/>
  <c r="E76" i="10"/>
  <c r="D76" i="10"/>
  <c r="C76" i="10"/>
  <c r="B76" i="10"/>
  <c r="A76" i="10"/>
  <c r="F75" i="10"/>
  <c r="E75" i="10"/>
  <c r="D75" i="10"/>
  <c r="C75" i="10"/>
  <c r="B75" i="10"/>
  <c r="A75" i="10"/>
  <c r="F74" i="10"/>
  <c r="E74" i="10"/>
  <c r="D74" i="10"/>
  <c r="C74" i="10"/>
  <c r="B74" i="10"/>
  <c r="A74" i="10"/>
  <c r="F73" i="10"/>
  <c r="E73" i="10"/>
  <c r="D73" i="10"/>
  <c r="C73" i="10"/>
  <c r="B73" i="10"/>
  <c r="A73" i="10"/>
  <c r="F72" i="10"/>
  <c r="E72" i="10"/>
  <c r="D72" i="10"/>
  <c r="C72" i="10"/>
  <c r="B72" i="10"/>
  <c r="A72" i="10"/>
  <c r="F71" i="10"/>
  <c r="E71" i="10"/>
  <c r="D71" i="10"/>
  <c r="C71" i="10"/>
  <c r="B71" i="10"/>
  <c r="A71" i="10"/>
  <c r="F70" i="10"/>
  <c r="E70" i="10"/>
  <c r="D70" i="10"/>
  <c r="C70" i="10"/>
  <c r="B70" i="10"/>
  <c r="A70" i="10"/>
  <c r="F69" i="10"/>
  <c r="E69" i="10"/>
  <c r="D69" i="10"/>
  <c r="C69" i="10"/>
  <c r="B69" i="10"/>
  <c r="A69" i="10"/>
  <c r="F68" i="10"/>
  <c r="E68" i="10"/>
  <c r="D68" i="10"/>
  <c r="C68" i="10"/>
  <c r="B68" i="10"/>
  <c r="A68" i="10"/>
  <c r="F67" i="10"/>
  <c r="E67" i="10"/>
  <c r="D67" i="10"/>
  <c r="C67" i="10"/>
  <c r="B67" i="10"/>
  <c r="A67" i="10"/>
  <c r="F66" i="10"/>
  <c r="E66" i="10"/>
  <c r="D66" i="10"/>
  <c r="C66" i="10"/>
  <c r="B66" i="10"/>
  <c r="A66" i="10"/>
  <c r="F65" i="10"/>
  <c r="E65" i="10"/>
  <c r="D65" i="10"/>
  <c r="C65" i="10"/>
  <c r="B65" i="10"/>
  <c r="A65" i="10"/>
  <c r="F64" i="10"/>
  <c r="E64" i="10"/>
  <c r="D64" i="10"/>
  <c r="C64" i="10"/>
  <c r="B64" i="10"/>
  <c r="A64" i="10"/>
  <c r="F63" i="10"/>
  <c r="E63" i="10"/>
  <c r="D63" i="10"/>
  <c r="C63" i="10"/>
  <c r="B63" i="10"/>
  <c r="A63" i="10"/>
  <c r="F62" i="10"/>
  <c r="E62" i="10"/>
  <c r="D62" i="10"/>
  <c r="C62" i="10"/>
  <c r="B62" i="10"/>
  <c r="A62" i="10"/>
  <c r="F61" i="10"/>
  <c r="E61" i="10"/>
  <c r="D61" i="10"/>
  <c r="C61" i="10"/>
  <c r="B61" i="10"/>
  <c r="A61" i="10"/>
  <c r="F60" i="10"/>
  <c r="E60" i="10"/>
  <c r="D60" i="10"/>
  <c r="C60" i="10"/>
  <c r="B60" i="10"/>
  <c r="A60" i="10"/>
  <c r="F59" i="10"/>
  <c r="E59" i="10"/>
  <c r="D59" i="10"/>
  <c r="C59" i="10"/>
  <c r="B59" i="10"/>
  <c r="A59" i="10"/>
  <c r="F58" i="10"/>
  <c r="E58" i="10"/>
  <c r="D58" i="10"/>
  <c r="C58" i="10"/>
  <c r="B58" i="10"/>
  <c r="A58" i="10"/>
  <c r="F57" i="10"/>
  <c r="E57" i="10"/>
  <c r="D57" i="10"/>
  <c r="C57" i="10"/>
  <c r="B57" i="10"/>
  <c r="A57" i="10"/>
  <c r="F56" i="10"/>
  <c r="E56" i="10"/>
  <c r="D56" i="10"/>
  <c r="C56" i="10"/>
  <c r="B56" i="10"/>
  <c r="A56" i="10"/>
  <c r="F55" i="10"/>
  <c r="E55" i="10"/>
  <c r="D55" i="10"/>
  <c r="C55" i="10"/>
  <c r="B55" i="10"/>
  <c r="A55" i="10"/>
  <c r="F54" i="10"/>
  <c r="E54" i="10"/>
  <c r="D54" i="10"/>
  <c r="C54" i="10"/>
  <c r="B54" i="10"/>
  <c r="A54" i="10"/>
  <c r="F53" i="10"/>
  <c r="E53" i="10"/>
  <c r="D53" i="10"/>
  <c r="C53" i="10"/>
  <c r="B53" i="10"/>
  <c r="A53" i="10"/>
  <c r="F52" i="10"/>
  <c r="E52" i="10"/>
  <c r="D52" i="10"/>
  <c r="C52" i="10"/>
  <c r="B52" i="10"/>
  <c r="A52" i="10"/>
  <c r="F51" i="10"/>
  <c r="E51" i="10"/>
  <c r="D51" i="10"/>
  <c r="C51" i="10"/>
  <c r="B51" i="10"/>
  <c r="A51" i="10"/>
  <c r="F50" i="10"/>
  <c r="E50" i="10"/>
  <c r="D50" i="10"/>
  <c r="C50" i="10"/>
  <c r="B50" i="10"/>
  <c r="A50" i="10"/>
  <c r="F49" i="10"/>
  <c r="E49" i="10"/>
  <c r="D49" i="10"/>
  <c r="C49" i="10"/>
  <c r="B49" i="10"/>
  <c r="A49" i="10"/>
  <c r="F48" i="10"/>
  <c r="E48" i="10"/>
  <c r="D48" i="10"/>
  <c r="C48" i="10"/>
  <c r="B48" i="10"/>
  <c r="A48" i="10"/>
  <c r="F47" i="10"/>
  <c r="E47" i="10"/>
  <c r="D47" i="10"/>
  <c r="C47" i="10"/>
  <c r="B47" i="10"/>
  <c r="A47" i="10"/>
  <c r="F46" i="10"/>
  <c r="E46" i="10"/>
  <c r="D46" i="10"/>
  <c r="C46" i="10"/>
  <c r="B46" i="10"/>
  <c r="A46" i="10"/>
  <c r="F45" i="10"/>
  <c r="E45" i="10"/>
  <c r="D45" i="10"/>
  <c r="C45" i="10"/>
  <c r="B45" i="10"/>
  <c r="A45" i="10"/>
  <c r="F44" i="10"/>
  <c r="E44" i="10"/>
  <c r="D44" i="10"/>
  <c r="C44" i="10"/>
  <c r="B44" i="10"/>
  <c r="A44" i="10"/>
  <c r="F43" i="10"/>
  <c r="E43" i="10"/>
  <c r="D43" i="10"/>
  <c r="C43" i="10"/>
  <c r="B43" i="10"/>
  <c r="A43" i="10"/>
  <c r="F42" i="10"/>
  <c r="E42" i="10"/>
  <c r="D42" i="10"/>
  <c r="C42" i="10"/>
  <c r="B42" i="10"/>
  <c r="A42" i="10"/>
  <c r="F41" i="10"/>
  <c r="E41" i="10"/>
  <c r="D41" i="10"/>
  <c r="C41" i="10"/>
  <c r="B41" i="10"/>
  <c r="A41" i="10"/>
  <c r="F40" i="10"/>
  <c r="E40" i="10"/>
  <c r="D40" i="10"/>
  <c r="C40" i="10"/>
  <c r="B40" i="10"/>
  <c r="A40" i="10"/>
  <c r="F39" i="10"/>
  <c r="E39" i="10"/>
  <c r="D39" i="10"/>
  <c r="C39" i="10"/>
  <c r="B39" i="10"/>
  <c r="A39" i="10"/>
  <c r="F38" i="10"/>
  <c r="E38" i="10"/>
  <c r="D38" i="10"/>
  <c r="C38" i="10"/>
  <c r="B38" i="10"/>
  <c r="A38" i="10"/>
  <c r="F37" i="10"/>
  <c r="E37" i="10"/>
  <c r="D37" i="10"/>
  <c r="C37" i="10"/>
  <c r="B37" i="10"/>
  <c r="A37" i="10"/>
  <c r="F36" i="10"/>
  <c r="E36" i="10"/>
  <c r="D36" i="10"/>
  <c r="C36" i="10"/>
  <c r="B36" i="10"/>
  <c r="A36" i="10"/>
  <c r="F35" i="10"/>
  <c r="E35" i="10"/>
  <c r="D35" i="10"/>
  <c r="C35" i="10"/>
  <c r="B35" i="10"/>
  <c r="A35" i="10"/>
  <c r="F34" i="10"/>
  <c r="E34" i="10"/>
  <c r="D34" i="10"/>
  <c r="C34" i="10"/>
  <c r="B34" i="10"/>
  <c r="A34" i="10"/>
  <c r="F33" i="10"/>
  <c r="E33" i="10"/>
  <c r="D33" i="10"/>
  <c r="C33" i="10"/>
  <c r="B33" i="10"/>
  <c r="A33" i="10"/>
  <c r="F32" i="10"/>
  <c r="E32" i="10"/>
  <c r="D32" i="10"/>
  <c r="C32" i="10"/>
  <c r="B32" i="10"/>
  <c r="A32" i="10"/>
  <c r="F31" i="10"/>
  <c r="E31" i="10"/>
  <c r="D31" i="10"/>
  <c r="C31" i="10"/>
  <c r="B31" i="10"/>
  <c r="A31" i="10"/>
  <c r="F30" i="10"/>
  <c r="E30" i="10"/>
  <c r="D30" i="10"/>
  <c r="C30" i="10"/>
  <c r="B30" i="10"/>
  <c r="A30" i="10"/>
  <c r="F29" i="10"/>
  <c r="E29" i="10"/>
  <c r="D29" i="10"/>
  <c r="C29" i="10"/>
  <c r="B29" i="10"/>
  <c r="A29" i="10"/>
  <c r="F28" i="10"/>
  <c r="E28" i="10"/>
  <c r="D28" i="10"/>
  <c r="C28" i="10"/>
  <c r="B28" i="10"/>
  <c r="A28" i="10"/>
  <c r="F27" i="10"/>
  <c r="E27" i="10"/>
  <c r="D27" i="10"/>
  <c r="C27" i="10"/>
  <c r="B27" i="10"/>
  <c r="A27" i="10"/>
  <c r="F26" i="10"/>
  <c r="E26" i="10"/>
  <c r="D26" i="10"/>
  <c r="C26" i="10"/>
  <c r="B26" i="10"/>
  <c r="A26" i="10"/>
  <c r="F25" i="10"/>
  <c r="E25" i="10"/>
  <c r="D25" i="10"/>
  <c r="C25" i="10"/>
  <c r="B25" i="10"/>
  <c r="A25" i="10"/>
  <c r="F24" i="10"/>
  <c r="E24" i="10"/>
  <c r="D24" i="10"/>
  <c r="C24" i="10"/>
  <c r="B24" i="10"/>
  <c r="A24" i="10"/>
  <c r="F23" i="10"/>
  <c r="E23" i="10"/>
  <c r="D23" i="10"/>
  <c r="C23" i="10"/>
  <c r="B23" i="10"/>
  <c r="A23" i="10"/>
  <c r="F22" i="10"/>
  <c r="E22" i="10"/>
  <c r="D22" i="10"/>
  <c r="C22" i="10"/>
  <c r="B22" i="10"/>
  <c r="A22" i="10"/>
  <c r="F21" i="10"/>
  <c r="E21" i="10"/>
  <c r="D21" i="10"/>
  <c r="C21" i="10"/>
  <c r="B21" i="10"/>
  <c r="A21" i="10"/>
  <c r="F20" i="10"/>
  <c r="E20" i="10"/>
  <c r="D20" i="10"/>
  <c r="C20" i="10"/>
  <c r="B20" i="10"/>
  <c r="A20" i="10"/>
  <c r="F19" i="10"/>
  <c r="E19" i="10"/>
  <c r="D19" i="10"/>
  <c r="C19" i="10"/>
  <c r="B19" i="10"/>
  <c r="A19" i="10"/>
  <c r="F18" i="10"/>
  <c r="E18" i="10"/>
  <c r="D18" i="10"/>
  <c r="C18" i="10"/>
  <c r="B18" i="10"/>
  <c r="A18" i="10"/>
  <c r="F17" i="10"/>
  <c r="E17" i="10"/>
  <c r="D17" i="10"/>
  <c r="C17" i="10"/>
  <c r="B17" i="10"/>
  <c r="A17" i="10"/>
  <c r="F16" i="10"/>
  <c r="E16" i="10"/>
  <c r="D16" i="10"/>
  <c r="C16" i="10"/>
  <c r="B16" i="10"/>
  <c r="A16" i="10"/>
  <c r="F15" i="10"/>
  <c r="E15" i="10"/>
  <c r="D15" i="10"/>
  <c r="C15" i="10"/>
  <c r="B15" i="10"/>
  <c r="A15" i="10"/>
  <c r="F14" i="10"/>
  <c r="E14" i="10"/>
  <c r="D14" i="10"/>
  <c r="C14" i="10"/>
  <c r="B14" i="10"/>
  <c r="A14" i="10"/>
  <c r="F13" i="10"/>
  <c r="E13" i="10"/>
  <c r="D13" i="10"/>
  <c r="C13" i="10"/>
  <c r="B13" i="10"/>
  <c r="A13" i="10"/>
  <c r="F12" i="10"/>
  <c r="E12" i="10"/>
  <c r="D12" i="10"/>
  <c r="C12" i="10"/>
  <c r="B12" i="10"/>
  <c r="A12" i="10"/>
  <c r="F11" i="10"/>
  <c r="E11" i="10"/>
  <c r="D11" i="10"/>
  <c r="C11" i="10"/>
  <c r="B11" i="10"/>
  <c r="A11" i="10"/>
  <c r="F10" i="10"/>
  <c r="E10" i="10"/>
  <c r="D10" i="10"/>
  <c r="C10" i="10"/>
  <c r="B10" i="10"/>
  <c r="A10" i="10"/>
  <c r="F9" i="10"/>
  <c r="E9" i="10"/>
  <c r="D9" i="10"/>
  <c r="C9" i="10"/>
  <c r="B9" i="10"/>
  <c r="A9" i="10"/>
  <c r="F8" i="10"/>
  <c r="E8" i="10"/>
  <c r="D8" i="10"/>
  <c r="C8" i="10"/>
  <c r="B8" i="10"/>
  <c r="A8" i="10"/>
  <c r="F7" i="10"/>
  <c r="E7" i="10"/>
  <c r="D7" i="10"/>
  <c r="C7" i="10"/>
  <c r="B7" i="10"/>
  <c r="A7" i="10"/>
  <c r="F6" i="10"/>
  <c r="E6" i="10"/>
  <c r="D6" i="10"/>
  <c r="C6" i="10"/>
  <c r="B6" i="10"/>
  <c r="A6" i="10"/>
  <c r="F5" i="10"/>
  <c r="E5" i="10"/>
  <c r="D5" i="10"/>
  <c r="C5" i="10"/>
  <c r="B5" i="10"/>
  <c r="A5" i="10"/>
  <c r="F4" i="10"/>
  <c r="E4" i="10"/>
  <c r="D4" i="10"/>
  <c r="C4" i="10"/>
  <c r="B4" i="10"/>
  <c r="A4" i="10"/>
  <c r="B164" i="10" l="1"/>
  <c r="AD166" i="8"/>
  <c r="AA166" i="8"/>
  <c r="AA1" i="8" s="1"/>
  <c r="AA2" i="8" s="1"/>
  <c r="Z166" i="8"/>
  <c r="AJ145" i="8"/>
  <c r="AF145" i="8"/>
  <c r="AB145" i="8"/>
  <c r="AC145" i="8" s="1"/>
  <c r="AJ144" i="8"/>
  <c r="AF144" i="8"/>
  <c r="AB144" i="8"/>
  <c r="AC144" i="8" s="1"/>
  <c r="AJ143" i="8"/>
  <c r="AF143" i="8"/>
  <c r="AB143" i="8"/>
  <c r="AC143" i="8" s="1"/>
  <c r="AJ142" i="8"/>
  <c r="AF142" i="8"/>
  <c r="AB142" i="8"/>
  <c r="AC142" i="8" s="1"/>
  <c r="AJ141" i="8"/>
  <c r="AE141" i="8"/>
  <c r="AF141" i="8" s="1"/>
  <c r="AB141" i="8"/>
  <c r="AC141" i="8" s="1"/>
  <c r="AJ140" i="8"/>
  <c r="AF140" i="8"/>
  <c r="AB140" i="8"/>
  <c r="AC140" i="8" s="1"/>
  <c r="AH139" i="8"/>
  <c r="AJ139" i="8" s="1"/>
  <c r="AF139" i="8"/>
  <c r="AB139" i="8"/>
  <c r="AC139" i="8" s="1"/>
  <c r="AH138" i="8"/>
  <c r="AF138" i="8"/>
  <c r="AB138" i="8"/>
  <c r="AC138" i="8" s="1"/>
  <c r="AG138" i="8" s="1"/>
  <c r="AH137" i="8"/>
  <c r="AJ137" i="8" s="1"/>
  <c r="AF137" i="8"/>
  <c r="AB137" i="8"/>
  <c r="AC137" i="8" s="1"/>
  <c r="AH136" i="8"/>
  <c r="AJ136" i="8" s="1"/>
  <c r="AF136" i="8"/>
  <c r="AB136" i="8"/>
  <c r="AC136" i="8" s="1"/>
  <c r="AJ135" i="8"/>
  <c r="AE135" i="8"/>
  <c r="AF135" i="8" s="1"/>
  <c r="AB135" i="8"/>
  <c r="AC135" i="8" s="1"/>
  <c r="AJ134" i="8"/>
  <c r="AK134" i="8" s="1"/>
  <c r="AF134" i="8"/>
  <c r="AB134" i="8"/>
  <c r="AC134" i="8" s="1"/>
  <c r="AG134" i="8" s="1"/>
  <c r="AJ133" i="8"/>
  <c r="AF133" i="8"/>
  <c r="AB133" i="8"/>
  <c r="AC133" i="8" s="1"/>
  <c r="AJ132" i="8"/>
  <c r="AF132" i="8"/>
  <c r="AB132" i="8"/>
  <c r="AC132" i="8" s="1"/>
  <c r="AJ131" i="8"/>
  <c r="AF131" i="8"/>
  <c r="AB131" i="8"/>
  <c r="AC131" i="8" s="1"/>
  <c r="AI130" i="8"/>
  <c r="AI166" i="8" s="1"/>
  <c r="AI1" i="8" s="1"/>
  <c r="AF130" i="8"/>
  <c r="AB130" i="8"/>
  <c r="AC130" i="8" s="1"/>
  <c r="AJ129" i="8"/>
  <c r="AF129" i="8"/>
  <c r="AB129" i="8"/>
  <c r="AC129" i="8" s="1"/>
  <c r="AJ128" i="8"/>
  <c r="AF128" i="8"/>
  <c r="AB128" i="8"/>
  <c r="AC128" i="8" s="1"/>
  <c r="AJ127" i="8"/>
  <c r="AF127" i="8"/>
  <c r="AB127" i="8"/>
  <c r="AC127" i="8" s="1"/>
  <c r="AJ126" i="8"/>
  <c r="AF126" i="8"/>
  <c r="AB126" i="8"/>
  <c r="AC126" i="8" s="1"/>
  <c r="AJ125" i="8"/>
  <c r="AF125" i="8"/>
  <c r="AB125" i="8"/>
  <c r="AC125" i="8" s="1"/>
  <c r="AJ124" i="8"/>
  <c r="AE124" i="8"/>
  <c r="AF124" i="8" s="1"/>
  <c r="AB124" i="8"/>
  <c r="AC124" i="8" s="1"/>
  <c r="AJ123" i="8"/>
  <c r="AF123" i="8"/>
  <c r="AB123" i="8"/>
  <c r="AC123" i="8" s="1"/>
  <c r="AH122" i="8"/>
  <c r="AJ122" i="8" s="1"/>
  <c r="AF122" i="8"/>
  <c r="AB122" i="8"/>
  <c r="AC122" i="8" s="1"/>
  <c r="AJ121" i="8"/>
  <c r="AF121" i="8"/>
  <c r="AB121" i="8"/>
  <c r="AC121" i="8" s="1"/>
  <c r="AJ120" i="8"/>
  <c r="AF120" i="8"/>
  <c r="AB120" i="8"/>
  <c r="AC120" i="8" s="1"/>
  <c r="AJ119" i="8"/>
  <c r="AF119" i="8"/>
  <c r="AB119" i="8"/>
  <c r="AC119" i="8" s="1"/>
  <c r="AJ118" i="8"/>
  <c r="AF118" i="8"/>
  <c r="AB118" i="8"/>
  <c r="AC118" i="8" s="1"/>
  <c r="AJ117" i="8"/>
  <c r="AF117" i="8"/>
  <c r="AB117" i="8"/>
  <c r="AC117" i="8" s="1"/>
  <c r="AJ116" i="8"/>
  <c r="AF116" i="8"/>
  <c r="AB116" i="8"/>
  <c r="AC116" i="8" s="1"/>
  <c r="AJ115" i="8"/>
  <c r="AF115" i="8"/>
  <c r="AB115" i="8"/>
  <c r="AC115" i="8" s="1"/>
  <c r="AJ114" i="8"/>
  <c r="AF114" i="8"/>
  <c r="AB114" i="8"/>
  <c r="AC114" i="8" s="1"/>
  <c r="AJ113" i="8"/>
  <c r="AF113" i="8"/>
  <c r="AB113" i="8"/>
  <c r="AC113" i="8" s="1"/>
  <c r="AJ112" i="8"/>
  <c r="AF112" i="8"/>
  <c r="AB112" i="8"/>
  <c r="AC112" i="8" s="1"/>
  <c r="AJ111" i="8"/>
  <c r="AF111" i="8"/>
  <c r="AB111" i="8"/>
  <c r="AC111" i="8" s="1"/>
  <c r="AJ110" i="8"/>
  <c r="AE110" i="8"/>
  <c r="AF110" i="8" s="1"/>
  <c r="AB110" i="8"/>
  <c r="AC110" i="8" s="1"/>
  <c r="AJ109" i="8"/>
  <c r="AF109" i="8"/>
  <c r="AB109" i="8"/>
  <c r="AC109" i="8" s="1"/>
  <c r="AJ108" i="8"/>
  <c r="AF108" i="8"/>
  <c r="AB108" i="8"/>
  <c r="AC108" i="8" s="1"/>
  <c r="AJ107" i="8"/>
  <c r="AF107" i="8"/>
  <c r="AB107" i="8"/>
  <c r="AC107" i="8" s="1"/>
  <c r="AJ106" i="8"/>
  <c r="AF106" i="8"/>
  <c r="AB106" i="8"/>
  <c r="AC106" i="8" s="1"/>
  <c r="AJ105" i="8"/>
  <c r="AF105" i="8"/>
  <c r="AB105" i="8"/>
  <c r="AC105" i="8" s="1"/>
  <c r="AJ104" i="8"/>
  <c r="AF104" i="8"/>
  <c r="AB104" i="8"/>
  <c r="AC104" i="8" s="1"/>
  <c r="AJ103" i="8"/>
  <c r="AF103" i="8"/>
  <c r="AB103" i="8"/>
  <c r="AC103" i="8" s="1"/>
  <c r="AJ102" i="8"/>
  <c r="AF102" i="8"/>
  <c r="AB102" i="8"/>
  <c r="AC102" i="8" s="1"/>
  <c r="AJ101" i="8"/>
  <c r="AF101" i="8"/>
  <c r="AB101" i="8"/>
  <c r="AC101" i="8" s="1"/>
  <c r="AJ100" i="8"/>
  <c r="AF100" i="8"/>
  <c r="AB100" i="8"/>
  <c r="AC100" i="8" s="1"/>
  <c r="AJ99" i="8"/>
  <c r="AF99" i="8"/>
  <c r="AB99" i="8"/>
  <c r="AC99" i="8" s="1"/>
  <c r="AJ98" i="8"/>
  <c r="AF98" i="8"/>
  <c r="AB98" i="8"/>
  <c r="AC98" i="8" s="1"/>
  <c r="AJ97" i="8"/>
  <c r="AF97" i="8"/>
  <c r="AB97" i="8"/>
  <c r="AC97" i="8" s="1"/>
  <c r="AJ96" i="8"/>
  <c r="AF96" i="8"/>
  <c r="AB96" i="8"/>
  <c r="AC96" i="8" s="1"/>
  <c r="AJ95" i="8"/>
  <c r="AF95" i="8"/>
  <c r="AC95" i="8"/>
  <c r="AB95" i="8"/>
  <c r="AJ94" i="8"/>
  <c r="AF94" i="8"/>
  <c r="AB94" i="8"/>
  <c r="AC94" i="8" s="1"/>
  <c r="AJ93" i="8"/>
  <c r="AF93" i="8"/>
  <c r="AB93" i="8"/>
  <c r="AC93" i="8" s="1"/>
  <c r="AJ92" i="8"/>
  <c r="AF92" i="8"/>
  <c r="AB92" i="8"/>
  <c r="AC92" i="8" s="1"/>
  <c r="AJ91" i="8"/>
  <c r="AF91" i="8"/>
  <c r="AB91" i="8"/>
  <c r="AC91" i="8" s="1"/>
  <c r="AJ90" i="8"/>
  <c r="AF90" i="8"/>
  <c r="AB90" i="8"/>
  <c r="AC90" i="8" s="1"/>
  <c r="AJ89" i="8"/>
  <c r="AF89" i="8"/>
  <c r="AB89" i="8"/>
  <c r="AC89" i="8" s="1"/>
  <c r="AJ88" i="8"/>
  <c r="AE88" i="8"/>
  <c r="AF88" i="8" s="1"/>
  <c r="AB88" i="8"/>
  <c r="AC88" i="8" s="1"/>
  <c r="AJ87" i="8"/>
  <c r="AF87" i="8"/>
  <c r="AB87" i="8"/>
  <c r="AC87" i="8" s="1"/>
  <c r="AJ86" i="8"/>
  <c r="AF86" i="8"/>
  <c r="AB86" i="8"/>
  <c r="AC86" i="8" s="1"/>
  <c r="AJ85" i="8"/>
  <c r="AF85" i="8"/>
  <c r="AB85" i="8"/>
  <c r="AC85" i="8" s="1"/>
  <c r="AJ84" i="8"/>
  <c r="AF84" i="8"/>
  <c r="AB84" i="8"/>
  <c r="AC84" i="8" s="1"/>
  <c r="AJ83" i="8"/>
  <c r="AF83" i="8"/>
  <c r="AB83" i="8"/>
  <c r="AC83" i="8" s="1"/>
  <c r="AJ82" i="8"/>
  <c r="AF82" i="8"/>
  <c r="AB82" i="8"/>
  <c r="AC82" i="8" s="1"/>
  <c r="AJ81" i="8"/>
  <c r="AF81" i="8"/>
  <c r="AB81" i="8"/>
  <c r="AC81" i="8" s="1"/>
  <c r="AJ80" i="8"/>
  <c r="AF80" i="8"/>
  <c r="AB80" i="8"/>
  <c r="AC80" i="8" s="1"/>
  <c r="AJ79" i="8"/>
  <c r="AF79" i="8"/>
  <c r="AB79" i="8"/>
  <c r="AC79" i="8" s="1"/>
  <c r="AJ78" i="8"/>
  <c r="AF78" i="8"/>
  <c r="AB78" i="8"/>
  <c r="AC78" i="8" s="1"/>
  <c r="AJ77" i="8"/>
  <c r="AF77" i="8"/>
  <c r="AB77" i="8"/>
  <c r="AC77" i="8" s="1"/>
  <c r="AJ76" i="8"/>
  <c r="AF76" i="8"/>
  <c r="AB76" i="8"/>
  <c r="AC76" i="8" s="1"/>
  <c r="AJ75" i="8"/>
  <c r="AF75" i="8"/>
  <c r="AB75" i="8"/>
  <c r="AC75" i="8" s="1"/>
  <c r="AJ74" i="8"/>
  <c r="AF74" i="8"/>
  <c r="AB74" i="8"/>
  <c r="AC74" i="8" s="1"/>
  <c r="AJ73" i="8"/>
  <c r="AF73" i="8"/>
  <c r="AB73" i="8"/>
  <c r="AC73" i="8" s="1"/>
  <c r="AJ72" i="8"/>
  <c r="AF72" i="8"/>
  <c r="AB72" i="8"/>
  <c r="AC72" i="8" s="1"/>
  <c r="AG72" i="8" s="1"/>
  <c r="AJ71" i="8"/>
  <c r="AF71" i="8"/>
  <c r="AB71" i="8"/>
  <c r="AC71" i="8" s="1"/>
  <c r="AJ70" i="8"/>
  <c r="AF70" i="8"/>
  <c r="AB70" i="8"/>
  <c r="AC70" i="8" s="1"/>
  <c r="AG70" i="8" s="1"/>
  <c r="AJ69" i="8"/>
  <c r="AF69" i="8"/>
  <c r="AB69" i="8"/>
  <c r="AC69" i="8" s="1"/>
  <c r="AJ68" i="8"/>
  <c r="AF68" i="8"/>
  <c r="AC68" i="8"/>
  <c r="AG68" i="8" s="1"/>
  <c r="AB68" i="8"/>
  <c r="AJ67" i="8"/>
  <c r="AF67" i="8"/>
  <c r="AB67" i="8"/>
  <c r="AC67" i="8" s="1"/>
  <c r="AJ66" i="8"/>
  <c r="AF66" i="8"/>
  <c r="AB66" i="8"/>
  <c r="AC66" i="8" s="1"/>
  <c r="AG66" i="8" s="1"/>
  <c r="AJ65" i="8"/>
  <c r="AF65" i="8"/>
  <c r="AB65" i="8"/>
  <c r="AC65" i="8" s="1"/>
  <c r="AJ64" i="8"/>
  <c r="AF64" i="8"/>
  <c r="AB64" i="8"/>
  <c r="AC64" i="8" s="1"/>
  <c r="AJ63" i="8"/>
  <c r="AF63" i="8"/>
  <c r="AB63" i="8"/>
  <c r="AC63" i="8" s="1"/>
  <c r="AJ62" i="8"/>
  <c r="AF62" i="8"/>
  <c r="AB62" i="8"/>
  <c r="AC62" i="8" s="1"/>
  <c r="AJ61" i="8"/>
  <c r="AE61" i="8"/>
  <c r="AF61" i="8" s="1"/>
  <c r="AB61" i="8"/>
  <c r="AC61" i="8" s="1"/>
  <c r="AJ60" i="8"/>
  <c r="AE60" i="8"/>
  <c r="AF60" i="8" s="1"/>
  <c r="AB60" i="8"/>
  <c r="AC60" i="8" s="1"/>
  <c r="AJ59" i="8"/>
  <c r="AF59" i="8"/>
  <c r="AB59" i="8"/>
  <c r="AC59" i="8" s="1"/>
  <c r="AJ58" i="8"/>
  <c r="AF58" i="8"/>
  <c r="AB58" i="8"/>
  <c r="AC58" i="8" s="1"/>
  <c r="AJ57" i="8"/>
  <c r="AE57" i="8"/>
  <c r="AF57" i="8" s="1"/>
  <c r="AB57" i="8"/>
  <c r="AC57" i="8" s="1"/>
  <c r="AJ56" i="8"/>
  <c r="AF56" i="8"/>
  <c r="AB56" i="8"/>
  <c r="AC56" i="8" s="1"/>
  <c r="AJ55" i="8"/>
  <c r="AF55" i="8"/>
  <c r="AC55" i="8"/>
  <c r="AG55" i="8" s="1"/>
  <c r="AB55" i="8"/>
  <c r="AJ54" i="8"/>
  <c r="AF54" i="8"/>
  <c r="AB54" i="8"/>
  <c r="AC54" i="8" s="1"/>
  <c r="AJ53" i="8"/>
  <c r="AF53" i="8"/>
  <c r="AB53" i="8"/>
  <c r="AC53" i="8" s="1"/>
  <c r="AJ52" i="8"/>
  <c r="AF52" i="8"/>
  <c r="AB52" i="8"/>
  <c r="AC52" i="8" s="1"/>
  <c r="AJ51" i="8"/>
  <c r="AF51" i="8"/>
  <c r="AB51" i="8"/>
  <c r="AC51" i="8" s="1"/>
  <c r="AJ50" i="8"/>
  <c r="AF50" i="8"/>
  <c r="AB50" i="8"/>
  <c r="AC50" i="8" s="1"/>
  <c r="AG50" i="8" s="1"/>
  <c r="AJ49" i="8"/>
  <c r="AF49" i="8"/>
  <c r="AB49" i="8"/>
  <c r="AC49" i="8" s="1"/>
  <c r="AJ48" i="8"/>
  <c r="AF48" i="8"/>
  <c r="AB48" i="8"/>
  <c r="AC48" i="8" s="1"/>
  <c r="AJ47" i="8"/>
  <c r="AF47" i="8"/>
  <c r="AB47" i="8"/>
  <c r="AC47" i="8" s="1"/>
  <c r="AJ46" i="8"/>
  <c r="AE46" i="8"/>
  <c r="AF46" i="8" s="1"/>
  <c r="AB46" i="8"/>
  <c r="AC46" i="8" s="1"/>
  <c r="AJ45" i="8"/>
  <c r="AF45" i="8"/>
  <c r="AB45" i="8"/>
  <c r="AC45" i="8" s="1"/>
  <c r="AJ44" i="8"/>
  <c r="AF44" i="8"/>
  <c r="AB44" i="8"/>
  <c r="AC44" i="8" s="1"/>
  <c r="AJ43" i="8"/>
  <c r="AF43" i="8"/>
  <c r="AB43" i="8"/>
  <c r="AC43" i="8" s="1"/>
  <c r="AJ42" i="8"/>
  <c r="AE42" i="8"/>
  <c r="AF42" i="8" s="1"/>
  <c r="AB42" i="8"/>
  <c r="AC42" i="8" s="1"/>
  <c r="AJ41" i="8"/>
  <c r="AF41" i="8"/>
  <c r="AB41" i="8"/>
  <c r="AC41" i="8" s="1"/>
  <c r="AG41" i="8" s="1"/>
  <c r="AJ40" i="8"/>
  <c r="AF40" i="8"/>
  <c r="AB40" i="8"/>
  <c r="AC40" i="8" s="1"/>
  <c r="AJ39" i="8"/>
  <c r="AF39" i="8"/>
  <c r="AB39" i="8"/>
  <c r="AC39" i="8" s="1"/>
  <c r="AJ38" i="8"/>
  <c r="AF38" i="8"/>
  <c r="AB38" i="8"/>
  <c r="AC38" i="8" s="1"/>
  <c r="AJ37" i="8"/>
  <c r="AF37" i="8"/>
  <c r="AB37" i="8"/>
  <c r="AC37" i="8" s="1"/>
  <c r="AJ36" i="8"/>
  <c r="AF36" i="8"/>
  <c r="AB36" i="8"/>
  <c r="AC36" i="8" s="1"/>
  <c r="AJ35" i="8"/>
  <c r="AF35" i="8"/>
  <c r="AB35" i="8"/>
  <c r="AC35" i="8" s="1"/>
  <c r="AJ34" i="8"/>
  <c r="AF34" i="8"/>
  <c r="AB34" i="8"/>
  <c r="AC34" i="8" s="1"/>
  <c r="AJ33" i="8"/>
  <c r="AF33" i="8"/>
  <c r="AB33" i="8"/>
  <c r="AC33" i="8" s="1"/>
  <c r="AG33" i="8" s="1"/>
  <c r="AK33" i="8" s="1"/>
  <c r="AJ32" i="8"/>
  <c r="AE32" i="8"/>
  <c r="AF32" i="8" s="1"/>
  <c r="AB32" i="8"/>
  <c r="AC32" i="8" s="1"/>
  <c r="AJ31" i="8"/>
  <c r="AF31" i="8"/>
  <c r="AB31" i="8"/>
  <c r="AC31" i="8" s="1"/>
  <c r="AG31" i="8" s="1"/>
  <c r="AJ30" i="8"/>
  <c r="AF30" i="8"/>
  <c r="AE30" i="8"/>
  <c r="AB30" i="8"/>
  <c r="AC30" i="8" s="1"/>
  <c r="AJ29" i="8"/>
  <c r="AF29" i="8"/>
  <c r="AB29" i="8"/>
  <c r="AC29" i="8" s="1"/>
  <c r="AJ28" i="8"/>
  <c r="AF28" i="8"/>
  <c r="AB28" i="8"/>
  <c r="AC28" i="8" s="1"/>
  <c r="AJ27" i="8"/>
  <c r="AF27" i="8"/>
  <c r="AB27" i="8"/>
  <c r="AC27" i="8" s="1"/>
  <c r="AJ26" i="8"/>
  <c r="AF26" i="8"/>
  <c r="AB26" i="8"/>
  <c r="AC26" i="8" s="1"/>
  <c r="AJ25" i="8"/>
  <c r="AF25" i="8"/>
  <c r="AB25" i="8"/>
  <c r="AC25" i="8" s="1"/>
  <c r="AJ24" i="8"/>
  <c r="AF24" i="8"/>
  <c r="AB24" i="8"/>
  <c r="AC24" i="8" s="1"/>
  <c r="AJ23" i="8"/>
  <c r="AF23" i="8"/>
  <c r="AB23" i="8"/>
  <c r="AC23" i="8" s="1"/>
  <c r="AJ22" i="8"/>
  <c r="AF22" i="8"/>
  <c r="AB22" i="8"/>
  <c r="AC22" i="8" s="1"/>
  <c r="AJ21" i="8"/>
  <c r="AF21" i="8"/>
  <c r="AC21" i="8"/>
  <c r="AB21" i="8"/>
  <c r="AJ20" i="8"/>
  <c r="AF20" i="8"/>
  <c r="AB20" i="8"/>
  <c r="AC20" i="8" s="1"/>
  <c r="AG20" i="8" s="1"/>
  <c r="AJ19" i="8"/>
  <c r="AF19" i="8"/>
  <c r="AB19" i="8"/>
  <c r="AC19" i="8" s="1"/>
  <c r="AJ18" i="8"/>
  <c r="AE18" i="8"/>
  <c r="AF18" i="8" s="1"/>
  <c r="AB18" i="8"/>
  <c r="AC18" i="8" s="1"/>
  <c r="AJ17" i="8"/>
  <c r="AF17" i="8"/>
  <c r="AB17" i="8"/>
  <c r="AC17" i="8" s="1"/>
  <c r="AJ16" i="8"/>
  <c r="AF16" i="8"/>
  <c r="AB16" i="8"/>
  <c r="AC16" i="8" s="1"/>
  <c r="AJ15" i="8"/>
  <c r="AF15" i="8"/>
  <c r="AB15" i="8"/>
  <c r="AC15" i="8" s="1"/>
  <c r="AJ14" i="8"/>
  <c r="AF14" i="8"/>
  <c r="AB14" i="8"/>
  <c r="AC14" i="8" s="1"/>
  <c r="AJ13" i="8"/>
  <c r="AF13" i="8"/>
  <c r="AB13" i="8"/>
  <c r="AC13" i="8" s="1"/>
  <c r="AJ12" i="8"/>
  <c r="AF12" i="8"/>
  <c r="AB12" i="8"/>
  <c r="AC12" i="8" s="1"/>
  <c r="AJ11" i="8"/>
  <c r="AE11" i="8"/>
  <c r="AF11" i="8" s="1"/>
  <c r="AB11" i="8"/>
  <c r="AC11" i="8" s="1"/>
  <c r="AJ10" i="8"/>
  <c r="AF10" i="8"/>
  <c r="AB10" i="8"/>
  <c r="AC10" i="8" s="1"/>
  <c r="AG10" i="8" s="1"/>
  <c r="Y10" i="8"/>
  <c r="Y166" i="8" s="1"/>
  <c r="AJ9" i="8"/>
  <c r="AF9" i="8"/>
  <c r="AB9" i="8"/>
  <c r="AC9" i="8" s="1"/>
  <c r="AJ8" i="8"/>
  <c r="AF8" i="8"/>
  <c r="AB8" i="8"/>
  <c r="AC8" i="8" s="1"/>
  <c r="AJ7" i="8"/>
  <c r="AF7" i="8"/>
  <c r="AB7" i="8"/>
  <c r="AC7" i="8" s="1"/>
  <c r="AJ6" i="8"/>
  <c r="AE6" i="8"/>
  <c r="AF6" i="8" s="1"/>
  <c r="AB6" i="8"/>
  <c r="AG14" i="8" l="1"/>
  <c r="AG56" i="8"/>
  <c r="AK56" i="8" s="1"/>
  <c r="AG82" i="8"/>
  <c r="AK82" i="8" s="1"/>
  <c r="AG49" i="8"/>
  <c r="AK49" i="8" s="1"/>
  <c r="AG116" i="8"/>
  <c r="AG24" i="8"/>
  <c r="AG47" i="8"/>
  <c r="AK47" i="8" s="1"/>
  <c r="AG86" i="8"/>
  <c r="AG96" i="8"/>
  <c r="AG104" i="8"/>
  <c r="AK104" i="8" s="1"/>
  <c r="AG16" i="8"/>
  <c r="AK16" i="8" s="1"/>
  <c r="AG142" i="8"/>
  <c r="AG145" i="8"/>
  <c r="AG125" i="8"/>
  <c r="AK125" i="8" s="1"/>
  <c r="AG12" i="8"/>
  <c r="AK55" i="8"/>
  <c r="AG88" i="8"/>
  <c r="AK88" i="8" s="1"/>
  <c r="AG18" i="8"/>
  <c r="AK18" i="8" s="1"/>
  <c r="AG28" i="8"/>
  <c r="AK28" i="8" s="1"/>
  <c r="AG35" i="8"/>
  <c r="AK35" i="8" s="1"/>
  <c r="AG53" i="8"/>
  <c r="AK53" i="8" s="1"/>
  <c r="AG98" i="8"/>
  <c r="AG129" i="8"/>
  <c r="AG22" i="8"/>
  <c r="AK22" i="8" s="1"/>
  <c r="AG51" i="8"/>
  <c r="AK51" i="8" s="1"/>
  <c r="AG73" i="8"/>
  <c r="AG92" i="8"/>
  <c r="AG99" i="8"/>
  <c r="AK99" i="8" s="1"/>
  <c r="AG110" i="8"/>
  <c r="AG26" i="8"/>
  <c r="AK26" i="8" s="1"/>
  <c r="AG52" i="8"/>
  <c r="AK52" i="8" s="1"/>
  <c r="AG59" i="8"/>
  <c r="AG74" i="8"/>
  <c r="AK74" i="8" s="1"/>
  <c r="AG78" i="8"/>
  <c r="AK78" i="8" s="1"/>
  <c r="AK92" i="8"/>
  <c r="AG67" i="8"/>
  <c r="AK67" i="8" s="1"/>
  <c r="AG108" i="8"/>
  <c r="AK108" i="8" s="1"/>
  <c r="AG123" i="8"/>
  <c r="AG127" i="8"/>
  <c r="AK127" i="8" s="1"/>
  <c r="AJ130" i="8"/>
  <c r="AG9" i="8"/>
  <c r="AK9" i="8" s="1"/>
  <c r="AG60" i="8"/>
  <c r="AK60" i="8" s="1"/>
  <c r="AH166" i="8"/>
  <c r="AH1" i="8" s="1"/>
  <c r="AH2" i="8" s="1"/>
  <c r="AG64" i="8"/>
  <c r="AG79" i="8"/>
  <c r="AG90" i="8"/>
  <c r="AK90" i="8" s="1"/>
  <c r="AK10" i="8"/>
  <c r="AG76" i="8"/>
  <c r="AG39" i="8"/>
  <c r="AK39" i="8" s="1"/>
  <c r="AG80" i="8"/>
  <c r="AK80" i="8" s="1"/>
  <c r="AG84" i="8"/>
  <c r="AK84" i="8" s="1"/>
  <c r="AG102" i="8"/>
  <c r="AK102" i="8" s="1"/>
  <c r="AG132" i="8"/>
  <c r="AK132" i="8" s="1"/>
  <c r="AG140" i="8"/>
  <c r="AK140" i="8" s="1"/>
  <c r="AK66" i="8"/>
  <c r="AG107" i="8"/>
  <c r="AK107" i="8" s="1"/>
  <c r="AG117" i="8"/>
  <c r="AK117" i="8" s="1"/>
  <c r="AG131" i="8"/>
  <c r="AK131" i="8" s="1"/>
  <c r="AG37" i="8"/>
  <c r="AK37" i="8" s="1"/>
  <c r="AG40" i="8"/>
  <c r="AK40" i="8" s="1"/>
  <c r="AG54" i="8"/>
  <c r="AG94" i="8"/>
  <c r="AK94" i="8" s="1"/>
  <c r="AG97" i="8"/>
  <c r="AK97" i="8" s="1"/>
  <c r="AG124" i="8"/>
  <c r="AK124" i="8" s="1"/>
  <c r="AG121" i="8"/>
  <c r="AK121" i="8" s="1"/>
  <c r="AE166" i="8"/>
  <c r="AE1" i="8" s="1"/>
  <c r="AE2" i="8" s="1"/>
  <c r="AK12" i="8"/>
  <c r="AG25" i="8"/>
  <c r="AK25" i="8" s="1"/>
  <c r="AK41" i="8"/>
  <c r="AG44" i="8"/>
  <c r="AK44" i="8" s="1"/>
  <c r="AK54" i="8"/>
  <c r="AG81" i="8"/>
  <c r="AG101" i="8"/>
  <c r="AK101" i="8" s="1"/>
  <c r="AG111" i="8"/>
  <c r="AK111" i="8" s="1"/>
  <c r="AG118" i="8"/>
  <c r="AK118" i="8" s="1"/>
  <c r="AJ138" i="8"/>
  <c r="AK138" i="8" s="1"/>
  <c r="AG144" i="8"/>
  <c r="AK144" i="8" s="1"/>
  <c r="AG8" i="8"/>
  <c r="AK8" i="8" s="1"/>
  <c r="AG36" i="8"/>
  <c r="AK36" i="8" s="1"/>
  <c r="AG27" i="8"/>
  <c r="AK27" i="8" s="1"/>
  <c r="AG43" i="8"/>
  <c r="AK43" i="8" s="1"/>
  <c r="AG135" i="8"/>
  <c r="AK135" i="8" s="1"/>
  <c r="AG141" i="8"/>
  <c r="AK141" i="8" s="1"/>
  <c r="AG13" i="8"/>
  <c r="AK13" i="8" s="1"/>
  <c r="AG17" i="8"/>
  <c r="AK17" i="8" s="1"/>
  <c r="AG34" i="8"/>
  <c r="AK34" i="8" s="1"/>
  <c r="AG48" i="8"/>
  <c r="AK48" i="8" s="1"/>
  <c r="AG58" i="8"/>
  <c r="AK58" i="8" s="1"/>
  <c r="AG91" i="8"/>
  <c r="AK91" i="8" s="1"/>
  <c r="AG136" i="8"/>
  <c r="AK136" i="8" s="1"/>
  <c r="AG105" i="8"/>
  <c r="AK105" i="8" s="1"/>
  <c r="AG115" i="8"/>
  <c r="AK115" i="8" s="1"/>
  <c r="AK76" i="8"/>
  <c r="AG93" i="8"/>
  <c r="AK93" i="8" s="1"/>
  <c r="AK24" i="8"/>
  <c r="AK20" i="8"/>
  <c r="AG23" i="8"/>
  <c r="AK23" i="8" s="1"/>
  <c r="AG38" i="8"/>
  <c r="AK38" i="8" s="1"/>
  <c r="AG95" i="8"/>
  <c r="AK95" i="8" s="1"/>
  <c r="AG139" i="8"/>
  <c r="AK139" i="8" s="1"/>
  <c r="AB166" i="8"/>
  <c r="AG61" i="8"/>
  <c r="AK61" i="8" s="1"/>
  <c r="AG45" i="8"/>
  <c r="AK45" i="8" s="1"/>
  <c r="AG106" i="8"/>
  <c r="AK106" i="8" s="1"/>
  <c r="AG109" i="8"/>
  <c r="AK109" i="8" s="1"/>
  <c r="AG119" i="8"/>
  <c r="AK119" i="8" s="1"/>
  <c r="AG133" i="8"/>
  <c r="AK133" i="8" s="1"/>
  <c r="AG42" i="8"/>
  <c r="AK42" i="8" s="1"/>
  <c r="AG137" i="8"/>
  <c r="AK137" i="8" s="1"/>
  <c r="AK142" i="8"/>
  <c r="AG57" i="8"/>
  <c r="AK57" i="8" s="1"/>
  <c r="AG21" i="8"/>
  <c r="AK21" i="8" s="1"/>
  <c r="AG29" i="8"/>
  <c r="AK29" i="8" s="1"/>
  <c r="AG62" i="8"/>
  <c r="AK62" i="8" s="1"/>
  <c r="AK72" i="8"/>
  <c r="AG89" i="8"/>
  <c r="AK89" i="8" s="1"/>
  <c r="AG19" i="8"/>
  <c r="AK19" i="8" s="1"/>
  <c r="AG30" i="8"/>
  <c r="AK30" i="8" s="1"/>
  <c r="AG11" i="8"/>
  <c r="AK11" i="8" s="1"/>
  <c r="AG15" i="8"/>
  <c r="AK15" i="8" s="1"/>
  <c r="AG100" i="8"/>
  <c r="AK100" i="8" s="1"/>
  <c r="AG103" i="8"/>
  <c r="AK103" i="8" s="1"/>
  <c r="AG113" i="8"/>
  <c r="AK113" i="8" s="1"/>
  <c r="AG143" i="8"/>
  <c r="AK143" i="8" s="1"/>
  <c r="AG87" i="8"/>
  <c r="AK87" i="8" s="1"/>
  <c r="AK110" i="8"/>
  <c r="AK50" i="8"/>
  <c r="AG77" i="8"/>
  <c r="AK77" i="8" s="1"/>
  <c r="AG114" i="8"/>
  <c r="AK114" i="8" s="1"/>
  <c r="AG128" i="8"/>
  <c r="AK128" i="8" s="1"/>
  <c r="AG63" i="8"/>
  <c r="AK63" i="8" s="1"/>
  <c r="AK73" i="8"/>
  <c r="AK70" i="8"/>
  <c r="AK81" i="8"/>
  <c r="AF166" i="8"/>
  <c r="AG122" i="8"/>
  <c r="AK122" i="8" s="1"/>
  <c r="AK129" i="8"/>
  <c r="AG75" i="8"/>
  <c r="AK75" i="8" s="1"/>
  <c r="AG112" i="8"/>
  <c r="AK112" i="8" s="1"/>
  <c r="AG71" i="8"/>
  <c r="AK71" i="8" s="1"/>
  <c r="AK64" i="8"/>
  <c r="AG85" i="8"/>
  <c r="AK85" i="8" s="1"/>
  <c r="AK98" i="8"/>
  <c r="AG7" i="8"/>
  <c r="AK7" i="8" s="1"/>
  <c r="AK31" i="8"/>
  <c r="AG65" i="8"/>
  <c r="AK65" i="8" s="1"/>
  <c r="AK68" i="8"/>
  <c r="AG126" i="8"/>
  <c r="AK126" i="8" s="1"/>
  <c r="AG130" i="8"/>
  <c r="AK130" i="8" s="1"/>
  <c r="AK145" i="8"/>
  <c r="AG32" i="8"/>
  <c r="AK32" i="8" s="1"/>
  <c r="AK59" i="8"/>
  <c r="AG69" i="8"/>
  <c r="AK69" i="8" s="1"/>
  <c r="AK79" i="8"/>
  <c r="AK116" i="8"/>
  <c r="AK14" i="8"/>
  <c r="AG46" i="8"/>
  <c r="AK46" i="8" s="1"/>
  <c r="AG83" i="8"/>
  <c r="AK83" i="8" s="1"/>
  <c r="AK86" i="8"/>
  <c r="AK96" i="8"/>
  <c r="AG120" i="8"/>
  <c r="AK120" i="8" s="1"/>
  <c r="AK123" i="8"/>
  <c r="AC6" i="8"/>
  <c r="AC166" i="8" s="1"/>
  <c r="AG6" i="8"/>
  <c r="AK6" i="8" s="1"/>
  <c r="AJ166" i="8" l="1"/>
  <c r="AI2" i="8"/>
  <c r="AG166" i="8"/>
  <c r="AK166" i="8"/>
  <c r="N166" i="8" l="1"/>
  <c r="T165" i="8"/>
  <c r="T160" i="8"/>
  <c r="T153" i="8"/>
  <c r="T152" i="8"/>
  <c r="T151" i="8"/>
  <c r="T147" i="8"/>
  <c r="T145" i="8"/>
  <c r="T144" i="8"/>
  <c r="T143" i="8"/>
  <c r="T142" i="8"/>
  <c r="T141" i="8"/>
  <c r="T140" i="8"/>
  <c r="T139" i="8"/>
  <c r="T137" i="8"/>
  <c r="T136" i="8"/>
  <c r="T134" i="8"/>
  <c r="T133" i="8"/>
  <c r="T132" i="8"/>
  <c r="T130" i="8"/>
  <c r="T129" i="8"/>
  <c r="T128" i="8"/>
  <c r="T127" i="8"/>
  <c r="T126" i="8"/>
  <c r="T125" i="8"/>
  <c r="T124" i="8"/>
  <c r="T123" i="8"/>
  <c r="T121" i="8"/>
  <c r="T120" i="8"/>
  <c r="T119" i="8"/>
  <c r="T117" i="8"/>
  <c r="G117" i="8"/>
  <c r="G166" i="8" s="1"/>
  <c r="T116" i="8"/>
  <c r="T115" i="8"/>
  <c r="T114" i="8"/>
  <c r="T113" i="8"/>
  <c r="T112" i="8"/>
  <c r="J112" i="8"/>
  <c r="J166" i="8" s="1"/>
  <c r="T111" i="8"/>
  <c r="T110" i="8"/>
  <c r="T108" i="8"/>
  <c r="T107" i="8"/>
  <c r="T106" i="8"/>
  <c r="T105" i="8"/>
  <c r="T104" i="8"/>
  <c r="T103" i="8"/>
  <c r="T102" i="8"/>
  <c r="T101" i="8"/>
  <c r="T100" i="8"/>
  <c r="T99" i="8"/>
  <c r="T98" i="8"/>
  <c r="T97" i="8"/>
  <c r="T96" i="8"/>
  <c r="T95" i="8"/>
  <c r="T94" i="8"/>
  <c r="T93" i="8"/>
  <c r="T92" i="8"/>
  <c r="T91" i="8"/>
  <c r="T90" i="8"/>
  <c r="T89" i="8"/>
  <c r="T88" i="8"/>
  <c r="T87" i="8"/>
  <c r="T86" i="8"/>
  <c r="T85" i="8"/>
  <c r="T84" i="8"/>
  <c r="T81" i="8"/>
  <c r="T79" i="8"/>
  <c r="T78" i="8"/>
  <c r="T77" i="8"/>
  <c r="T72" i="8"/>
  <c r="T70" i="8"/>
  <c r="T69" i="8"/>
  <c r="T68" i="8"/>
  <c r="T67" i="8"/>
  <c r="T66" i="8"/>
  <c r="T65" i="8"/>
  <c r="T64" i="8"/>
  <c r="T63" i="8"/>
  <c r="T62" i="8"/>
  <c r="T61" i="8"/>
  <c r="T60" i="8"/>
  <c r="T59" i="8"/>
  <c r="T58" i="8"/>
  <c r="T57" i="8"/>
  <c r="T56" i="8"/>
  <c r="T55" i="8"/>
  <c r="T54" i="8"/>
  <c r="T53" i="8"/>
  <c r="T52" i="8"/>
  <c r="T51" i="8"/>
  <c r="T50" i="8"/>
  <c r="T49" i="8"/>
  <c r="T48" i="8"/>
  <c r="T47" i="8"/>
  <c r="T46" i="8"/>
  <c r="T45" i="8"/>
  <c r="T44" i="8"/>
  <c r="T43" i="8"/>
  <c r="T42" i="8"/>
  <c r="T40" i="8"/>
  <c r="T39" i="8"/>
  <c r="T38" i="8"/>
  <c r="T37" i="8"/>
  <c r="T36" i="8"/>
  <c r="T35" i="8"/>
  <c r="T34" i="8"/>
  <c r="T33" i="8"/>
  <c r="T32" i="8"/>
  <c r="T31" i="8"/>
  <c r="T30" i="8"/>
  <c r="T29" i="8"/>
  <c r="T28" i="8"/>
  <c r="T27" i="8"/>
  <c r="T26" i="8"/>
  <c r="T25" i="8"/>
  <c r="T24" i="8"/>
  <c r="T23" i="8"/>
  <c r="T22" i="8"/>
  <c r="T21" i="8"/>
  <c r="T20" i="8"/>
  <c r="T19" i="8"/>
  <c r="T18" i="8"/>
  <c r="T17" i="8"/>
  <c r="T16" i="8"/>
  <c r="T15" i="8"/>
  <c r="T14" i="8"/>
  <c r="T13" i="8"/>
  <c r="T12" i="8"/>
  <c r="T11" i="8"/>
  <c r="T10" i="8"/>
  <c r="T9" i="8"/>
  <c r="T8" i="8"/>
  <c r="T7" i="8"/>
  <c r="T6" i="8"/>
  <c r="C11" i="7"/>
  <c r="D10" i="7"/>
  <c r="D9" i="7"/>
  <c r="D8" i="7"/>
  <c r="D7" i="7"/>
  <c r="E6" i="7"/>
  <c r="D6" i="7"/>
  <c r="F5" i="7" l="1"/>
  <c r="F11" i="7" s="1"/>
  <c r="D5" i="7" l="1"/>
  <c r="D11" i="7" s="1"/>
  <c r="E5" i="7"/>
  <c r="E11" i="7" s="1"/>
  <c r="BH6" i="4" l="1"/>
  <c r="AQ20" i="4"/>
  <c r="AQ19" i="4"/>
  <c r="AR17" i="4"/>
  <c r="AU17" i="4"/>
  <c r="AX17" i="4"/>
  <c r="AW17" i="4"/>
  <c r="BH16" i="4"/>
  <c r="AT16" i="4"/>
  <c r="AN16" i="4"/>
  <c r="BH15" i="4"/>
  <c r="AT15" i="4"/>
  <c r="AN15" i="4"/>
  <c r="BH14" i="4"/>
  <c r="AT14" i="4"/>
  <c r="AN14" i="4"/>
  <c r="BH13" i="4"/>
  <c r="AT13" i="4"/>
  <c r="AO13" i="4"/>
  <c r="AN13" i="4"/>
  <c r="BH12" i="4"/>
  <c r="BH11" i="4"/>
  <c r="AT11" i="4"/>
  <c r="AN11" i="4"/>
  <c r="BH10" i="4"/>
  <c r="AT10" i="4"/>
  <c r="AN10" i="4"/>
  <c r="BH9" i="4"/>
  <c r="AT9" i="4"/>
  <c r="AO9" i="4"/>
  <c r="AN9" i="4"/>
  <c r="BH8" i="4"/>
  <c r="BH7" i="4"/>
  <c r="AT7" i="4"/>
  <c r="AN7" i="4"/>
  <c r="BD6" i="4"/>
  <c r="AT6" i="4"/>
  <c r="AO6" i="4"/>
  <c r="AN6" i="4"/>
  <c r="AI7" i="4"/>
  <c r="AI8" i="4"/>
  <c r="AI9" i="4"/>
  <c r="AI10" i="4"/>
  <c r="AI11" i="4"/>
  <c r="AI12" i="4"/>
  <c r="AI13" i="4"/>
  <c r="AI14" i="4"/>
  <c r="AI15" i="4"/>
  <c r="AI16" i="4"/>
  <c r="AI6" i="4"/>
  <c r="AT17" i="4" l="1"/>
  <c r="R20" i="4"/>
  <c r="R19" i="4"/>
  <c r="S17" i="4"/>
  <c r="V17" i="4"/>
  <c r="Y17" i="4"/>
  <c r="X17" i="4"/>
  <c r="U16" i="4"/>
  <c r="O16" i="4"/>
  <c r="N16" i="4"/>
  <c r="U15" i="4"/>
  <c r="O15" i="4"/>
  <c r="N15" i="4"/>
  <c r="U14" i="4"/>
  <c r="O14" i="4"/>
  <c r="N14" i="4"/>
  <c r="F14" i="4"/>
  <c r="U13" i="4"/>
  <c r="O13" i="4"/>
  <c r="N13" i="4"/>
  <c r="F13" i="4"/>
  <c r="U11" i="4"/>
  <c r="O11" i="4"/>
  <c r="N11" i="4"/>
  <c r="U10" i="4"/>
  <c r="O10" i="4"/>
  <c r="N10" i="4"/>
  <c r="U9" i="4"/>
  <c r="O9" i="4"/>
  <c r="N9" i="4"/>
  <c r="F9" i="4"/>
  <c r="G9" i="4" s="1"/>
  <c r="P9" i="4" s="1"/>
  <c r="U7" i="4"/>
  <c r="O7" i="4"/>
  <c r="N7" i="4"/>
  <c r="F7" i="4"/>
  <c r="U6" i="4"/>
  <c r="O6" i="4"/>
  <c r="N6" i="4"/>
  <c r="F6" i="4"/>
  <c r="N17" i="4" l="1"/>
  <c r="G13" i="4"/>
  <c r="P13" i="4" s="1"/>
  <c r="U17" i="4"/>
  <c r="G6" i="4"/>
  <c r="AE6" i="4"/>
  <c r="P6" i="4"/>
  <c r="Q49" i="1" l="1"/>
  <c r="Q50" i="1"/>
  <c r="Q51" i="1"/>
  <c r="R68" i="1"/>
  <c r="Q68" i="1"/>
  <c r="P68" i="1"/>
  <c r="O68" i="1"/>
  <c r="N68" i="1"/>
  <c r="M68" i="1"/>
  <c r="L68" i="1"/>
  <c r="K68" i="1"/>
  <c r="J68" i="1"/>
  <c r="H68" i="1"/>
  <c r="F68" i="1"/>
  <c r="E68" i="1"/>
  <c r="I64" i="1"/>
  <c r="I63" i="1"/>
  <c r="I62" i="1"/>
  <c r="I61" i="1"/>
  <c r="I60" i="1"/>
  <c r="I59" i="1"/>
  <c r="I58" i="1"/>
  <c r="I43" i="1"/>
  <c r="Q43" i="1" s="1"/>
  <c r="I44" i="1"/>
  <c r="Q44" i="1" s="1"/>
  <c r="I45" i="1"/>
  <c r="Q45" i="1" s="1"/>
  <c r="I46" i="1"/>
  <c r="Q46" i="1" s="1"/>
  <c r="I47" i="1"/>
  <c r="Q47" i="1" s="1"/>
  <c r="I48" i="1"/>
  <c r="Q48" i="1" s="1"/>
  <c r="I42" i="1"/>
  <c r="Q42" i="1" s="1"/>
  <c r="R52" i="1"/>
  <c r="P52" i="1"/>
  <c r="O52" i="1"/>
  <c r="N52" i="1"/>
  <c r="M52" i="1"/>
  <c r="L52" i="1"/>
  <c r="K52" i="1"/>
  <c r="J52" i="1"/>
  <c r="H52" i="1"/>
  <c r="F52" i="1"/>
  <c r="E52" i="1"/>
  <c r="R36" i="1"/>
  <c r="Q36" i="1"/>
  <c r="P36" i="1"/>
  <c r="O36" i="1"/>
  <c r="N36" i="1"/>
  <c r="M36" i="1"/>
  <c r="L36" i="1"/>
  <c r="K36" i="1"/>
  <c r="J36" i="1"/>
  <c r="I20" i="1"/>
  <c r="I75" i="1" s="1"/>
  <c r="L75" i="1" s="1"/>
  <c r="M20" i="1"/>
  <c r="L20" i="1"/>
  <c r="K20" i="1"/>
  <c r="J20" i="1"/>
  <c r="H20" i="1"/>
  <c r="F20" i="1"/>
  <c r="E20" i="1"/>
  <c r="I68" i="1" l="1"/>
  <c r="Q52" i="1"/>
  <c r="I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5" authorId="0" shapeId="0" xr:uid="{CA5C6A16-5A66-4452-A600-54D2113F97E0}">
      <text>
        <r>
          <rPr>
            <b/>
            <sz val="12"/>
            <color indexed="81"/>
            <rFont val="Tahoma"/>
            <family val="2"/>
          </rPr>
          <t>Author:</t>
        </r>
        <r>
          <rPr>
            <sz val="12"/>
            <color indexed="81"/>
            <rFont val="Tahoma"/>
            <family val="2"/>
          </rPr>
          <t xml:space="preserve">
Click to go to the Admin Dashboar -2 (Details Project ststus of approved projects)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4" authorId="0" shapeId="0" xr:uid="{3FA38655-B4EE-4FB9-BBB4-AE351930856D}">
      <text>
        <r>
          <rPr>
            <b/>
            <sz val="9"/>
            <color indexed="81"/>
            <rFont val="Tahoma"/>
            <family val="2"/>
          </rPr>
          <t>Author:</t>
        </r>
        <r>
          <rPr>
            <sz val="9"/>
            <color indexed="81"/>
            <rFont val="Tahoma"/>
            <family val="2"/>
          </rPr>
          <t xml:space="preserve">
click the Project ID to open payment processing mdule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5A3BDC1B-B7D1-43DC-BDE8-072B67AE84AB}">
      <text>
        <r>
          <rPr>
            <b/>
            <sz val="12"/>
            <color indexed="81"/>
            <rFont val="Tahoma"/>
            <family val="2"/>
          </rPr>
          <t>Author:</t>
        </r>
        <r>
          <rPr>
            <sz val="12"/>
            <color indexed="81"/>
            <rFont val="Tahoma"/>
            <family val="2"/>
          </rPr>
          <t xml:space="preserve">
Provision for filter to be giveg based on  Project ID, Category , Region , entity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36BE5962-A796-4E92-A973-A9BBB7381D7E}">
      <text>
        <r>
          <rPr>
            <b/>
            <sz val="12"/>
            <color indexed="81"/>
            <rFont val="Tahoma"/>
            <family val="2"/>
          </rPr>
          <t xml:space="preserve">Suhas Dambhare (सुहास धमभरे)
Provision for filter to be giveg based on  Project ID, Category , Region , entity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0" authorId="0" shapeId="0" xr:uid="{F96AF22E-3B49-4A03-AF48-65FE1EA4257B}">
      <text>
        <r>
          <rPr>
            <b/>
            <sz val="9"/>
            <color indexed="81"/>
            <rFont val="Tahoma"/>
            <family val="2"/>
          </rPr>
          <t>Author:</t>
        </r>
        <r>
          <rPr>
            <sz val="9"/>
            <color indexed="81"/>
            <rFont val="Tahoma"/>
            <family val="2"/>
          </rPr>
          <t xml:space="preserve">
click to open LOA uploading module</t>
        </r>
      </text>
    </comment>
    <comment ref="H10" authorId="0" shapeId="0" xr:uid="{0CC0B0B2-1480-460A-B21F-172C53DDD074}">
      <text>
        <r>
          <rPr>
            <b/>
            <sz val="9"/>
            <color indexed="81"/>
            <rFont val="Tahoma"/>
            <family val="2"/>
          </rPr>
          <t>Author:</t>
        </r>
        <r>
          <rPr>
            <sz val="9"/>
            <color indexed="81"/>
            <rFont val="Tahoma"/>
            <family val="2"/>
          </rPr>
          <t xml:space="preserve">
Data will populate after uploading of LOA BOQ in LOA uploading Module</t>
        </r>
      </text>
    </comment>
    <comment ref="I10" authorId="0" shapeId="0" xr:uid="{DA8F3513-0389-4960-BEDF-E8E594225A11}">
      <text>
        <r>
          <rPr>
            <b/>
            <sz val="9"/>
            <color indexed="81"/>
            <rFont val="Tahoma"/>
            <family val="2"/>
          </rPr>
          <t>Author:</t>
        </r>
        <r>
          <rPr>
            <sz val="9"/>
            <color indexed="81"/>
            <rFont val="Tahoma"/>
            <family val="2"/>
          </rPr>
          <t xml:space="preserve">
Data will pupulate based on Approved grant</t>
        </r>
      </text>
    </comment>
    <comment ref="H26" authorId="0" shapeId="0" xr:uid="{50C0E594-9B2B-4707-9A88-A34502F4CC46}">
      <text>
        <r>
          <rPr>
            <b/>
            <sz val="9"/>
            <color indexed="81"/>
            <rFont val="Tahoma"/>
            <family val="2"/>
          </rPr>
          <t>Author:</t>
        </r>
        <r>
          <rPr>
            <sz val="9"/>
            <color indexed="81"/>
            <rFont val="Tahoma"/>
            <family val="2"/>
          </rPr>
          <t xml:space="preserve">
Data will populate automatically after LOA module is filled up
</t>
        </r>
      </text>
    </comment>
    <comment ref="J26" authorId="0" shapeId="0" xr:uid="{D052A6A2-99DB-40C5-B481-2C311BA5F83E}">
      <text>
        <r>
          <rPr>
            <b/>
            <sz val="9"/>
            <color indexed="81"/>
            <rFont val="Tahoma"/>
            <family val="2"/>
          </rPr>
          <t>Author:</t>
        </r>
        <r>
          <rPr>
            <sz val="9"/>
            <color indexed="81"/>
            <rFont val="Tahoma"/>
            <family val="2"/>
          </rPr>
          <t xml:space="preserve">
 To be filled up by Entity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2" authorId="0" shapeId="0" xr:uid="{C88CA0E8-2D26-49CF-AAF3-903429CAFC6D}">
      <text>
        <r>
          <rPr>
            <b/>
            <sz val="9"/>
            <color indexed="81"/>
            <rFont val="Tahoma"/>
            <family val="2"/>
          </rPr>
          <t>Author:</t>
        </r>
        <r>
          <rPr>
            <sz val="9"/>
            <color indexed="81"/>
            <rFont val="Tahoma"/>
            <family val="2"/>
          </rPr>
          <t xml:space="preserve">
already filled up by Admin as per approved BOA
</t>
        </r>
      </text>
    </comment>
    <comment ref="K3" authorId="0" shapeId="0" xr:uid="{780D1BD6-0AE5-4A77-A2DD-D3A94D253F9E}">
      <text>
        <r>
          <rPr>
            <b/>
            <sz val="9"/>
            <color indexed="81"/>
            <rFont val="Tahoma"/>
            <family val="2"/>
          </rPr>
          <t>Author:</t>
        </r>
        <r>
          <rPr>
            <sz val="9"/>
            <color indexed="81"/>
            <rFont val="Tahoma"/>
            <family val="2"/>
          </rPr>
          <t xml:space="preserve">
To be filled by Entity as per LOA BOQ
</t>
        </r>
      </text>
    </comment>
    <comment ref="AJ3" authorId="0" shapeId="0" xr:uid="{B0C7D068-30C9-4132-B9F0-59CE52DE4B95}">
      <text>
        <r>
          <rPr>
            <b/>
            <sz val="9"/>
            <color indexed="81"/>
            <rFont val="Tahoma"/>
            <family val="2"/>
          </rPr>
          <t>Author:</t>
        </r>
        <r>
          <rPr>
            <sz val="9"/>
            <color indexed="81"/>
            <rFont val="Tahoma"/>
            <family val="2"/>
          </rPr>
          <t xml:space="preserve">
To be filled by Entity as per LOA BOQ</t>
        </r>
      </text>
    </comment>
    <comment ref="N17" authorId="0" shapeId="0" xr:uid="{F230C3B6-90D2-489E-AFFB-4A26B0A4A686}">
      <text>
        <r>
          <rPr>
            <b/>
            <sz val="9"/>
            <color indexed="81"/>
            <rFont val="Tahoma"/>
            <family val="2"/>
          </rPr>
          <t>Author:</t>
        </r>
        <r>
          <rPr>
            <sz val="9"/>
            <color indexed="81"/>
            <rFont val="Tahoma"/>
            <family val="2"/>
          </rPr>
          <t xml:space="preserve">
This value will automatically populated in Payment Processing module
</t>
        </r>
      </text>
    </comment>
    <comment ref="AM17" authorId="0" shapeId="0" xr:uid="{671528F8-9A29-4821-BA7D-19FB21F46D73}">
      <text>
        <r>
          <rPr>
            <b/>
            <sz val="9"/>
            <color indexed="81"/>
            <rFont val="Tahoma"/>
            <family val="2"/>
          </rPr>
          <t>Author:</t>
        </r>
        <r>
          <rPr>
            <sz val="9"/>
            <color indexed="81"/>
            <rFont val="Tahoma"/>
            <family val="2"/>
          </rPr>
          <t xml:space="preserve">
This value will automatically populated in Payment Processing module</t>
        </r>
      </text>
    </comment>
  </commentList>
</comments>
</file>

<file path=xl/sharedStrings.xml><?xml version="1.0" encoding="utf-8"?>
<sst xmlns="http://schemas.openxmlformats.org/spreadsheetml/2006/main" count="1324" uniqueCount="579">
  <si>
    <t>Entity Screen</t>
  </si>
  <si>
    <t>Proj ID</t>
  </si>
  <si>
    <t>Approved Cost</t>
  </si>
  <si>
    <t>Approved Grant</t>
  </si>
  <si>
    <t>LOA No</t>
  </si>
  <si>
    <t>Eligible Grant</t>
  </si>
  <si>
    <t>Claimed Grant</t>
  </si>
  <si>
    <t>Received Grant</t>
  </si>
  <si>
    <t>Total</t>
  </si>
  <si>
    <t>A</t>
  </si>
  <si>
    <t>B</t>
  </si>
  <si>
    <t>C</t>
  </si>
  <si>
    <t>D</t>
  </si>
  <si>
    <t>Balance Approved Grant</t>
  </si>
  <si>
    <t>E</t>
  </si>
  <si>
    <t>F</t>
  </si>
  <si>
    <t>G</t>
  </si>
  <si>
    <t>H</t>
  </si>
  <si>
    <t>J=C-F</t>
  </si>
  <si>
    <t>LOA &amp; Eligible Grant Details</t>
  </si>
  <si>
    <t>LOA Value</t>
  </si>
  <si>
    <t>Details of LOA placed and Eligible Grant.</t>
  </si>
  <si>
    <t xml:space="preserve">Details of stagewise Payment Claimed and Received </t>
  </si>
  <si>
    <t>Stagewise Claim details</t>
  </si>
  <si>
    <t>Tranch-1</t>
  </si>
  <si>
    <t>Tranch-2</t>
  </si>
  <si>
    <t>Tranch-3</t>
  </si>
  <si>
    <t>Tranch-4</t>
  </si>
  <si>
    <t>Tranch-5</t>
  </si>
  <si>
    <t>Stage</t>
  </si>
  <si>
    <t>Tranch</t>
  </si>
  <si>
    <t>Balance grant</t>
  </si>
  <si>
    <t>Stg-2 (20%)</t>
  </si>
  <si>
    <t>Stg-3
(60%)</t>
  </si>
  <si>
    <t>Stg-4
(10%)
Final</t>
  </si>
  <si>
    <t>Stg-1 (10%)
Initial</t>
  </si>
  <si>
    <t>Eligible Grant
Stg-1 (10%)</t>
  </si>
  <si>
    <t>Eligible Grant
Stg-2 
(20%)</t>
  </si>
  <si>
    <t>Balance Eligible Grant</t>
  </si>
  <si>
    <t>G=0.2E</t>
  </si>
  <si>
    <t>F=0.1B</t>
  </si>
  <si>
    <t>K</t>
  </si>
  <si>
    <t>L</t>
  </si>
  <si>
    <t>M</t>
  </si>
  <si>
    <t>N</t>
  </si>
  <si>
    <t>I=F-H</t>
  </si>
  <si>
    <t>Claimed Grant Total</t>
  </si>
  <si>
    <t>Received Grant 
Total</t>
  </si>
  <si>
    <t xml:space="preserve">Tranch-1
</t>
  </si>
  <si>
    <t>STAGE-2 (20%) LOA wise grant claimed</t>
  </si>
  <si>
    <t>STAGE-3 (60%) LOA wise grant claimed</t>
  </si>
  <si>
    <t>G=0.6E</t>
  </si>
  <si>
    <t>Eligible Grant
Stg-4
(20%)</t>
  </si>
  <si>
    <t>Details as per the DPR (scheme) approved for funding from PSDF</t>
  </si>
  <si>
    <t>Sr. No.</t>
  </si>
  <si>
    <t>Item No in the BOQ</t>
  </si>
  <si>
    <t>Description of item</t>
  </si>
  <si>
    <t>Qty</t>
  </si>
  <si>
    <t>Cost in Lakhs</t>
  </si>
  <si>
    <t>Grand Total</t>
  </si>
  <si>
    <t>Details of theLOA, Vender name, LOA No.and date, delivery/ completion schedule.</t>
  </si>
  <si>
    <t>Package detail(As per tendering)</t>
  </si>
  <si>
    <t>Qty (Nos)</t>
  </si>
  <si>
    <t xml:space="preserve">Cost As per DPR </t>
  </si>
  <si>
    <t>Qty Delivered at site  (Nos)_20.06.2017</t>
  </si>
  <si>
    <t>Qty Delivered at site  (Nos)</t>
  </si>
  <si>
    <t>Processed bill amount</t>
  </si>
  <si>
    <t>Paid bill amount</t>
  </si>
  <si>
    <t>From F&amp;A utilization</t>
  </si>
  <si>
    <t>Remarks</t>
  </si>
  <si>
    <t>with taxes</t>
  </si>
  <si>
    <t>State level taxes</t>
  </si>
  <si>
    <t>without State Level taxes</t>
  </si>
  <si>
    <t>Less VAT</t>
  </si>
  <si>
    <t>Less Retention Money</t>
  </si>
  <si>
    <t>Net paid</t>
  </si>
  <si>
    <t>220kV CB             (1-pole)</t>
  </si>
  <si>
    <t>Hi Tech Corporation, AEGCL/MD/Tech-589/PSDF/CB/220kV/25 dated07.03.2016</t>
  </si>
  <si>
    <t>Package A (220kV CB 1-Pole/3-Pole)</t>
  </si>
  <si>
    <t>220kV CB             (3-pole)</t>
  </si>
  <si>
    <t>Hi Tech Corporation, AEGCL/MD/Tech-589/PSDF/CB/220kV/26 dated07.03.2016</t>
  </si>
  <si>
    <t>Package B (220kV CB 1-Pole/3-Pole)</t>
  </si>
  <si>
    <t>Mandatory Spare Items: Closing Coil, Tripping Coil, Spring Charging Motor, SF6 Gas density Motor, Set of all Gasket used sealing agent has not been supplied and shall be supplied along with the second lot. Only CB operating mechanism has been supplied</t>
  </si>
  <si>
    <t>132 kV CB</t>
  </si>
  <si>
    <t>132 KV CB</t>
  </si>
  <si>
    <t>132 kV (3-Pole)</t>
  </si>
  <si>
    <t>Hi Tech Corporation, AEGCL/MD/Tech-590/PSDF/CB/132kV/29 dated07.03.2016</t>
  </si>
  <si>
    <t>Package A (132 kV CB)</t>
  </si>
  <si>
    <t>Hi Tech Corporation, AEGCL/MD/Tech-590/PSDF/CB/132kV/30 dated07.03.2016</t>
  </si>
  <si>
    <t>Package B  (132 kV CB)</t>
  </si>
  <si>
    <t>Hi Tech Corporation, AEGCL/MD/Tech-590/PSDF/CB/132kV/31 dated07.03.2016</t>
  </si>
  <si>
    <t>Package C  (132 kV CB)</t>
  </si>
  <si>
    <t>66kV &amp; 33kV CB</t>
  </si>
  <si>
    <t>66kV, 33kV CB</t>
  </si>
  <si>
    <t>66 kV CB</t>
  </si>
  <si>
    <t>Hi Tech Corporation, AEGCL/MD/Tech-591/PSDF/CB/66 &amp; 33 kV/20 dated07.03.2016</t>
  </si>
  <si>
    <t>Package D (66 kV CB)</t>
  </si>
  <si>
    <t>33 kV CB</t>
  </si>
  <si>
    <t>Hi Tech Corporation, AEGCL/MD/Tech-591/PSDF/CB/66 &amp; 33 kV/17 dated07.03.2016</t>
  </si>
  <si>
    <t>Package A (33 kV CB)</t>
  </si>
  <si>
    <t>Hi Tech Corporation, AEGCL/MD/Tech-591/PSDF/CB/66 &amp; 33 kV/18 dated07.03.2016</t>
  </si>
  <si>
    <t>Package B (33 kV CB)</t>
  </si>
  <si>
    <t>Hi Tech Corporation, AEGCL/MD/Tech-591/PSDF/CB/66 &amp; 33 kV/19 dated07.03.2016</t>
  </si>
  <si>
    <t>Package C (33 kV CB)</t>
  </si>
  <si>
    <t>Balance Quantity</t>
  </si>
  <si>
    <t>STAGE-4 (10%) LOA wise grant claimed</t>
  </si>
  <si>
    <t>Unit Price
With Taxes</t>
  </si>
  <si>
    <t>Unit price  Rs
with taxes</t>
  </si>
  <si>
    <t>Awarded cost  Rs. with taxes</t>
  </si>
  <si>
    <t>LOA-1</t>
  </si>
  <si>
    <t>LOA-2</t>
  </si>
  <si>
    <t>letter of award placed by the entity for the items approved under the scheme</t>
  </si>
  <si>
    <t>Entity Name: ________________</t>
  </si>
  <si>
    <t>Project Approved and under Execution</t>
  </si>
  <si>
    <t>Projects under for Examination</t>
  </si>
  <si>
    <t xml:space="preserve">Category </t>
  </si>
  <si>
    <t>Projects completed</t>
  </si>
  <si>
    <t>DPR Cost</t>
  </si>
  <si>
    <t>Grant Approved</t>
  </si>
  <si>
    <t>Grant released</t>
  </si>
  <si>
    <t>% of Grant Untilised</t>
  </si>
  <si>
    <t>Comletion Period</t>
  </si>
  <si>
    <t>Schedule completion date</t>
  </si>
  <si>
    <t>1st Time Extention</t>
  </si>
  <si>
    <t>2nd Time Extention</t>
  </si>
  <si>
    <t>3rd Time Extention</t>
  </si>
  <si>
    <t>submission Date</t>
  </si>
  <si>
    <t>TESG</t>
  </si>
  <si>
    <t>App. Co</t>
  </si>
  <si>
    <t>Mo. Co</t>
  </si>
  <si>
    <t>Status of examination
(Under Examination / cleared/Declined)</t>
  </si>
  <si>
    <t>date of
Sanction / Decline</t>
  </si>
  <si>
    <t>Projects Declined</t>
  </si>
  <si>
    <t xml:space="preserve">NEW Projects pending for acceptance  </t>
  </si>
  <si>
    <t>category</t>
  </si>
  <si>
    <t>Accepted 
Yes/No</t>
  </si>
  <si>
    <t>Actual completion date</t>
  </si>
  <si>
    <t>STATUS OF PROJECTS DASHBOARD</t>
  </si>
  <si>
    <t xml:space="preserve"> </t>
  </si>
  <si>
    <t>Name of Proposal</t>
  </si>
  <si>
    <t xml:space="preserve">Grant Approved </t>
  </si>
  <si>
    <t>Q3</t>
  </si>
  <si>
    <t>Q4</t>
  </si>
  <si>
    <t>Q1</t>
  </si>
  <si>
    <t>Q2</t>
  </si>
  <si>
    <t>Cumulative Grant disbusred</t>
  </si>
  <si>
    <t>RE FY 2020-21</t>
  </si>
  <si>
    <t>ENTITY BUDGET DASHBOARD</t>
  </si>
  <si>
    <t>Projct ID</t>
  </si>
  <si>
    <t>Sr.no</t>
  </si>
  <si>
    <t>ENTITY PAYMENT DASHBOARD</t>
  </si>
  <si>
    <t>Payment released</t>
  </si>
  <si>
    <t>10% stg-1</t>
  </si>
  <si>
    <t>20% stg-2</t>
  </si>
  <si>
    <t>60% stg-3</t>
  </si>
  <si>
    <t>10% stg-4</t>
  </si>
  <si>
    <t>ENTITY OUTPUT OUTCOME  DASHBOARD</t>
  </si>
  <si>
    <t>Date : 08.01.2021</t>
  </si>
  <si>
    <t>OUTPUTS 2021-22</t>
  </si>
  <si>
    <t>OUTCOMES 2021-22</t>
  </si>
  <si>
    <t>Output</t>
  </si>
  <si>
    <t>Indicator (s)</t>
  </si>
  <si>
    <t>Annual</t>
  </si>
  <si>
    <t>Target 2021-22</t>
  </si>
  <si>
    <t>Progress 2021-22</t>
  </si>
  <si>
    <t>Outcome</t>
  </si>
  <si>
    <r>
      <t>1.</t>
    </r>
    <r>
      <rPr>
        <sz val="7"/>
        <color rgb="FF000000"/>
        <rFont val="Times New Roman"/>
        <family val="1"/>
      </rPr>
      <t> </t>
    </r>
    <r>
      <rPr>
        <sz val="11"/>
        <color theme="1"/>
        <rFont val="Times New Roman"/>
        <family val="1"/>
      </rPr>
      <t>Enhanced execution of projects to bring improvement in grid safety and operation</t>
    </r>
  </si>
  <si>
    <r>
      <t>1.1.</t>
    </r>
    <r>
      <rPr>
        <sz val="11"/>
        <color theme="1"/>
        <rFont val="Times New Roman"/>
        <family val="1"/>
      </rPr>
      <t>Total length of transmission line renovated and modernized (CKMs)</t>
    </r>
  </si>
  <si>
    <t>_</t>
  </si>
  <si>
    <t>1. Improvement in grid safety and operation</t>
  </si>
  <si>
    <t>1.1.Increase in power transmission capacity (MVA)</t>
  </si>
  <si>
    <r>
      <t>1.1.</t>
    </r>
    <r>
      <rPr>
        <sz val="11"/>
        <color theme="1"/>
        <rFont val="Times New Roman"/>
        <family val="1"/>
      </rPr>
      <t>Addition in reactive power capacity available to control voltage profile (MVAR)</t>
    </r>
  </si>
  <si>
    <r>
      <t>1.1.</t>
    </r>
    <r>
      <rPr>
        <sz val="7"/>
        <color rgb="FF000000"/>
        <rFont val="Times New Roman"/>
        <family val="1"/>
      </rPr>
      <t xml:space="preserve">   </t>
    </r>
    <r>
      <rPr>
        <sz val="11"/>
        <color theme="1"/>
        <rFont val="Times New Roman"/>
        <family val="1"/>
      </rPr>
      <t>Total number of substations rectified for discrepancies</t>
    </r>
  </si>
  <si>
    <r>
      <t>1.2.</t>
    </r>
    <r>
      <rPr>
        <sz val="11"/>
        <color theme="1"/>
        <rFont val="Times New Roman"/>
        <family val="1"/>
      </rPr>
      <t>Number of substations renovated and upgraded</t>
    </r>
  </si>
  <si>
    <r>
      <t>1.3.</t>
    </r>
    <r>
      <rPr>
        <sz val="11"/>
        <color theme="1"/>
        <rFont val="Times New Roman"/>
        <family val="1"/>
      </rPr>
      <t>Number of Special Energy Meters (SEM) and Phaser Measurement Units (PMUs) installed</t>
    </r>
  </si>
  <si>
    <r>
      <t>1.4.</t>
    </r>
    <r>
      <rPr>
        <sz val="11"/>
        <color theme="1"/>
        <rFont val="Times New Roman"/>
        <family val="1"/>
      </rPr>
      <t>Amount of fund utilized on approved projects (Crore)</t>
    </r>
  </si>
  <si>
    <t>Date of sanction</t>
  </si>
  <si>
    <t>Date of Decline</t>
  </si>
  <si>
    <t>Payment processing Module</t>
  </si>
  <si>
    <t>POWER SYSTEM DEVLOPMENT FUND (PSDF)</t>
  </si>
  <si>
    <t>Summary Status of the schemes submitted by the entities for funding from PSDF</t>
  </si>
  <si>
    <t>Status as on 31-01-2021                                                                                                                                                                                                                                                                                                                                      All figures in Rupees Crore</t>
  </si>
  <si>
    <t>Name of the entity (Figures in the bracket indicate estimated cost of the scheme)</t>
  </si>
  <si>
    <t>Total number of the scheme</t>
  </si>
  <si>
    <t>Estimated cost of the schemes</t>
  </si>
  <si>
    <t xml:space="preserve">Estimated cost  accepted </t>
  </si>
  <si>
    <t>Format D1</t>
  </si>
  <si>
    <t>Format D2</t>
  </si>
  <si>
    <t>Format D3</t>
  </si>
  <si>
    <t>Format D4/1</t>
  </si>
  <si>
    <t>Format D4/2</t>
  </si>
  <si>
    <t>Format D5</t>
  </si>
  <si>
    <t xml:space="preserve">Total      </t>
  </si>
  <si>
    <t>Chandigarh, D&amp;D, DNH  yet to submit the schemes.</t>
  </si>
  <si>
    <r>
      <rPr>
        <b/>
        <sz val="20"/>
        <rFont val="Times New Roman"/>
        <family val="1"/>
      </rPr>
      <t>Proposals recommended by the Appraisal Committee</t>
    </r>
    <r>
      <rPr>
        <sz val="20"/>
        <rFont val="Times New Roman"/>
        <family val="1"/>
      </rPr>
      <t xml:space="preserve">: </t>
    </r>
  </si>
  <si>
    <r>
      <rPr>
        <b/>
        <sz val="20"/>
        <rFont val="Times New Roman"/>
        <family val="1"/>
      </rPr>
      <t xml:space="preserve">Proposals regarding installation of capacitors: </t>
    </r>
    <r>
      <rPr>
        <sz val="20"/>
        <rFont val="Times New Roman"/>
        <family val="1"/>
      </rPr>
      <t xml:space="preserve"> </t>
    </r>
  </si>
  <si>
    <r>
      <rPr>
        <b/>
        <sz val="20"/>
        <rFont val="Times New Roman"/>
        <family val="1"/>
      </rPr>
      <t>Proposals under process of examinati</t>
    </r>
    <r>
      <rPr>
        <sz val="20"/>
        <rFont val="Times New Roman"/>
        <family val="1"/>
      </rPr>
      <t>on</t>
    </r>
    <r>
      <rPr>
        <b/>
        <sz val="20"/>
        <rFont val="Times New Roman"/>
        <family val="1"/>
      </rPr>
      <t xml:space="preserve"> by the sub group</t>
    </r>
  </si>
  <si>
    <t>Proposals not eligible for funding from PSDF / Deemed Return:</t>
  </si>
  <si>
    <t>Proposala approved by Monitoring Committee:</t>
  </si>
  <si>
    <t xml:space="preserve">Proposals received recently: </t>
  </si>
  <si>
    <t>POWER SYSTEM DEVELOPMENT FUND(PSDF)</t>
  </si>
  <si>
    <t>Name of State/Entity</t>
  </si>
  <si>
    <t>Region</t>
  </si>
  <si>
    <t>Name of Entity</t>
  </si>
  <si>
    <t>Name of Scheme and Unique ID No</t>
  </si>
  <si>
    <t>Date of Submission of Scheme by Entity</t>
  </si>
  <si>
    <t>Estimated cost by entity</t>
  </si>
  <si>
    <t>Date of Techno- Economic clearance</t>
  </si>
  <si>
    <t>Date of Recommendation by Appraisal Committee</t>
  </si>
  <si>
    <t>Project Cost accepted by Appraisal Committee.</t>
  </si>
  <si>
    <t>Category of Funding</t>
  </si>
  <si>
    <t>Quantum of Funding Recommended by Appraisal Committee</t>
  </si>
  <si>
    <t>Date of Concurrence by CERC.</t>
  </si>
  <si>
    <t>Grant Approved by Monitoring Committee</t>
  </si>
  <si>
    <t>Date of Approval by Monitoring Committee</t>
  </si>
  <si>
    <t>Date of Issuance of sanction order by MoP</t>
  </si>
  <si>
    <t>Date of Signing of Agreement</t>
  </si>
  <si>
    <t>Completion schedule (in Month)</t>
  </si>
  <si>
    <t>Date  of release of first Installment</t>
  </si>
  <si>
    <t>Proposed Completion date as per release of first Installment</t>
  </si>
  <si>
    <t>I</t>
  </si>
  <si>
    <t>II</t>
  </si>
  <si>
    <t>III</t>
  </si>
  <si>
    <t>IV</t>
  </si>
  <si>
    <t>V</t>
  </si>
  <si>
    <t>VI</t>
  </si>
  <si>
    <t>VII</t>
  </si>
  <si>
    <t>VIII</t>
  </si>
  <si>
    <t>IX</t>
  </si>
  <si>
    <t>X</t>
  </si>
  <si>
    <t>XI</t>
  </si>
  <si>
    <t>XII</t>
  </si>
  <si>
    <t>XIII</t>
  </si>
  <si>
    <t>XIV</t>
  </si>
  <si>
    <t>XV</t>
  </si>
  <si>
    <t>XVI</t>
  </si>
  <si>
    <t>POWERGRID</t>
  </si>
  <si>
    <t xml:space="preserve">Central </t>
  </si>
  <si>
    <t>URTDSM Scheme (Installation of PMUs (001)</t>
  </si>
  <si>
    <t>5.1 (c )</t>
  </si>
  <si>
    <t>Kerala</t>
  </si>
  <si>
    <t>SR</t>
  </si>
  <si>
    <t>KSEBL</t>
  </si>
  <si>
    <t>Renovation and Upgradation of protection system of substations (002)</t>
  </si>
  <si>
    <t>Rajasthan</t>
  </si>
  <si>
    <t>NR</t>
  </si>
  <si>
    <t>RRVPNL</t>
  </si>
  <si>
    <t>Renovation and Upgradation of protection system of substations (003)</t>
  </si>
  <si>
    <t>Installation of Bus Reactors (005)</t>
  </si>
  <si>
    <t>5.1(b )</t>
  </si>
  <si>
    <t>West Bengal</t>
  </si>
  <si>
    <t>ER</t>
  </si>
  <si>
    <t>WBSETCL</t>
  </si>
  <si>
    <t>Renovation and Upgradation of protection system of substations (007)</t>
  </si>
  <si>
    <t>Odisha</t>
  </si>
  <si>
    <t>OPTCL</t>
  </si>
  <si>
    <t>Renovation and Upgradation of protection system of substaions (008)</t>
  </si>
  <si>
    <t>Assam</t>
  </si>
  <si>
    <t>NER</t>
  </si>
  <si>
    <t>AEGCL</t>
  </si>
  <si>
    <t>Renovation and Upgradation of protection system of substations(011)</t>
  </si>
  <si>
    <t>Karnataka</t>
  </si>
  <si>
    <t>KPCL</t>
  </si>
  <si>
    <t>Renovation and Upgradation of protection system of substations (015)</t>
  </si>
  <si>
    <t>Nagaland</t>
  </si>
  <si>
    <t>DOP, Nagaland</t>
  </si>
  <si>
    <t>Renovation and Upgradation of protection system of substations (017)</t>
  </si>
  <si>
    <t>Bihar</t>
  </si>
  <si>
    <t>BSPTCL</t>
  </si>
  <si>
    <t>Renovation and Upgradation of protection system of substations (018)</t>
  </si>
  <si>
    <t>Uttar Pradesh</t>
  </si>
  <si>
    <t>UPPTCL</t>
  </si>
  <si>
    <t>Installation of Capacitors and FSC. (025)</t>
  </si>
  <si>
    <t>5.1(b)</t>
  </si>
  <si>
    <t>Renovation and Upgradation of protection system of substations. (026)</t>
  </si>
  <si>
    <t>Gujarat</t>
  </si>
  <si>
    <t>WR</t>
  </si>
  <si>
    <t>GETCO</t>
  </si>
  <si>
    <t>Automatic Demand Management Scheme. (034)</t>
  </si>
  <si>
    <t>Tamil Nadu</t>
  </si>
  <si>
    <t>TANTRANSCO</t>
  </si>
  <si>
    <t>Renovation and Upgradation of protection system of substations (020)</t>
  </si>
  <si>
    <t>Load Forecasting Scheme (035)</t>
  </si>
  <si>
    <t>5.1 (e)</t>
  </si>
  <si>
    <t>Puducherry</t>
  </si>
  <si>
    <t>DoP, Puducherry</t>
  </si>
  <si>
    <t>Renovation and Upgradation of protection system of substations (021)</t>
  </si>
  <si>
    <t>Meghalaya</t>
  </si>
  <si>
    <t>MePTCL</t>
  </si>
  <si>
    <t>Renovation and Upgardation of protection system of substations (042)</t>
  </si>
  <si>
    <t>NRPC</t>
  </si>
  <si>
    <t>Study Program on the integration of renewable energy resources (054)</t>
  </si>
  <si>
    <t>Telangana</t>
  </si>
  <si>
    <t>TSTRANSCO</t>
  </si>
  <si>
    <t>Renovation and Upgradation of protection system of substations. (016)</t>
  </si>
  <si>
    <t>5.1(c)</t>
  </si>
  <si>
    <t>Installation of BCU. (047)</t>
  </si>
  <si>
    <t>Mizoram</t>
  </si>
  <si>
    <t>DoP, Mizoram (032)</t>
  </si>
  <si>
    <t>Renovation and Upgardation of protection system of substations. (32)</t>
  </si>
  <si>
    <t>5.1(c )</t>
  </si>
  <si>
    <t>Jammu &amp; Kashmir</t>
  </si>
  <si>
    <t>PDD-J&amp;K</t>
  </si>
  <si>
    <t>Renovation and Upgradation of protection system of substations in Jammu(023)</t>
  </si>
  <si>
    <t>MePGCL</t>
  </si>
  <si>
    <t>Renovation and upgradation of Protection and Contro;l System. (57)</t>
  </si>
  <si>
    <t>Tripura</t>
  </si>
  <si>
    <t>TSEBL</t>
  </si>
  <si>
    <t>Renovation and Upgradation of Protection System (040)</t>
  </si>
  <si>
    <t xml:space="preserve"> 27-07-2015</t>
  </si>
  <si>
    <t>5.1(C )</t>
  </si>
  <si>
    <t>Himachal Pradesh</t>
  </si>
  <si>
    <t>HPSEBL</t>
  </si>
  <si>
    <t>Renovation and Upgradation of Protection System (048)</t>
  </si>
  <si>
    <t>Installation of STATCOMs in ER at Ranchi-New, Rourkela, Kishanganj and Jeypore substations of POWERGRID (056)</t>
  </si>
  <si>
    <t>Renovation and Upgradation of protection system of substations in Kashmir(024)</t>
  </si>
  <si>
    <t>14-01-2015                     10-06-2015</t>
  </si>
  <si>
    <t>KPTCL</t>
  </si>
  <si>
    <t>Renovation and Upgradation of protection system of substations (12)</t>
  </si>
  <si>
    <t>5.1(C)</t>
  </si>
  <si>
    <t>Delhi</t>
  </si>
  <si>
    <t>DTL</t>
  </si>
  <si>
    <t>Renovation and Upgradation of Protection System.(049)</t>
  </si>
  <si>
    <t>Uttrakhand</t>
  </si>
  <si>
    <t>PTCUL</t>
  </si>
  <si>
    <t>Renovation and Upgradation of Protection System.(051)</t>
  </si>
  <si>
    <t>Punjab</t>
  </si>
  <si>
    <t>PSTCL</t>
  </si>
  <si>
    <t>Bus bar protection (052)</t>
  </si>
  <si>
    <t>Madhya Pradesh</t>
  </si>
  <si>
    <t>MPPTCL</t>
  </si>
  <si>
    <t>Renovation and Upgradation of protection system of substations (28)</t>
  </si>
  <si>
    <t xml:space="preserve"> 4-11-2015</t>
  </si>
  <si>
    <t>MP SLDC</t>
  </si>
  <si>
    <t>Implementation of Integrated system for ABT Open Access and MIS for MPSLDC (061)</t>
  </si>
  <si>
    <t>Wind Generation forecasting for state of Gujarat(58)</t>
  </si>
  <si>
    <t>5.1(e)</t>
  </si>
  <si>
    <t>ERPC</t>
  </si>
  <si>
    <t>Creation and Maintenance of web based protection database management (067)</t>
  </si>
  <si>
    <t>Reconductoring of existing line by HTLS conductor  for relieving congestion. (027)</t>
  </si>
  <si>
    <t>5.1(d)</t>
  </si>
  <si>
    <t>Scheme withdrawn</t>
  </si>
  <si>
    <t>Chhattisgarh</t>
  </si>
  <si>
    <t>CSPTCL</t>
  </si>
  <si>
    <t>Renovation and Upgradation of protection system. (039)</t>
  </si>
  <si>
    <t>MPPGCL</t>
  </si>
  <si>
    <t>Installation of 125MVAR Bus Reactor at SSTPP Khandwa  substation of MPPGCL (062)</t>
  </si>
  <si>
    <t xml:space="preserve">TSTRANSCO </t>
  </si>
  <si>
    <t>Installation of 5 nos. of 125MVAR at 400kV Mahaboobnagar, Mamidipally, Malkaram, Gajwel and Shankarpalli (059)</t>
  </si>
  <si>
    <t>Arunachal Pradesh</t>
  </si>
  <si>
    <t xml:space="preserve">APPCL </t>
  </si>
  <si>
    <t>Renovation and Upgradation of Protection System. (044)</t>
  </si>
  <si>
    <t>Manipur</t>
  </si>
  <si>
    <t>MSPCL</t>
  </si>
  <si>
    <t>Renovation and Upgradation of Grid Substation of MSPCL (055)</t>
  </si>
  <si>
    <t xml:space="preserve">MPPGCL </t>
  </si>
  <si>
    <t>Renovation and Upgradation of protection system of substations.(029)</t>
  </si>
  <si>
    <t>Andhra Pradesh</t>
  </si>
  <si>
    <t xml:space="preserve">APGENCO </t>
  </si>
  <si>
    <t>Renovation and Upgradation of protection system of substations (010)</t>
  </si>
  <si>
    <t xml:space="preserve">APTRANSCO </t>
  </si>
  <si>
    <t>Renovation and Upgradation of protection system of substations(009)</t>
  </si>
  <si>
    <t xml:space="preserve">West Bengal </t>
  </si>
  <si>
    <t xml:space="preserve">WBPDCL </t>
  </si>
  <si>
    <t>Renovation and Modernization of 220/ 132 kV STPS switch yard and implementation of Substaion Automation System.(072)</t>
  </si>
  <si>
    <t xml:space="preserve">BSPTCL </t>
  </si>
  <si>
    <t>Installation of Capacitor bank in 20 Nos of Grid Sub Station (074)</t>
  </si>
  <si>
    <t>Haryana</t>
  </si>
  <si>
    <t>DHVBN</t>
  </si>
  <si>
    <t>Renovation and modernisation of distribution system of DHBVN, Haryana(077)</t>
  </si>
  <si>
    <t>Renovation and Upgradation of the protection and control system of 12nos 132/33 Grid Sub Station. (73)</t>
  </si>
  <si>
    <t xml:space="preserve">Punjab </t>
  </si>
  <si>
    <t>Provision of Second DC Source at 220KV &amp; 132KV Grid Sub Station  of PSTCL. (70)</t>
  </si>
  <si>
    <t>SRPC</t>
  </si>
  <si>
    <t>Study programme on the Integration of Renewables Enery Resources (RES) into the Grid. (78)</t>
  </si>
  <si>
    <t>5.1 (e )</t>
  </si>
  <si>
    <t>Procurement Web based management software and protection setting calculation tool. (79)</t>
  </si>
  <si>
    <t>Implementation of Automatic Demand Management Scheme (ADMS) at 322 Substations of KSEBL at 33kV level. (80)</t>
  </si>
  <si>
    <t>DVC</t>
  </si>
  <si>
    <t>Renovation and Upgradation of the protection and control system of Ramgarh Sub Station. (081)</t>
  </si>
  <si>
    <t>Establishment of Technical and IT infrastructure for implementation of intra state ABT in Tamilnadu. (085)</t>
  </si>
  <si>
    <t>220kV Super conducting fault current limiter (SCFCL) project (043)</t>
  </si>
  <si>
    <t>Funding of BNC Agra HVDC (94)</t>
  </si>
  <si>
    <t>4(3)(A)</t>
  </si>
  <si>
    <t>RECTPCL</t>
  </si>
  <si>
    <t>11kV Rural Feeder Monitoring. (111)</t>
  </si>
  <si>
    <t>5.1( e)</t>
  </si>
  <si>
    <t xml:space="preserve">Construction of Madakkathara – Areakode 400/220kV  Multi-circuit  Multi-voltage transmission Line (95km) &amp; Construction of Kizhisseri-Nallalam 220/110kV Multi-Circuit Multi Voltage transmission line. (090) </t>
  </si>
  <si>
    <t>Up-rating Kakkayam - Nallalam 110kV line (45km) &amp; Upgrading Nallalam- Chevayur-Westhill-Koyilandy110kV Single Circuit line in to Double Circuit line.(96)</t>
  </si>
  <si>
    <t>5.1 (d)</t>
  </si>
  <si>
    <t>Renovation and Modernization of control and protection system and replecement of equipment at Parulia, Durgapur, Kalyanewari, Giridhi Jamsedpur, Barjora, Burnpur, Dhanbad and Bundwan substation. (106)</t>
  </si>
  <si>
    <t>Renovation and Modernisation of Protection System of 400kV, 230kV &amp; 110kV hydro Generating Stations. (084)</t>
  </si>
  <si>
    <t>TSGENCO</t>
  </si>
  <si>
    <t>Renovation and Upgradation of protection system of substations (014)</t>
  </si>
  <si>
    <t>NERPC</t>
  </si>
  <si>
    <t>Study programme on the Integration of Renewables Energy Resources (RES) into the Grid. (118)</t>
  </si>
  <si>
    <t>WBPDCL</t>
  </si>
  <si>
    <t>Implementation of Islanding scheme at Bandel Thermal Power Station. (097)</t>
  </si>
  <si>
    <t>5.1( c)</t>
  </si>
  <si>
    <t>Maharashtra</t>
  </si>
  <si>
    <t>MSETCL</t>
  </si>
  <si>
    <t>Replacement of existing 0.15 ACSR wolf conductor of 132kV Balapur-Patur-Malegoan corridor by High Ampacity Conductor. (098)</t>
  </si>
  <si>
    <t xml:space="preserve">5.1(d)
</t>
  </si>
  <si>
    <t>Replacement of existing 0.2 ACSR wolf conductor of 132kV Khapri-Besa (Nagpur Ring Main Line) High Ampacity Conductor. (099)</t>
  </si>
  <si>
    <t>Installation of Shunt Bus Reactors at 400KV Solapur, 400 KV Kolhapur and 400kV Karad substations. (100)</t>
  </si>
  <si>
    <t>Installation of Shunt Bus Reactors at 400KV Akola, 400 KV Bhusawal-II  and 400kV Nanded substations. (101)</t>
  </si>
  <si>
    <t>Installation of Shunt Bus Reactors at 400KV Koradi, 400 KV Khaparkheda and 400kV Chandrapur-II substations. (102)</t>
  </si>
  <si>
    <t>Installation of Shunt Bus Reactors at 400KV Lonikand-II, 400 KV Chakan and 400kV Kudus substations. (103)</t>
  </si>
  <si>
    <t>75 Nos. RTUs for 132 kv Substations in Maharashtra (104)</t>
  </si>
  <si>
    <t xml:space="preserve">5.1(c)
</t>
  </si>
  <si>
    <t>30 Nos. of Data Concentrators in MSETCL networks. (114)</t>
  </si>
  <si>
    <t>Replacement of existing ACSR conductor by HTLS conductor for reliving congestion. (89)</t>
  </si>
  <si>
    <t>Implementation of Automatic Demand Management Scheme (ADMS) in the Chhattisfgarh State.  (112)</t>
  </si>
  <si>
    <t>PGVCL</t>
  </si>
  <si>
    <t>Installation of capacitor banks for reactive power compensation system on 11kV feeders. (121)</t>
  </si>
  <si>
    <t>5.1 (b )</t>
  </si>
  <si>
    <t xml:space="preserve">MGVCL </t>
  </si>
  <si>
    <t>Installation of capacitor banks for reactive power compensation system on 11kV feeders. (50)</t>
  </si>
  <si>
    <t xml:space="preserve"> 8-Jan-16</t>
  </si>
  <si>
    <t>UGVCL</t>
  </si>
  <si>
    <t>Installation of capacitor banks for reactive power compensation system on 11kV feeders. (53)</t>
  </si>
  <si>
    <t xml:space="preserve">DGVCL </t>
  </si>
  <si>
    <t>Installation of capacitor banks for reactive power compensation system on 11kV feeders. (71)</t>
  </si>
  <si>
    <t>Installation of Capacitor Banks at HV &amp; EHV level at various EHV subatations under Nashik &amp; Pune zones in MSETCL. (086)</t>
  </si>
  <si>
    <t>Implementation of ADMS scheme on 33/11kV feeders in Maharashtra. (113)</t>
  </si>
  <si>
    <t xml:space="preserve">Installation of switchable reactor &amp; shunt capacitor for voltage improvement. (88) </t>
  </si>
  <si>
    <t>Renovation &amp; Modernisation of Transmission System for relieving congestion in intra state transmission system by capacity enhancement of existing network.  (087)</t>
  </si>
  <si>
    <t>Manipur SLDC</t>
  </si>
  <si>
    <t>33kV system Integration with SLDC system in manipur. (093)</t>
  </si>
  <si>
    <t>OHPCL</t>
  </si>
  <si>
    <t>Renovation and Upgradation of protection and control system of OHPC. (109)</t>
  </si>
  <si>
    <t>"Smart Transmission Operation Management System (STOMS) " in Rajasthan Power System. (110)</t>
  </si>
  <si>
    <t>Communication Backbone "Smart Transmission Network &amp; Asset Management Systeem" Part-B (136)</t>
  </si>
  <si>
    <t>Relieving of Transmission Congestion of existing Overloaded 220kV Lines in Hydrabad city. (119)</t>
  </si>
  <si>
    <t>Installation of : 50 MVAR Line Reactor at 400kV substation at Sarni, Dist. Betul. (123)</t>
  </si>
  <si>
    <t xml:space="preserve">5.1(b)
</t>
  </si>
  <si>
    <t>APTRANSCO</t>
  </si>
  <si>
    <t>Project on providing of Reliable communication and Data acquisition system upto 132kV SS. (127)</t>
  </si>
  <si>
    <t xml:space="preserve">POWERGRID </t>
  </si>
  <si>
    <t>Installation of STATCOM in SR region at Hydrabad, Udumalpet &amp; Trichy substations of Powergrid. (75)</t>
  </si>
  <si>
    <t>BBMB</t>
  </si>
  <si>
    <t>BBMB(038)</t>
  </si>
  <si>
    <t>Renovation and Upgradation of protection system of substations. (038)</t>
  </si>
  <si>
    <t>Implementation of OPGW based reliable communication at 132 kv and above substations. (137)</t>
  </si>
  <si>
    <t xml:space="preserve"> Real Time Data Acquisition System for Monitoring &amp; Control of Transmission Grid under STNAMS (PART A-1) (153)</t>
  </si>
  <si>
    <t>Renovation &amp; Up gradation of Various 220 kv switchyard Equipment. (126)</t>
  </si>
  <si>
    <t>Implementation of OPGW based reliable communication at 132 kv and above substations. (128)</t>
  </si>
  <si>
    <t>Implementation of OPGW based reliable communication at 132 kv and above substations. (129)</t>
  </si>
  <si>
    <t>Implementation of OPGW based reliable communication at 132 kv and above substations. (141)</t>
  </si>
  <si>
    <t>Implementation of OPGW based reliable communication at 132 kv and above substations. (143)</t>
  </si>
  <si>
    <t>Implementation of OPGW based reliable communication at 132 kv and above substations. (151)</t>
  </si>
  <si>
    <t>Implementation of OPGW based reliable communication at 132 kv and above substations. (152)</t>
  </si>
  <si>
    <t>Jharkhand</t>
  </si>
  <si>
    <t>JUSNL</t>
  </si>
  <si>
    <t>Renovation and Upgradation of protection system of substations. (161)</t>
  </si>
  <si>
    <t xml:space="preserve">ERPC </t>
  </si>
  <si>
    <t>Study Programme on power trading at NORD POOL Academy for Power System Engineers of Eastern Region. (122)</t>
  </si>
  <si>
    <t>5.1(e )</t>
  </si>
  <si>
    <t>Traning Program for  Power system Engineers of various constituents of Eastern Region. (117)</t>
  </si>
  <si>
    <t>Reliable Communication and data Acquisition System upto 132kV Substation in Chhattisgarh. (125)</t>
  </si>
  <si>
    <t xml:space="preserve"> WBPDCL</t>
  </si>
  <si>
    <t>Renovation and Modernization of switchyard and related protection system of different power stations (BTPS, BKTPS and KTPS) of WBPDCL (155)</t>
  </si>
  <si>
    <t>Reliable Communication and data Acquisition System upto 132kV Substation in Karnataka. (149)</t>
  </si>
  <si>
    <t>Project on Scheduling, accounting, Meeting and Settlement of Transmission in Electricity (SAMAST) IN Transmission Corporation of Andhra Pradesh (147)</t>
  </si>
  <si>
    <t>Reliable Communication and Data Acquisition System upto 132kV Substation in Punjab. (138)</t>
  </si>
  <si>
    <t>Strengthening of Transmission System incidentals to Inter-State- Transmission System in the State of HP (134)</t>
  </si>
  <si>
    <t>Reliable Communication and data Acquisition System upto 132kV Substation in Himachal Pradesh (135)</t>
  </si>
  <si>
    <t>Reliable Communication and data Acquisition System upto 132kV Substation in Madhya Pradesh. (144)</t>
  </si>
  <si>
    <t>Installation of 125MVAR Bus Reactor at 400kV Switchyard Sanjay Gandhi TPS,  at Substations at Birsinghpur under PSDF. (167)</t>
  </si>
  <si>
    <t>Installation of 125MVAR Bus Reactor at 400kV Switchyard at Shree Singaji TTP Stage-II, Dist: Khandwa. (174)</t>
  </si>
  <si>
    <t>Installation of 125 MVAR Bus Reactor along with construction of associated by each at 400kV Grid S/S of Mendhasal, Meramundali &amp; New Duburi for VAR control &amp; stabilisation of system voltage. (179)</t>
  </si>
  <si>
    <t>Project on providing of Reliable Communication &amp; Data Acquisition system upto 132kV SS. (180)</t>
  </si>
  <si>
    <t>Protection Data base management System. The project will be implemented in following States: Arunachal Pradesh, Assam, Manipur, Meghalaya, Mizoram, Nagaland &amp; Tripura. (201)</t>
  </si>
  <si>
    <t>Creation and Maintenance of Web based Protection Database Management and PC based Protection Setting Calculation Tool for Northern Region Power System Network. (203)</t>
  </si>
  <si>
    <t>Implementation of Automatic Demand Management Scheme (ADMS) Pilot Projects at Three Power Substation in Manipur(140)</t>
  </si>
  <si>
    <t>5.1 (c)</t>
  </si>
  <si>
    <t>DoP, Arunachal Pradesh</t>
  </si>
  <si>
    <t>Implementation of Automatic Demand Management System (ADMS) to integrate33/11kV System with Arunachal Pradesh SLDC. (146)</t>
  </si>
  <si>
    <t>33/11kV System integration with SLDC System (ADMS)  in Nagaland . (145)</t>
  </si>
  <si>
    <t>DOP,
Mizoram</t>
  </si>
  <si>
    <t>33/11kV System integration with SLDC System Automatic Demand Management Scheme (ADMS) in Mizoram. (148)</t>
  </si>
  <si>
    <t>APDCL</t>
  </si>
  <si>
    <t>33/11kV System Integration with SLDC System (ADMS) in Assam. (156)</t>
  </si>
  <si>
    <t>MePDCL</t>
  </si>
  <si>
    <t>33/11kV System integration with SLDC system in (ADMS) Meghalaya. (166)</t>
  </si>
  <si>
    <t>TSECL</t>
  </si>
  <si>
    <t>Implementation of Automatic Demand Management System (ADMS) in SLDC, Tripura. (226)</t>
  </si>
  <si>
    <t>Implementation of Automatic Demand Management System (ADMS) in SLDC, Odisha. (196)</t>
  </si>
  <si>
    <t>Reliable Communication &amp; Data Acquistion System upto 132kV Substaions ER .(177)</t>
  </si>
  <si>
    <t>Sikkim</t>
  </si>
  <si>
    <t>ENPD Sikkim</t>
  </si>
  <si>
    <t>Drawing of optical ground wire (OPGW) cables on existing 132kV &amp; 66kV transmission lines and integration of leftover substations with State Load Despatch Centre, Sikkim. (173)</t>
  </si>
  <si>
    <t>Installation of Numerical line differential relays in the 132kV transmission lines. (Short Lines). (186)</t>
  </si>
  <si>
    <t>5.1 (b)</t>
  </si>
  <si>
    <t xml:space="preserve">Imstalltion of Bus Reactors at different 400kV Substation within the state of West Bengal for reactive power management of the Grid. (210) </t>
  </si>
  <si>
    <t>HVPN</t>
  </si>
  <si>
    <t>Reliable Communiacation System for 132 kV &amp; above network in Haryana. (224)</t>
  </si>
  <si>
    <t>Installation of 1x25 MVAR, 220kV Bus Reactor each at 400kV GSS Akal, 220kV GSS Suratgarh &amp; 220kV GSS Bikaner. (223)</t>
  </si>
  <si>
    <t>Provision of Bus Reactors at 400kV Grid Substations of PSTCL. (158)</t>
  </si>
  <si>
    <t xml:space="preserve">Implementation &amp; Supply of Numerical Line differential as Main-I Protection with inbuilt distance Relays towards Retrofit of existing protection schemes on 400kV lines at various 400kV substations in MSETCL. (238) </t>
  </si>
  <si>
    <t>Project on commissioning of 125MVAR Bus Reactors on 400kV SS Sattenapalli and 400kV SS Chittoor in Transmission Corporation of Andhra Pradesh. (Part-1) (239)</t>
  </si>
  <si>
    <t>TAN TRANSCO</t>
  </si>
  <si>
    <t>Supply, Erection, Testing &amp; Commissioning of 2 Nos. of 400kV, 80 MVAR Bus reactor with associated equipments for 400/230-110 kV AIS SS at Kamudhi under total turnkey cintract cintract in Madurai Region of Tamilnadu. (188)</t>
  </si>
  <si>
    <t>Supply, Erection, Testing &amp; Commissioning of 1 Nos. of 400kV, 125 MVAR Bus reactor with associated equipments for 400/230-110 kV  SS at Kayathar under total turnkey contract in Tiruneveli  Region of Tamilnadu. (193)</t>
  </si>
  <si>
    <t>Supply, Erection, Testing &amp; Commissioning of 1 Nos. of 400kV, 125 MVAR Bus reactor with associated equipments for 400kV   SS at Alamathy under total turnkey contract in Chennai North  Region of Tamilnadu. (202)</t>
  </si>
  <si>
    <t>Supply, Erection, Testing &amp; Commissioning of 1 Nos. of 400kV, 125 MVAR Bus reactor with associated equipments for MPTS Stage III GIS switchyard under total turnkey contract in Erode Region of Tamilnadu. (205)</t>
  </si>
  <si>
    <t>Protection Upgradation and installation of Substation Automatic System (SAS) for seven nos of 220/132/33kV Substations (Balasore, Bidanasi, Budhipadar, Katapali, Narendrapur, New-Bolangir &amp; Paradeep). (209)</t>
  </si>
  <si>
    <t>Project for establishment of reliable communication and data acquisition at different substation at WBSETCL. (222)</t>
  </si>
  <si>
    <t>APGENCO</t>
  </si>
  <si>
    <t>Project on Installation of 1 No. 400kV 125MVAR Bus Reactor in existing 400kV Switchyard at Dr. NTTPS. (243)</t>
  </si>
  <si>
    <t>NA</t>
  </si>
  <si>
    <t>Implementation of Integated system for Scheduling, Accounting, Metering and Settlement of Transactions (SAMAST) system in SLDC Karnataka. (195)</t>
  </si>
  <si>
    <t>Implementation of Integated system for Scheduling, Accounting, Metering and Settlement of Transactions (SAMAST) system in West Bengal. (197)</t>
  </si>
  <si>
    <t>Implementation of Schedulling, Accounting, Metering and settlement of Transcation in Electricity (SAMAST)in SLDC Bihar.(208)</t>
  </si>
  <si>
    <t>Implementation of SAMAST (scheduling, Accounting, Meeting and Settement of Transactions in Electricity) in Haryana. (212)</t>
  </si>
  <si>
    <t>Projects of Implementations of  SAMAST (Scheduling, Accounting, Metering &amp; Settlement of Transactions in Electricity) report in the State of Punjab. (255)</t>
  </si>
  <si>
    <t>Implementation of Scheduling, Accounting, Metering &amp; Settlement of Transactions in electricity (SAMAST) of Assam. (231)</t>
  </si>
  <si>
    <t>Implementation of Scheduling, Accounting, Metering &amp; Settlement of Transactions in electricity (SAMAST) of Meghalaya. (232)</t>
  </si>
  <si>
    <t>HPLDA</t>
  </si>
  <si>
    <t xml:space="preserve">Implementation of recommendations of SAMAST (Scheduling, Accounting, Metering, and Settlement of Transactions in Electricity)  report in the State of Himachal Pradesh. (248) </t>
  </si>
  <si>
    <t>Installation of Reactive Power Solution on 33/11kV Substation in Manipur. (204)</t>
  </si>
  <si>
    <t>DVVNL</t>
  </si>
  <si>
    <t>Provision of 11kV Auto Switched capacitor bank at various 33/11kV substation of Agra. (254)</t>
  </si>
  <si>
    <t>PVVNL</t>
  </si>
  <si>
    <t>Provision of 11kV Auto Switched capacitor bank at various 33/11kV substation of Meerut. (257)</t>
  </si>
  <si>
    <t>MVVNL</t>
  </si>
  <si>
    <t>Provision of 11kV Auto Switched Capacitor bank at various 33/11kV substatiion of Lucknow. (264)</t>
  </si>
  <si>
    <t>Supply, Erection, Testing &amp; Commissioning of 2 Nos. of 400kV, 125 MVAR Bus reactor with associated equipments for 400kV  GIS SS at Manali under total turnkey contract in Chennai North  Region of Tamilnadu. (198)</t>
  </si>
  <si>
    <t>Replacement of the 400kV, Bus Reator at 400/220/132kV Substations, Killing, Meghalaya. (199)</t>
  </si>
  <si>
    <t>Providing Wide Area Monitoring System (WAMS) with PMU and comminication at 31 Locations. Analytics software from IIT Mumbai. (206)</t>
  </si>
  <si>
    <t>Installation of Phasor Measurement Units (PMUs) at strategic lications in Madhya Pradesh and integration of the same with Phasor Data Conecentrator (PDC) installed under URTDSM project. (246)</t>
  </si>
  <si>
    <t>Installation of ABT compliant meter having facility of 5 minute integration on existing interface points on MPPTCL . (247)</t>
  </si>
  <si>
    <t>Renewable Energy Integration-Reactive compensation Element/ Equipments for Reactiv Power Management and Voltage Control for Transmission Grid under Smart Transmission Network and Asset Management System (Part-A2-Sec-1) . (252)</t>
  </si>
  <si>
    <t>Design, Testing, Manufacture supply and stringing of HTLS conductor along with replacement of ACSR Zebra/Panther to proide refief to the over-loaded lines. (211)</t>
  </si>
  <si>
    <t xml:space="preserve">Time Extention 1st </t>
  </si>
  <si>
    <t>Time Extention 2nd</t>
  </si>
  <si>
    <t>Time Extention 3rd</t>
  </si>
  <si>
    <t>Time Extention 4th</t>
  </si>
  <si>
    <t>EBR</t>
  </si>
  <si>
    <t>GBS</t>
  </si>
  <si>
    <t>Disbursed</t>
  </si>
  <si>
    <t>Balance</t>
  </si>
  <si>
    <t>Cumulative Grant disbursed up to  31.3.2018</t>
  </si>
  <si>
    <t>Grant disbursed during FY 2018-19</t>
  </si>
  <si>
    <t>Cumulative Grant disbusred up to 31.3.2019</t>
  </si>
  <si>
    <t>Grant disbursed during FY 2019-20</t>
  </si>
  <si>
    <t>Cumulative Grant disbusred up to 31.3.2020</t>
  </si>
  <si>
    <t>Grant disbursed during FY 2020-21</t>
  </si>
  <si>
    <t>Cumulative Grant disbusred up to 30.6.2020</t>
  </si>
  <si>
    <t>9=7+8</t>
  </si>
  <si>
    <t>10=6+9</t>
  </si>
  <si>
    <t>13=11+12</t>
  </si>
  <si>
    <t>14=10+13</t>
  </si>
  <si>
    <t>17=15+16</t>
  </si>
  <si>
    <t>18=14+17</t>
  </si>
  <si>
    <t xml:space="preserve">Status as on  31-01-2021                                                                                                               Format D-1:Proposals approved under PSDF                                                                                        All figures in Rs Crore                                                                                                                                                                                                                                                                                                                                                                                                            </t>
  </si>
  <si>
    <t>Project 
ID</t>
  </si>
  <si>
    <t>Category
 of Funding</t>
  </si>
  <si>
    <t>State
/Entity</t>
  </si>
  <si>
    <t>Entity</t>
  </si>
  <si>
    <t>10% 
Date</t>
  </si>
  <si>
    <t>10% 
Amount</t>
  </si>
  <si>
    <t>1st 
Tranch
Date</t>
  </si>
  <si>
    <t>1st 
Tranch
Amount</t>
  </si>
  <si>
    <t>2nd 
Tranch
Date</t>
  </si>
  <si>
    <t>2nd 
Tranch
Amount</t>
  </si>
  <si>
    <t>3rd 
Tranch
Date</t>
  </si>
  <si>
    <t>3rd 
Tranch
Amount</t>
  </si>
  <si>
    <t>4th 
Tranch
Date</t>
  </si>
  <si>
    <t>4th 
Tranch
Amount</t>
  </si>
  <si>
    <t>5th 
Tranch
Date</t>
  </si>
  <si>
    <t>5th 
Tranch
Amount</t>
  </si>
  <si>
    <t>10% Stage-1</t>
  </si>
  <si>
    <t>20% Stage -2 Payment release details</t>
  </si>
  <si>
    <t>60% Stage -3 Payment release details</t>
  </si>
  <si>
    <t>10% Stage -4 Payment release details</t>
  </si>
  <si>
    <t>Project Details</t>
  </si>
  <si>
    <t>Project ID</t>
  </si>
  <si>
    <t>Total Payment released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</si>
</sst>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_ * #,##0.00_ ;_ * \-#,##0.00_ ;_ * &quot;-&quot;??_ ;_ @_ "/>
    <numFmt numFmtId="165" formatCode="0_)"/>
    <numFmt numFmtId="166" formatCode="[$-409]d\-mmm\-yy;@"/>
    <numFmt numFmtId="167" formatCode="#,##0.00\ [$€-1];[Red]\-#,##0.00\ [$€-1]"/>
    <numFmt numFmtId="168" formatCode="[$-409]d\-mmm\-yyyy;@"/>
    <numFmt numFmtId="169" formatCode="[$$-409]#,##0.00;[Red]\-[$$-409]#,##0.00"/>
    <numFmt numFmtId="170" formatCode="dd/mm/yyyy;@"/>
    <numFmt numFmtId="171" formatCode="[$-4009]#,##0.00"/>
    <numFmt numFmtId="172" formatCode="[$-4009]#,##0.00&quot; €&quot;;[Red]\-#,##0.00&quot; €&quot;"/>
    <numFmt numFmtId="173" formatCode="[$-4009]0.00"/>
  </numFmts>
  <fonts count="44" x14ac:knownFonts="1">
    <font>
      <sz val="11"/>
      <color theme="1"/>
      <name val="Calibri"/>
      <family val="2"/>
      <scheme val="minor"/>
    </font>
    <font>
      <b/>
      <sz val="11"/>
      <color theme="1"/>
      <name val="Calibri"/>
      <family val="2"/>
      <scheme val="minor"/>
    </font>
    <font>
      <sz val="11"/>
      <color theme="1"/>
      <name val="Calibri"/>
      <family val="2"/>
      <scheme val="minor"/>
    </font>
    <font>
      <b/>
      <sz val="11"/>
      <color theme="1"/>
      <name val="Arial Narrow"/>
      <family val="2"/>
    </font>
    <font>
      <sz val="11"/>
      <color theme="1"/>
      <name val="Arial Narrow"/>
      <family val="2"/>
    </font>
    <font>
      <b/>
      <sz val="11"/>
      <color indexed="8"/>
      <name val="Arial Narrow"/>
      <family val="2"/>
    </font>
    <font>
      <sz val="12"/>
      <name val="Helv"/>
    </font>
    <font>
      <sz val="11"/>
      <name val="Arial Narrow"/>
      <family val="2"/>
    </font>
    <font>
      <sz val="14"/>
      <color theme="1"/>
      <name val="Arial Narrow"/>
      <family val="2"/>
    </font>
    <font>
      <b/>
      <sz val="14"/>
      <color theme="1"/>
      <name val="Arial Narrow"/>
      <family val="2"/>
    </font>
    <font>
      <b/>
      <sz val="12"/>
      <name val="Times New Roman"/>
      <family val="1"/>
    </font>
    <font>
      <sz val="12"/>
      <name val="Times New Roman"/>
      <family val="1"/>
    </font>
    <font>
      <sz val="11"/>
      <color theme="1"/>
      <name val="Times New Roman"/>
      <family val="1"/>
    </font>
    <font>
      <b/>
      <i/>
      <sz val="11"/>
      <color theme="1"/>
      <name val="Times New Roman"/>
      <family val="1"/>
    </font>
    <font>
      <b/>
      <sz val="11"/>
      <color theme="1"/>
      <name val="Times New Roman"/>
      <family val="1"/>
    </font>
    <font>
      <b/>
      <sz val="12"/>
      <color theme="1"/>
      <name val="Times New Roman"/>
      <family val="1"/>
    </font>
    <font>
      <b/>
      <sz val="11"/>
      <name val="Times New Roman"/>
      <family val="1"/>
    </font>
    <font>
      <sz val="11"/>
      <name val="Times New Roman"/>
      <family val="1"/>
    </font>
    <font>
      <sz val="11"/>
      <color rgb="FF000000"/>
      <name val="Times New Roman"/>
      <family val="1"/>
    </font>
    <font>
      <sz val="7"/>
      <color rgb="FF000000"/>
      <name val="Times New Roman"/>
      <family val="1"/>
    </font>
    <font>
      <sz val="12"/>
      <color rgb="FF000000"/>
      <name val="Times New Roman"/>
      <family val="1"/>
    </font>
    <font>
      <sz val="9"/>
      <color indexed="81"/>
      <name val="Tahoma"/>
      <family val="2"/>
    </font>
    <font>
      <b/>
      <sz val="9"/>
      <color indexed="81"/>
      <name val="Tahoma"/>
      <family val="2"/>
    </font>
    <font>
      <b/>
      <sz val="22"/>
      <color theme="1"/>
      <name val="Times New Roman"/>
      <family val="1"/>
    </font>
    <font>
      <b/>
      <sz val="20"/>
      <color theme="1"/>
      <name val="Times New Roman"/>
      <family val="1"/>
    </font>
    <font>
      <b/>
      <sz val="16"/>
      <color theme="1"/>
      <name val="Times New Roman"/>
      <family val="1"/>
    </font>
    <font>
      <b/>
      <sz val="14"/>
      <color theme="1"/>
      <name val="Times New Roman"/>
      <family val="1"/>
    </font>
    <font>
      <b/>
      <sz val="20"/>
      <name val="Times New Roman"/>
      <family val="1"/>
    </font>
    <font>
      <sz val="20"/>
      <color theme="1"/>
      <name val="Times New Roman"/>
      <family val="1"/>
    </font>
    <font>
      <sz val="20"/>
      <name val="Times New Roman"/>
      <family val="1"/>
    </font>
    <font>
      <sz val="14"/>
      <color theme="1"/>
      <name val="Times New Roman"/>
      <family val="1"/>
    </font>
    <font>
      <b/>
      <sz val="14"/>
      <name val="Times New Roman"/>
      <family val="1"/>
    </font>
    <font>
      <sz val="20"/>
      <color rgb="FF000000"/>
      <name val="Times New Roman"/>
      <family val="1"/>
    </font>
    <font>
      <sz val="20"/>
      <color theme="1"/>
      <name val="Calibri"/>
      <family val="2"/>
      <scheme val="minor"/>
    </font>
    <font>
      <b/>
      <sz val="20"/>
      <color theme="1"/>
      <name val="Calibri"/>
      <family val="2"/>
      <scheme val="minor"/>
    </font>
    <font>
      <sz val="12"/>
      <color indexed="81"/>
      <name val="Tahoma"/>
      <family val="2"/>
    </font>
    <font>
      <b/>
      <sz val="12"/>
      <color indexed="81"/>
      <name val="Tahoma"/>
      <family val="2"/>
    </font>
    <font>
      <sz val="11"/>
      <color indexed="8"/>
      <name val="Calibri"/>
      <family val="2"/>
    </font>
    <font>
      <sz val="10"/>
      <name val="Arial"/>
      <family val="2"/>
    </font>
    <font>
      <b/>
      <i/>
      <u/>
      <sz val="10"/>
      <name val="Arial"/>
      <family val="2"/>
    </font>
    <font>
      <b/>
      <i/>
      <sz val="16"/>
      <name val="Arial"/>
      <family val="2"/>
    </font>
    <font>
      <b/>
      <u/>
      <sz val="12"/>
      <name val="Times New Roman"/>
      <family val="1"/>
    </font>
    <font>
      <sz val="12"/>
      <name val="Calibri"/>
      <family val="2"/>
    </font>
    <font>
      <sz val="12"/>
      <color rgb="FF000000"/>
      <name val="Calibri"/>
      <family val="2"/>
    </font>
  </fonts>
  <fills count="11">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theme="2" tint="-9.9978637043366805E-2"/>
        <bgColor indexed="64"/>
      </patternFill>
    </fill>
    <fill>
      <patternFill patternType="solid">
        <fgColor indexed="9"/>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FF"/>
        <bgColor indexed="64"/>
      </patternFill>
    </fill>
    <fill>
      <patternFill patternType="solid">
        <fgColor theme="5" tint="0.79998168889431442"/>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auto="1"/>
      </right>
      <top/>
      <bottom style="thin">
        <color auto="1"/>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0">
    <xf numFmtId="0" fontId="0" fillId="0" borderId="0"/>
    <xf numFmtId="164" fontId="2" fillId="0" borderId="0" applyFont="0" applyFill="0" applyBorder="0" applyAlignment="0" applyProtection="0"/>
    <xf numFmtId="0" fontId="6" fillId="0" borderId="0"/>
    <xf numFmtId="43" fontId="2" fillId="0" borderId="0" applyFont="0" applyFill="0" applyBorder="0" applyAlignment="0" applyProtection="0"/>
    <xf numFmtId="0" fontId="37" fillId="0" borderId="0"/>
    <xf numFmtId="0" fontId="38" fillId="0" borderId="0"/>
    <xf numFmtId="0" fontId="39" fillId="0" borderId="0" applyBorder="0" applyAlignment="0" applyProtection="0"/>
    <xf numFmtId="169" fontId="39" fillId="0" borderId="0" applyBorder="0" applyAlignment="0" applyProtection="0"/>
    <xf numFmtId="0" fontId="40" fillId="0" borderId="0" applyBorder="0" applyProtection="0">
      <alignment horizontal="center"/>
    </xf>
    <xf numFmtId="0" fontId="40" fillId="0" borderId="0" applyBorder="0" applyProtection="0">
      <alignment horizontal="center" textRotation="90"/>
    </xf>
    <xf numFmtId="0" fontId="2" fillId="0" borderId="0"/>
    <xf numFmtId="0" fontId="2" fillId="0" borderId="0"/>
    <xf numFmtId="164" fontId="38" fillId="0" borderId="0" applyFont="0" applyFill="0" applyBorder="0" applyAlignment="0" applyProtection="0"/>
    <xf numFmtId="0" fontId="2" fillId="0" borderId="0"/>
    <xf numFmtId="0" fontId="38" fillId="0" borderId="0" applyNumberFormat="0" applyFont="0" applyFill="0" applyBorder="0" applyAlignment="0" applyProtection="0"/>
    <xf numFmtId="164" fontId="2" fillId="0" borderId="0" applyFont="0" applyFill="0" applyBorder="0" applyAlignment="0" applyProtection="0"/>
    <xf numFmtId="9" fontId="38" fillId="0" borderId="0" applyFont="0" applyFill="0" applyBorder="0" applyAlignment="0" applyProtection="0"/>
    <xf numFmtId="44" fontId="38" fillId="0" borderId="0" applyFont="0" applyFill="0" applyBorder="0" applyAlignment="0" applyProtection="0"/>
    <xf numFmtId="0" fontId="2" fillId="0" borderId="0"/>
    <xf numFmtId="0" fontId="2" fillId="0" borderId="0"/>
  </cellStyleXfs>
  <cellXfs count="476">
    <xf numFmtId="0" fontId="0" fillId="0" borderId="0" xfId="0"/>
    <xf numFmtId="0" fontId="0" fillId="0" borderId="1" xfId="0" applyBorder="1"/>
    <xf numFmtId="0" fontId="0" fillId="0" borderId="1" xfId="0" applyBorder="1" applyAlignment="1">
      <alignment horizontal="center" vertical="top" wrapText="1"/>
    </xf>
    <xf numFmtId="0" fontId="1" fillId="0" borderId="1" xfId="0" applyFont="1" applyBorder="1" applyAlignment="1">
      <alignment horizontal="center" vertical="top" wrapText="1"/>
    </xf>
    <xf numFmtId="0" fontId="1" fillId="0" borderId="6" xfId="0" applyFont="1" applyBorder="1" applyAlignment="1">
      <alignment vertical="top" wrapText="1"/>
    </xf>
    <xf numFmtId="0" fontId="1" fillId="0" borderId="6" xfId="0" applyFont="1" applyBorder="1" applyAlignment="1">
      <alignment horizontal="center" vertical="top" wrapText="1"/>
    </xf>
    <xf numFmtId="0" fontId="1" fillId="0" borderId="0" xfId="0" applyFont="1"/>
    <xf numFmtId="0" fontId="1" fillId="0" borderId="1" xfId="0" applyFont="1" applyBorder="1" applyAlignment="1">
      <alignment vertical="center"/>
    </xf>
    <xf numFmtId="0" fontId="1" fillId="0" borderId="6" xfId="0" applyFont="1" applyBorder="1" applyAlignment="1">
      <alignment horizontal="center" vertical="center" wrapText="1"/>
    </xf>
    <xf numFmtId="0" fontId="0" fillId="0" borderId="1" xfId="0" applyBorder="1" applyAlignment="1">
      <alignment horizontal="center" vertical="center"/>
    </xf>
    <xf numFmtId="0" fontId="0" fillId="0" borderId="0" xfId="0" applyBorder="1" applyAlignment="1">
      <alignment horizontal="center" vertical="top" wrapText="1"/>
    </xf>
    <xf numFmtId="0" fontId="3" fillId="3" borderId="0" xfId="0" applyFont="1" applyFill="1" applyBorder="1" applyAlignment="1">
      <alignment horizontal="center" vertical="center"/>
    </xf>
    <xf numFmtId="0" fontId="3" fillId="0" borderId="0" xfId="0" applyNumberFormat="1" applyFont="1" applyBorder="1" applyAlignment="1">
      <alignment horizontal="center" vertical="center"/>
    </xf>
    <xf numFmtId="0" fontId="3" fillId="0" borderId="0" xfId="0" applyFont="1" applyBorder="1" applyAlignment="1">
      <alignment horizontal="center" vertical="center"/>
    </xf>
    <xf numFmtId="2" fontId="3" fillId="0" borderId="0" xfId="0" applyNumberFormat="1" applyFont="1" applyBorder="1" applyAlignment="1">
      <alignment horizontal="center" vertical="center"/>
    </xf>
    <xf numFmtId="0" fontId="4" fillId="0" borderId="0" xfId="0" applyFont="1"/>
    <xf numFmtId="0" fontId="3" fillId="0" borderId="1" xfId="0" applyFont="1" applyBorder="1" applyAlignment="1">
      <alignment horizontal="center" vertical="center"/>
    </xf>
    <xf numFmtId="0" fontId="5" fillId="4" borderId="0"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vertical="center"/>
    </xf>
    <xf numFmtId="0" fontId="5" fillId="4" borderId="0"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2" fontId="3" fillId="5" borderId="1" xfId="0" applyNumberFormat="1" applyFont="1" applyFill="1" applyBorder="1" applyAlignment="1">
      <alignment horizontal="center" vertical="center" wrapText="1"/>
    </xf>
    <xf numFmtId="0" fontId="5" fillId="4" borderId="2" xfId="0" applyFont="1" applyFill="1" applyBorder="1" applyAlignment="1">
      <alignment vertical="center" wrapText="1"/>
    </xf>
    <xf numFmtId="0" fontId="5" fillId="4" borderId="3" xfId="0" applyFont="1" applyFill="1" applyBorder="1" applyAlignment="1">
      <alignment vertical="center" wrapText="1"/>
    </xf>
    <xf numFmtId="0" fontId="5" fillId="4" borderId="4" xfId="0" applyFont="1" applyFill="1" applyBorder="1" applyAlignment="1">
      <alignment vertical="center" wrapText="1"/>
    </xf>
    <xf numFmtId="0" fontId="4" fillId="4" borderId="1" xfId="0" applyFont="1" applyFill="1" applyBorder="1"/>
    <xf numFmtId="0" fontId="4" fillId="4" borderId="1" xfId="0" applyFont="1" applyFill="1" applyBorder="1" applyAlignment="1">
      <alignment wrapText="1"/>
    </xf>
    <xf numFmtId="164" fontId="4" fillId="4" borderId="1" xfId="1" applyNumberFormat="1" applyFont="1" applyFill="1" applyBorder="1"/>
    <xf numFmtId="164" fontId="4" fillId="4" borderId="1" xfId="0" applyNumberFormat="1" applyFont="1" applyFill="1" applyBorder="1"/>
    <xf numFmtId="0" fontId="4" fillId="4" borderId="1" xfId="0" applyFont="1" applyFill="1" applyBorder="1" applyAlignment="1">
      <alignment horizontal="center" vertical="center" wrapText="1"/>
    </xf>
    <xf numFmtId="164" fontId="4" fillId="4" borderId="1" xfId="1" applyFont="1" applyFill="1" applyBorder="1" applyAlignment="1">
      <alignment wrapText="1"/>
    </xf>
    <xf numFmtId="164" fontId="4" fillId="4" borderId="1" xfId="1" applyFont="1" applyFill="1" applyBorder="1" applyAlignment="1"/>
    <xf numFmtId="164" fontId="4" fillId="0" borderId="1" xfId="0" applyNumberFormat="1" applyFont="1" applyBorder="1"/>
    <xf numFmtId="164" fontId="4" fillId="0" borderId="1" xfId="0" applyNumberFormat="1" applyFont="1" applyBorder="1" applyAlignment="1">
      <alignment horizontal="center" vertical="center"/>
    </xf>
    <xf numFmtId="0" fontId="7" fillId="3" borderId="1" xfId="2" applyNumberFormat="1" applyFont="1" applyFill="1" applyBorder="1" applyAlignment="1" applyProtection="1">
      <alignment horizontal="center" vertical="center"/>
    </xf>
    <xf numFmtId="0" fontId="4" fillId="0" borderId="2" xfId="0" applyNumberFormat="1" applyFont="1" applyBorder="1" applyAlignment="1">
      <alignment horizontal="center" vertical="center" wrapText="1"/>
    </xf>
    <xf numFmtId="0" fontId="4" fillId="0" borderId="2" xfId="0" applyFont="1" applyBorder="1" applyAlignment="1">
      <alignment horizontal="center" vertical="center" wrapText="1"/>
    </xf>
    <xf numFmtId="2" fontId="4" fillId="0" borderId="1" xfId="0" applyNumberFormat="1" applyFont="1" applyBorder="1" applyAlignment="1">
      <alignment horizontal="center" vertical="center" wrapText="1"/>
    </xf>
    <xf numFmtId="164" fontId="4" fillId="0" borderId="0" xfId="0" applyNumberFormat="1" applyFont="1"/>
    <xf numFmtId="0" fontId="4" fillId="0" borderId="1" xfId="0" applyFont="1" applyBorder="1" applyAlignment="1">
      <alignment vertical="center"/>
    </xf>
    <xf numFmtId="164" fontId="4" fillId="4" borderId="1" xfId="1" applyFont="1" applyFill="1" applyBorder="1"/>
    <xf numFmtId="165" fontId="7" fillId="4" borderId="1" xfId="2" applyNumberFormat="1" applyFont="1" applyFill="1" applyBorder="1" applyAlignment="1" applyProtection="1">
      <alignment horizontal="center" vertical="center"/>
    </xf>
    <xf numFmtId="164" fontId="4" fillId="4" borderId="1" xfId="1" applyFont="1" applyFill="1" applyBorder="1" applyAlignment="1">
      <alignment horizontal="center"/>
    </xf>
    <xf numFmtId="0" fontId="7" fillId="6" borderId="1" xfId="2" applyNumberFormat="1" applyFont="1" applyFill="1" applyBorder="1" applyAlignment="1" applyProtection="1">
      <alignment horizontal="center" vertical="center"/>
    </xf>
    <xf numFmtId="164" fontId="4" fillId="0" borderId="1" xfId="0" applyNumberFormat="1" applyFont="1" applyBorder="1" applyAlignment="1">
      <alignment vertical="center"/>
    </xf>
    <xf numFmtId="0" fontId="4" fillId="0" borderId="1" xfId="0" applyFont="1" applyBorder="1" applyAlignment="1">
      <alignment horizontal="center" vertical="center" wrapText="1"/>
    </xf>
    <xf numFmtId="2" fontId="4" fillId="0" borderId="1" xfId="0" applyNumberFormat="1" applyFont="1" applyBorder="1" applyAlignment="1">
      <alignment horizontal="center" vertical="center"/>
    </xf>
    <xf numFmtId="164" fontId="4" fillId="0" borderId="0" xfId="0" applyNumberFormat="1" applyFont="1" applyBorder="1" applyAlignment="1">
      <alignment vertical="center"/>
    </xf>
    <xf numFmtId="0" fontId="4" fillId="0" borderId="1" xfId="0" applyFont="1" applyBorder="1" applyAlignment="1">
      <alignment horizontal="center" vertical="center"/>
    </xf>
    <xf numFmtId="0" fontId="4" fillId="4"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4" borderId="1" xfId="0" applyNumberFormat="1" applyFont="1" applyFill="1" applyBorder="1" applyAlignment="1">
      <alignment horizontal="center" vertical="center"/>
    </xf>
    <xf numFmtId="2" fontId="4" fillId="4" borderId="1" xfId="0" applyNumberFormat="1" applyFont="1" applyFill="1" applyBorder="1" applyAlignment="1">
      <alignment horizontal="center" vertical="center"/>
    </xf>
    <xf numFmtId="0" fontId="4" fillId="4" borderId="0" xfId="0" applyFont="1" applyFill="1" applyBorder="1" applyAlignment="1">
      <alignment horizontal="center" vertical="center"/>
    </xf>
    <xf numFmtId="164" fontId="4" fillId="0" borderId="1" xfId="0" applyNumberFormat="1" applyFont="1" applyBorder="1" applyAlignment="1">
      <alignment vertical="center" wrapText="1"/>
    </xf>
    <xf numFmtId="0" fontId="4" fillId="4" borderId="0" xfId="0" applyFont="1" applyFill="1"/>
    <xf numFmtId="2"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164" fontId="4" fillId="0" borderId="5" xfId="0" applyNumberFormat="1" applyFont="1" applyBorder="1" applyAlignment="1">
      <alignment vertical="center" wrapText="1"/>
    </xf>
    <xf numFmtId="2" fontId="4" fillId="0" borderId="1" xfId="0" applyNumberFormat="1" applyFont="1" applyBorder="1" applyAlignment="1">
      <alignment horizontal="center" vertic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0" borderId="1" xfId="0" applyFont="1" applyBorder="1"/>
    <xf numFmtId="164" fontId="3" fillId="0" borderId="1" xfId="0" applyNumberFormat="1" applyFont="1" applyBorder="1" applyAlignment="1">
      <alignment vertical="center"/>
    </xf>
    <xf numFmtId="0" fontId="4" fillId="4" borderId="1" xfId="0" applyFont="1" applyFill="1" applyBorder="1" applyAlignment="1">
      <alignment vertical="center"/>
    </xf>
    <xf numFmtId="0" fontId="4" fillId="3" borderId="2" xfId="0" applyFont="1" applyFill="1" applyBorder="1" applyAlignment="1">
      <alignment vertical="center"/>
    </xf>
    <xf numFmtId="0" fontId="4" fillId="4" borderId="2" xfId="0" applyNumberFormat="1" applyFont="1" applyFill="1" applyBorder="1" applyAlignment="1">
      <alignment vertical="center"/>
    </xf>
    <xf numFmtId="2" fontId="3" fillId="0" borderId="1" xfId="0" applyNumberFormat="1" applyFont="1" applyBorder="1" applyAlignment="1">
      <alignment horizontal="center" vertical="center"/>
    </xf>
    <xf numFmtId="0" fontId="3" fillId="0" borderId="0" xfId="0" applyFont="1" applyAlignment="1">
      <alignment horizontal="center" vertical="center"/>
    </xf>
    <xf numFmtId="0" fontId="4" fillId="4" borderId="0" xfId="0" applyFont="1" applyFill="1" applyAlignment="1">
      <alignment wrapText="1"/>
    </xf>
    <xf numFmtId="0" fontId="4" fillId="4" borderId="0" xfId="0" applyFont="1" applyFill="1" applyBorder="1"/>
    <xf numFmtId="0" fontId="4" fillId="4" borderId="0" xfId="0" applyFont="1" applyFill="1" applyAlignment="1">
      <alignment vertical="center"/>
    </xf>
    <xf numFmtId="0" fontId="4" fillId="3" borderId="0" xfId="0" applyFont="1" applyFill="1" applyAlignment="1">
      <alignment vertical="center"/>
    </xf>
    <xf numFmtId="0" fontId="4" fillId="0" borderId="0" xfId="0" applyNumberFormat="1" applyFont="1"/>
    <xf numFmtId="2" fontId="4" fillId="0" borderId="0" xfId="0" applyNumberFormat="1" applyFont="1" applyAlignment="1">
      <alignment horizontal="center" vertical="center"/>
    </xf>
    <xf numFmtId="0" fontId="8" fillId="4" borderId="0" xfId="0" applyFont="1" applyFill="1" applyAlignment="1">
      <alignment vertical="center"/>
    </xf>
    <xf numFmtId="0" fontId="8" fillId="0" borderId="0" xfId="0" applyFont="1" applyAlignment="1">
      <alignment vertical="center"/>
    </xf>
    <xf numFmtId="164" fontId="9" fillId="0" borderId="0" xfId="0" applyNumberFormat="1" applyFont="1" applyAlignment="1">
      <alignment vertical="center"/>
    </xf>
    <xf numFmtId="0" fontId="0" fillId="0" borderId="5" xfId="0" applyBorder="1" applyAlignment="1">
      <alignment horizontal="center" vertical="top" wrapText="1"/>
    </xf>
    <xf numFmtId="164" fontId="4" fillId="4" borderId="5" xfId="1" applyFont="1" applyFill="1" applyBorder="1" applyAlignment="1">
      <alignment horizontal="center"/>
    </xf>
    <xf numFmtId="0" fontId="4" fillId="3" borderId="5" xfId="0" applyFont="1" applyFill="1" applyBorder="1" applyAlignment="1">
      <alignment horizontal="center" vertical="center"/>
    </xf>
    <xf numFmtId="0" fontId="0" fillId="7" borderId="1" xfId="0" applyFill="1" applyBorder="1" applyAlignment="1">
      <alignment horizontal="center" vertical="top" wrapText="1"/>
    </xf>
    <xf numFmtId="1" fontId="3" fillId="4" borderId="1" xfId="0" applyNumberFormat="1" applyFont="1" applyFill="1" applyBorder="1" applyAlignment="1">
      <alignment vertical="center" wrapText="1"/>
    </xf>
    <xf numFmtId="0" fontId="3" fillId="0" borderId="0" xfId="0" applyFont="1"/>
    <xf numFmtId="0" fontId="10" fillId="0" borderId="1" xfId="0" applyFont="1" applyFill="1" applyBorder="1" applyAlignment="1">
      <alignment vertical="top" wrapText="1"/>
    </xf>
    <xf numFmtId="0" fontId="10" fillId="0" borderId="1" xfId="0" applyFont="1" applyFill="1" applyBorder="1" applyAlignment="1">
      <alignment vertical="center" wrapText="1"/>
    </xf>
    <xf numFmtId="0" fontId="12" fillId="0" borderId="0" xfId="0" applyFont="1"/>
    <xf numFmtId="0" fontId="13" fillId="0" borderId="0" xfId="0" applyFont="1"/>
    <xf numFmtId="0" fontId="14" fillId="0" borderId="0" xfId="0" applyFont="1"/>
    <xf numFmtId="0" fontId="14" fillId="0" borderId="1" xfId="0" applyFont="1" applyBorder="1" applyAlignment="1">
      <alignment vertical="center" wrapText="1"/>
    </xf>
    <xf numFmtId="0" fontId="12" fillId="0" borderId="0" xfId="0" applyFont="1" applyAlignment="1">
      <alignment vertical="center" wrapText="1"/>
    </xf>
    <xf numFmtId="0" fontId="12" fillId="0" borderId="1" xfId="0" applyFont="1" applyBorder="1"/>
    <xf numFmtId="0" fontId="14" fillId="0" borderId="1" xfId="0" applyFont="1" applyBorder="1" applyAlignment="1">
      <alignment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1" xfId="0" applyFont="1" applyFill="1" applyBorder="1" applyAlignment="1">
      <alignment vertical="center" wrapText="1"/>
    </xf>
    <xf numFmtId="0" fontId="14" fillId="0" borderId="1" xfId="0" applyFont="1" applyBorder="1"/>
    <xf numFmtId="0" fontId="16" fillId="0" borderId="1" xfId="0" applyFont="1" applyFill="1" applyBorder="1" applyAlignment="1">
      <alignment horizontal="center" vertical="center" wrapText="1"/>
    </xf>
    <xf numFmtId="0" fontId="12" fillId="0" borderId="2" xfId="0" applyFont="1" applyBorder="1"/>
    <xf numFmtId="0" fontId="10" fillId="0" borderId="2" xfId="0" applyFont="1" applyFill="1" applyBorder="1" applyAlignment="1">
      <alignment vertical="top" wrapText="1"/>
    </xf>
    <xf numFmtId="0" fontId="16" fillId="0" borderId="4" xfId="0" applyFont="1" applyFill="1" applyBorder="1" applyAlignment="1">
      <alignment horizontal="center" vertical="center" wrapText="1"/>
    </xf>
    <xf numFmtId="0" fontId="12" fillId="0" borderId="4" xfId="0" applyFont="1" applyBorder="1"/>
    <xf numFmtId="0" fontId="16" fillId="0" borderId="14" xfId="0" applyFont="1" applyFill="1" applyBorder="1" applyAlignment="1">
      <alignment horizontal="center" vertical="center" wrapText="1"/>
    </xf>
    <xf numFmtId="0" fontId="16" fillId="0" borderId="15" xfId="0" applyFont="1" applyFill="1" applyBorder="1" applyAlignment="1">
      <alignment horizontal="center" vertical="center" wrapText="1"/>
    </xf>
    <xf numFmtId="0" fontId="10" fillId="0" borderId="14" xfId="0" applyFont="1" applyFill="1" applyBorder="1" applyAlignment="1">
      <alignment vertical="top" wrapText="1"/>
    </xf>
    <xf numFmtId="0" fontId="10" fillId="0" borderId="15" xfId="0" applyFont="1" applyFill="1" applyBorder="1" applyAlignment="1">
      <alignment vertical="top" wrapText="1"/>
    </xf>
    <xf numFmtId="0" fontId="12" fillId="0" borderId="14" xfId="0" applyFont="1" applyBorder="1"/>
    <xf numFmtId="0" fontId="12" fillId="0" borderId="15" xfId="0" applyFont="1" applyBorder="1"/>
    <xf numFmtId="0" fontId="12" fillId="0" borderId="17" xfId="0" applyFont="1" applyBorder="1"/>
    <xf numFmtId="0" fontId="12" fillId="0" borderId="18" xfId="0" applyFont="1" applyBorder="1"/>
    <xf numFmtId="0" fontId="12" fillId="0" borderId="19" xfId="0" applyFont="1" applyBorder="1"/>
    <xf numFmtId="0" fontId="12" fillId="0" borderId="20" xfId="0" applyFont="1" applyBorder="1"/>
    <xf numFmtId="0" fontId="12" fillId="0" borderId="21" xfId="0" applyFont="1" applyBorder="1"/>
    <xf numFmtId="0" fontId="10" fillId="0" borderId="14" xfId="0" applyFont="1" applyFill="1" applyBorder="1" applyAlignment="1">
      <alignment vertical="center" wrapText="1"/>
    </xf>
    <xf numFmtId="0" fontId="12" fillId="0" borderId="22" xfId="0" applyFont="1" applyBorder="1"/>
    <xf numFmtId="0" fontId="12" fillId="0" borderId="5" xfId="0" applyFont="1" applyBorder="1"/>
    <xf numFmtId="0" fontId="12" fillId="0" borderId="23" xfId="0" applyFont="1" applyBorder="1"/>
    <xf numFmtId="0" fontId="14" fillId="0" borderId="24" xfId="0" applyFont="1" applyBorder="1" applyAlignment="1">
      <alignment horizontal="center" vertical="center"/>
    </xf>
    <xf numFmtId="0" fontId="14" fillId="0" borderId="25" xfId="0" applyFont="1" applyBorder="1" applyAlignment="1"/>
    <xf numFmtId="0" fontId="14" fillId="0" borderId="26" xfId="0" applyFont="1" applyBorder="1" applyAlignment="1"/>
    <xf numFmtId="0" fontId="12" fillId="0" borderId="24" xfId="0" applyFont="1" applyBorder="1"/>
    <xf numFmtId="0" fontId="12" fillId="0" borderId="25" xfId="0" applyFont="1" applyBorder="1"/>
    <xf numFmtId="0" fontId="12" fillId="0" borderId="9" xfId="0" applyFont="1" applyBorder="1"/>
    <xf numFmtId="0" fontId="12" fillId="0" borderId="27" xfId="0" applyFont="1" applyBorder="1"/>
    <xf numFmtId="0" fontId="16" fillId="0" borderId="29" xfId="0" applyFont="1" applyFill="1" applyBorder="1" applyAlignment="1">
      <alignment horizontal="center" vertical="center" wrapText="1"/>
    </xf>
    <xf numFmtId="0" fontId="10" fillId="0" borderId="30" xfId="0" applyFont="1" applyFill="1" applyBorder="1" applyAlignment="1">
      <alignment vertical="top" wrapText="1"/>
    </xf>
    <xf numFmtId="0" fontId="12" fillId="0" borderId="30" xfId="0" applyFont="1" applyBorder="1"/>
    <xf numFmtId="0" fontId="12" fillId="0" borderId="31" xfId="0" applyFont="1" applyBorder="1"/>
    <xf numFmtId="0" fontId="16" fillId="0" borderId="19" xfId="0" applyFont="1" applyFill="1" applyBorder="1" applyAlignment="1">
      <alignment horizontal="center" vertical="center" wrapText="1"/>
    </xf>
    <xf numFmtId="0" fontId="16" fillId="0" borderId="20" xfId="0" applyFont="1" applyFill="1" applyBorder="1" applyAlignment="1">
      <alignment horizontal="center" vertical="center" wrapText="1"/>
    </xf>
    <xf numFmtId="0" fontId="16" fillId="0" borderId="34" xfId="0" applyFont="1" applyFill="1" applyBorder="1" applyAlignment="1">
      <alignment horizontal="center" vertical="center" wrapText="1"/>
    </xf>
    <xf numFmtId="0" fontId="12" fillId="8" borderId="13" xfId="0" applyFont="1" applyFill="1" applyBorder="1"/>
    <xf numFmtId="0" fontId="16" fillId="0" borderId="35" xfId="0" applyFont="1" applyFill="1" applyBorder="1" applyAlignment="1">
      <alignment horizontal="center" vertical="center" wrapText="1"/>
    </xf>
    <xf numFmtId="0" fontId="16" fillId="0" borderId="6" xfId="0" applyFont="1" applyFill="1" applyBorder="1" applyAlignment="1">
      <alignment horizontal="center" vertical="center" wrapText="1"/>
    </xf>
    <xf numFmtId="0" fontId="16" fillId="0" borderId="12" xfId="0" applyFont="1" applyFill="1" applyBorder="1" applyAlignment="1">
      <alignment horizontal="center" vertical="center" wrapText="1"/>
    </xf>
    <xf numFmtId="0" fontId="16" fillId="0" borderId="36" xfId="0" applyFont="1" applyFill="1" applyBorder="1" applyAlignment="1">
      <alignment horizontal="center" vertical="center" wrapText="1"/>
    </xf>
    <xf numFmtId="0" fontId="12" fillId="0" borderId="37" xfId="0" applyFont="1" applyBorder="1"/>
    <xf numFmtId="0" fontId="10" fillId="0" borderId="4" xfId="0" applyFont="1" applyFill="1" applyBorder="1" applyAlignment="1">
      <alignment vertical="center" wrapText="1"/>
    </xf>
    <xf numFmtId="0" fontId="12" fillId="0" borderId="10" xfId="0" applyFont="1" applyBorder="1"/>
    <xf numFmtId="0" fontId="14" fillId="0" borderId="38" xfId="0" applyFont="1" applyBorder="1" applyAlignment="1">
      <alignment horizontal="center" vertical="center"/>
    </xf>
    <xf numFmtId="0" fontId="17" fillId="0" borderId="1" xfId="0" applyFont="1" applyFill="1" applyBorder="1" applyAlignment="1">
      <alignment horizontal="center" vertical="center" wrapText="1"/>
    </xf>
    <xf numFmtId="0" fontId="17" fillId="0" borderId="14" xfId="0" applyFont="1" applyFill="1" applyBorder="1" applyAlignment="1">
      <alignment horizontal="center" vertical="center" wrapText="1"/>
    </xf>
    <xf numFmtId="0" fontId="14" fillId="0" borderId="15" xfId="0" applyFont="1" applyBorder="1" applyAlignment="1">
      <alignment horizontal="center" vertical="center"/>
    </xf>
    <xf numFmtId="0" fontId="11" fillId="0" borderId="16" xfId="0" applyFont="1" applyFill="1" applyBorder="1" applyAlignment="1">
      <alignment horizontal="center" vertical="center" wrapText="1"/>
    </xf>
    <xf numFmtId="0" fontId="14" fillId="0" borderId="15" xfId="0" applyFont="1" applyBorder="1" applyAlignment="1">
      <alignment horizontal="center" vertical="center" wrapText="1"/>
    </xf>
    <xf numFmtId="0" fontId="18" fillId="9" borderId="1" xfId="0" applyFont="1" applyFill="1" applyBorder="1" applyAlignment="1">
      <alignment horizontal="left" vertical="center" wrapText="1" indent="2"/>
    </xf>
    <xf numFmtId="1" fontId="12" fillId="0" borderId="1" xfId="0" applyNumberFormat="1" applyFont="1" applyBorder="1" applyAlignment="1">
      <alignment horizontal="center" vertical="center" wrapText="1"/>
    </xf>
    <xf numFmtId="2" fontId="12"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12" fillId="0" borderId="15" xfId="0" applyFont="1" applyBorder="1" applyAlignment="1">
      <alignment horizontal="center" vertical="center"/>
    </xf>
    <xf numFmtId="0" fontId="18" fillId="9" borderId="17" xfId="0" applyFont="1" applyFill="1" applyBorder="1" applyAlignment="1">
      <alignment horizontal="left" vertical="center" wrapText="1" indent="2"/>
    </xf>
    <xf numFmtId="2" fontId="12" fillId="0" borderId="17" xfId="0" applyNumberFormat="1" applyFont="1" applyBorder="1" applyAlignment="1">
      <alignment horizontal="center" vertical="center" wrapText="1"/>
    </xf>
    <xf numFmtId="0" fontId="0" fillId="0" borderId="17" xfId="0" applyBorder="1" applyAlignment="1">
      <alignment horizontal="center" vertical="center"/>
    </xf>
    <xf numFmtId="0" fontId="0" fillId="0" borderId="17" xfId="0" applyBorder="1"/>
    <xf numFmtId="0" fontId="1" fillId="0" borderId="24" xfId="0" applyFont="1" applyBorder="1" applyAlignment="1">
      <alignment horizontal="center" vertical="top" wrapText="1"/>
    </xf>
    <xf numFmtId="0" fontId="1" fillId="0" borderId="25" xfId="0" applyFont="1" applyBorder="1" applyAlignment="1">
      <alignment horizontal="center" vertical="top" wrapText="1"/>
    </xf>
    <xf numFmtId="0" fontId="1" fillId="0" borderId="26" xfId="0" applyFont="1" applyBorder="1" applyAlignment="1">
      <alignment horizontal="center" vertical="top" wrapText="1"/>
    </xf>
    <xf numFmtId="0" fontId="4" fillId="0" borderId="5" xfId="0" applyFont="1" applyBorder="1" applyAlignment="1">
      <alignment horizontal="center" vertical="center"/>
    </xf>
    <xf numFmtId="165" fontId="7" fillId="4" borderId="5" xfId="2" applyNumberFormat="1" applyFont="1" applyFill="1" applyBorder="1" applyAlignment="1" applyProtection="1">
      <alignment horizontal="center" vertical="center"/>
    </xf>
    <xf numFmtId="164" fontId="4" fillId="4" borderId="5" xfId="1" applyFont="1" applyFill="1" applyBorder="1"/>
    <xf numFmtId="164" fontId="4" fillId="0" borderId="5" xfId="0" applyNumberFormat="1" applyFont="1" applyBorder="1"/>
    <xf numFmtId="0" fontId="7" fillId="6" borderId="5" xfId="2" applyNumberFormat="1" applyFont="1" applyFill="1" applyBorder="1" applyAlignment="1" applyProtection="1">
      <alignment horizontal="center" vertical="center"/>
    </xf>
    <xf numFmtId="164" fontId="4" fillId="0" borderId="5" xfId="0" applyNumberFormat="1" applyFont="1" applyBorder="1" applyAlignment="1">
      <alignment vertical="center"/>
    </xf>
    <xf numFmtId="2" fontId="4" fillId="0" borderId="5" xfId="0" applyNumberFormat="1" applyFont="1" applyBorder="1" applyAlignment="1">
      <alignment horizontal="center" vertical="center"/>
    </xf>
    <xf numFmtId="0" fontId="3" fillId="0" borderId="1" xfId="0" applyFont="1" applyBorder="1"/>
    <xf numFmtId="0" fontId="4" fillId="3" borderId="1" xfId="0" applyFont="1" applyFill="1" applyBorder="1" applyAlignment="1">
      <alignment vertical="center"/>
    </xf>
    <xf numFmtId="0" fontId="4" fillId="4" borderId="1" xfId="0" applyNumberFormat="1" applyFont="1" applyFill="1" applyBorder="1" applyAlignment="1">
      <alignment vertical="center"/>
    </xf>
    <xf numFmtId="0" fontId="25"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30" fillId="0" borderId="1" xfId="0" applyFont="1" applyBorder="1" applyAlignment="1">
      <alignment horizontal="center" vertical="center" wrapText="1"/>
    </xf>
    <xf numFmtId="0" fontId="26" fillId="0" borderId="5" xfId="0" applyFont="1" applyBorder="1" applyAlignment="1">
      <alignment horizontal="center" vertical="center" wrapText="1"/>
    </xf>
    <xf numFmtId="0" fontId="29" fillId="0" borderId="1" xfId="0" applyFont="1" applyBorder="1" applyAlignment="1">
      <alignment horizontal="left" vertical="center" wrapText="1"/>
    </xf>
    <xf numFmtId="0" fontId="28" fillId="0" borderId="1" xfId="0" applyFont="1" applyBorder="1" applyAlignment="1">
      <alignment horizontal="center" vertical="center" wrapText="1"/>
    </xf>
    <xf numFmtId="2" fontId="28" fillId="0" borderId="1" xfId="0" applyNumberFormat="1" applyFont="1" applyBorder="1" applyAlignment="1">
      <alignment horizontal="center" vertical="center" wrapText="1"/>
    </xf>
    <xf numFmtId="2" fontId="29" fillId="0" borderId="1" xfId="0" applyNumberFormat="1" applyFont="1" applyBorder="1" applyAlignment="1">
      <alignment horizontal="center" vertical="center" wrapText="1"/>
    </xf>
    <xf numFmtId="0" fontId="26" fillId="0" borderId="1" xfId="0" applyFont="1" applyBorder="1" applyAlignment="1">
      <alignment horizontal="center" vertical="center" wrapText="1"/>
    </xf>
    <xf numFmtId="3" fontId="28" fillId="0" borderId="1" xfId="0" applyNumberFormat="1" applyFont="1" applyBorder="1" applyAlignment="1">
      <alignment horizontal="center" vertical="center" wrapText="1"/>
    </xf>
    <xf numFmtId="0" fontId="31" fillId="0" borderId="1" xfId="0" applyFont="1" applyFill="1" applyBorder="1" applyAlignment="1">
      <alignment horizontal="center" vertical="center" wrapText="1"/>
    </xf>
    <xf numFmtId="3" fontId="29" fillId="0" borderId="1" xfId="0" applyNumberFormat="1" applyFont="1" applyFill="1" applyBorder="1" applyAlignment="1">
      <alignment horizontal="center" vertical="center" wrapText="1"/>
    </xf>
    <xf numFmtId="2" fontId="29" fillId="0" borderId="1" xfId="0" applyNumberFormat="1" applyFont="1" applyFill="1" applyBorder="1" applyAlignment="1">
      <alignment horizontal="center" vertical="center" wrapText="1"/>
    </xf>
    <xf numFmtId="0" fontId="31" fillId="0" borderId="1" xfId="0" applyFont="1" applyBorder="1" applyAlignment="1">
      <alignment horizontal="center" vertical="center" wrapText="1"/>
    </xf>
    <xf numFmtId="3" fontId="29" fillId="0" borderId="1" xfId="0" applyNumberFormat="1" applyFont="1" applyBorder="1" applyAlignment="1">
      <alignment horizontal="center" vertical="center" wrapText="1"/>
    </xf>
    <xf numFmtId="0" fontId="29" fillId="0" borderId="1" xfId="0" applyFont="1" applyBorder="1" applyAlignment="1">
      <alignment horizontal="center" vertical="center" wrapText="1"/>
    </xf>
    <xf numFmtId="0" fontId="24" fillId="0" borderId="1" xfId="0" applyFont="1" applyBorder="1" applyAlignment="1">
      <alignment horizontal="right" vertical="center" wrapText="1"/>
    </xf>
    <xf numFmtId="3" fontId="24" fillId="0" borderId="1" xfId="0" applyNumberFormat="1" applyFont="1" applyBorder="1" applyAlignment="1">
      <alignment horizontal="center" vertical="center" wrapText="1"/>
    </xf>
    <xf numFmtId="2" fontId="24" fillId="0" borderId="1" xfId="0" applyNumberFormat="1" applyFont="1" applyBorder="1" applyAlignment="1">
      <alignment horizontal="center" vertical="center" wrapText="1"/>
    </xf>
    <xf numFmtId="0" fontId="30" fillId="0" borderId="0" xfId="0" applyFont="1" applyAlignment="1">
      <alignment wrapText="1"/>
    </xf>
    <xf numFmtId="0" fontId="28" fillId="0" borderId="0" xfId="0" applyFont="1" applyAlignment="1">
      <alignment wrapText="1"/>
    </xf>
    <xf numFmtId="3" fontId="28" fillId="0" borderId="5" xfId="0" applyNumberFormat="1" applyFont="1" applyBorder="1" applyAlignment="1">
      <alignment horizontal="center" vertical="center" wrapText="1"/>
    </xf>
    <xf numFmtId="2" fontId="28" fillId="0" borderId="5" xfId="0" applyNumberFormat="1" applyFont="1" applyBorder="1" applyAlignment="1">
      <alignment horizontal="center" vertical="center" wrapText="1"/>
    </xf>
    <xf numFmtId="0" fontId="33" fillId="0" borderId="0" xfId="0" applyFont="1" applyAlignment="1">
      <alignment vertical="center"/>
    </xf>
    <xf numFmtId="0" fontId="24" fillId="0" borderId="1" xfId="3" applyNumberFormat="1" applyFont="1" applyBorder="1" applyAlignment="1">
      <alignment horizontal="center" vertical="center" wrapText="1"/>
    </xf>
    <xf numFmtId="0" fontId="34" fillId="0" borderId="0" xfId="0" applyFont="1" applyAlignment="1">
      <alignment horizontal="right"/>
    </xf>
    <xf numFmtId="3" fontId="33" fillId="0" borderId="0" xfId="0" applyNumberFormat="1" applyFont="1" applyAlignment="1">
      <alignment horizontal="center" vertical="center"/>
    </xf>
    <xf numFmtId="0" fontId="27" fillId="0" borderId="1" xfId="0" applyFont="1" applyBorder="1" applyAlignment="1">
      <alignment horizontal="left" vertical="center" wrapText="1"/>
    </xf>
    <xf numFmtId="0" fontId="27" fillId="0" borderId="1" xfId="0" applyFont="1" applyFill="1" applyBorder="1" applyAlignment="1">
      <alignment horizontal="left" vertical="center" wrapText="1"/>
    </xf>
    <xf numFmtId="0" fontId="24" fillId="0" borderId="1" xfId="0" applyFont="1" applyBorder="1" applyAlignment="1">
      <alignment horizontal="left" vertical="center" wrapText="1"/>
    </xf>
    <xf numFmtId="0" fontId="27" fillId="0" borderId="5" xfId="0" applyFont="1" applyBorder="1" applyAlignment="1">
      <alignment horizontal="left" vertical="center" wrapText="1"/>
    </xf>
    <xf numFmtId="0" fontId="11" fillId="0" borderId="0" xfId="0" applyFont="1" applyFill="1" applyBorder="1" applyAlignment="1">
      <alignment horizontal="center"/>
    </xf>
    <xf numFmtId="0" fontId="10" fillId="0" borderId="1" xfId="0" applyFont="1" applyFill="1" applyBorder="1" applyAlignment="1">
      <alignment horizontal="center" vertical="top" wrapText="1"/>
    </xf>
    <xf numFmtId="0" fontId="10" fillId="10" borderId="1" xfId="0" applyFont="1" applyFill="1" applyBorder="1" applyAlignment="1">
      <alignment horizontal="center" vertical="top" wrapText="1"/>
    </xf>
    <xf numFmtId="3" fontId="11" fillId="0" borderId="1" xfId="0" applyNumberFormat="1" applyFont="1" applyFill="1" applyBorder="1" applyAlignment="1">
      <alignment horizontal="center" vertical="center" wrapText="1"/>
    </xf>
    <xf numFmtId="3" fontId="11" fillId="10" borderId="1" xfId="0" applyNumberFormat="1" applyFont="1" applyFill="1" applyBorder="1" applyAlignment="1">
      <alignment horizontal="center" vertical="center" wrapText="1"/>
    </xf>
    <xf numFmtId="0" fontId="11" fillId="10" borderId="1" xfId="0" applyFont="1" applyFill="1" applyBorder="1" applyAlignment="1">
      <alignment horizontal="right" vertical="center"/>
    </xf>
    <xf numFmtId="2" fontId="11" fillId="0" borderId="1" xfId="0" applyNumberFormat="1" applyFont="1" applyFill="1" applyBorder="1" applyAlignment="1">
      <alignment horizontal="center" vertical="center"/>
    </xf>
    <xf numFmtId="2" fontId="11" fillId="10" borderId="1" xfId="0" applyNumberFormat="1" applyFont="1" applyFill="1" applyBorder="1" applyAlignment="1">
      <alignment horizontal="right" vertical="center"/>
    </xf>
    <xf numFmtId="2" fontId="11" fillId="0" borderId="1" xfId="0" applyNumberFormat="1" applyFont="1" applyFill="1" applyBorder="1" applyAlignment="1">
      <alignment vertical="center" wrapText="1"/>
    </xf>
    <xf numFmtId="2" fontId="11" fillId="0" borderId="1" xfId="0" applyNumberFormat="1" applyFont="1" applyFill="1" applyBorder="1" applyAlignment="1">
      <alignment vertical="center"/>
    </xf>
    <xf numFmtId="2" fontId="11" fillId="10" borderId="1" xfId="0" applyNumberFormat="1" applyFont="1" applyFill="1" applyBorder="1" applyAlignment="1">
      <alignment vertical="center" wrapText="1"/>
    </xf>
    <xf numFmtId="2" fontId="11" fillId="10" borderId="1" xfId="0" applyNumberFormat="1" applyFont="1" applyFill="1" applyBorder="1" applyAlignment="1">
      <alignment vertical="center"/>
    </xf>
    <xf numFmtId="0" fontId="11" fillId="0" borderId="0" xfId="0" applyFont="1" applyFill="1"/>
    <xf numFmtId="0" fontId="11" fillId="0" borderId="0" xfId="0" applyFont="1" applyFill="1" applyAlignment="1">
      <alignment horizontal="center" vertical="center"/>
    </xf>
    <xf numFmtId="0" fontId="41" fillId="0" borderId="0" xfId="0" applyFont="1" applyFill="1" applyBorder="1" applyAlignment="1">
      <alignment horizontal="right" vertical="center"/>
    </xf>
    <xf numFmtId="0" fontId="10" fillId="10" borderId="42" xfId="0" applyFont="1" applyFill="1" applyBorder="1" applyAlignment="1">
      <alignment horizontal="center" vertical="center"/>
    </xf>
    <xf numFmtId="2" fontId="10" fillId="10" borderId="43" xfId="0" applyNumberFormat="1" applyFont="1" applyFill="1" applyBorder="1" applyAlignment="1">
      <alignment horizontal="center" vertical="center"/>
    </xf>
    <xf numFmtId="0" fontId="10" fillId="0" borderId="43" xfId="0" applyFont="1" applyFill="1" applyBorder="1" applyAlignment="1">
      <alignment horizontal="center" vertical="center"/>
    </xf>
    <xf numFmtId="2" fontId="41" fillId="0" borderId="0" xfId="0" applyNumberFormat="1" applyFont="1" applyFill="1" applyBorder="1" applyAlignment="1">
      <alignment horizontal="right" vertical="center"/>
    </xf>
    <xf numFmtId="2" fontId="10" fillId="10" borderId="0" xfId="0" applyNumberFormat="1" applyFont="1" applyFill="1" applyBorder="1" applyAlignment="1">
      <alignment horizontal="right" vertical="center"/>
    </xf>
    <xf numFmtId="0" fontId="41" fillId="0" borderId="1" xfId="0" applyFont="1" applyFill="1" applyBorder="1" applyAlignment="1">
      <alignment horizontal="right" vertical="center"/>
    </xf>
    <xf numFmtId="0" fontId="10" fillId="10" borderId="1" xfId="0" applyFont="1" applyFill="1" applyBorder="1" applyAlignment="1">
      <alignment horizontal="center" vertical="center"/>
    </xf>
    <xf numFmtId="2" fontId="10" fillId="1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2" fontId="41" fillId="0" borderId="1" xfId="0" applyNumberFormat="1" applyFont="1" applyFill="1" applyBorder="1" applyAlignment="1">
      <alignment horizontal="right" vertical="center"/>
    </xf>
    <xf numFmtId="2" fontId="10" fillId="10" borderId="1" xfId="0" applyNumberFormat="1" applyFont="1" applyFill="1" applyBorder="1" applyAlignment="1">
      <alignment horizontal="right" vertical="center"/>
    </xf>
    <xf numFmtId="3" fontId="10" fillId="0" borderId="1" xfId="0" applyNumberFormat="1" applyFont="1" applyFill="1" applyBorder="1" applyAlignment="1">
      <alignment horizontal="center" vertical="center" wrapText="1"/>
    </xf>
    <xf numFmtId="4" fontId="10" fillId="0" borderId="1" xfId="0" applyNumberFormat="1" applyFont="1" applyFill="1" applyBorder="1" applyAlignment="1">
      <alignment horizontal="center" vertical="center" wrapText="1"/>
    </xf>
    <xf numFmtId="0" fontId="11" fillId="0" borderId="1" xfId="0" applyFont="1" applyFill="1" applyBorder="1"/>
    <xf numFmtId="0" fontId="11" fillId="0" borderId="1" xfId="0" applyFont="1" applyFill="1" applyBorder="1" applyAlignment="1">
      <alignment horizontal="center" vertical="center" wrapText="1"/>
    </xf>
    <xf numFmtId="4" fontId="11" fillId="0" borderId="1" xfId="0" applyNumberFormat="1" applyFont="1" applyFill="1" applyBorder="1" applyAlignment="1">
      <alignment horizontal="center" vertical="center" wrapText="1"/>
    </xf>
    <xf numFmtId="4" fontId="11" fillId="0" borderId="1" xfId="0" applyNumberFormat="1" applyFont="1" applyFill="1" applyBorder="1" applyAlignment="1">
      <alignment vertical="center" wrapText="1"/>
    </xf>
    <xf numFmtId="166" fontId="11" fillId="0" borderId="1" xfId="0" applyNumberFormat="1" applyFont="1" applyFill="1" applyBorder="1" applyAlignment="1">
      <alignment horizontal="center" vertical="center" wrapText="1"/>
    </xf>
    <xf numFmtId="0" fontId="11" fillId="0" borderId="0" xfId="0" applyFont="1" applyFill="1" applyAlignment="1">
      <alignment vertical="center"/>
    </xf>
    <xf numFmtId="0" fontId="11" fillId="0" borderId="1" xfId="0" applyFont="1" applyFill="1" applyBorder="1" applyAlignment="1">
      <alignment vertical="center" wrapText="1"/>
    </xf>
    <xf numFmtId="0" fontId="11" fillId="0" borderId="1" xfId="0" applyFont="1" applyFill="1" applyBorder="1" applyAlignment="1">
      <alignment horizontal="left" vertical="center" wrapText="1"/>
    </xf>
    <xf numFmtId="2" fontId="11" fillId="0" borderId="1" xfId="0" applyNumberFormat="1" applyFont="1" applyFill="1" applyBorder="1" applyAlignment="1">
      <alignment horizontal="center" vertical="center" wrapText="1"/>
    </xf>
    <xf numFmtId="15" fontId="11" fillId="0" borderId="1" xfId="0" applyNumberFormat="1" applyFont="1" applyFill="1" applyBorder="1" applyAlignment="1">
      <alignment horizontal="center" vertical="center" wrapText="1"/>
    </xf>
    <xf numFmtId="0" fontId="11" fillId="0" borderId="1" xfId="0" applyNumberFormat="1" applyFont="1" applyFill="1" applyBorder="1" applyAlignment="1">
      <alignment horizontal="center" vertical="center" wrapText="1"/>
    </xf>
    <xf numFmtId="2" fontId="11" fillId="10" borderId="1" xfId="0" applyNumberFormat="1" applyFont="1" applyFill="1" applyBorder="1" applyAlignment="1">
      <alignment horizontal="center" vertical="center"/>
    </xf>
    <xf numFmtId="166" fontId="11" fillId="0" borderId="5" xfId="0" applyNumberFormat="1" applyFont="1" applyFill="1" applyBorder="1" applyAlignment="1">
      <alignment horizontal="center" vertical="center" wrapText="1"/>
    </xf>
    <xf numFmtId="166" fontId="11" fillId="0" borderId="6" xfId="0" applyNumberFormat="1" applyFont="1" applyFill="1" applyBorder="1" applyAlignment="1">
      <alignment horizontal="center" vertical="center" wrapText="1"/>
    </xf>
    <xf numFmtId="2" fontId="11" fillId="10" borderId="1" xfId="0" applyNumberFormat="1" applyFont="1" applyFill="1" applyBorder="1" applyAlignment="1">
      <alignment horizontal="right" vertical="center" wrapText="1"/>
    </xf>
    <xf numFmtId="166" fontId="11" fillId="0" borderId="7" xfId="0" applyNumberFormat="1" applyFont="1" applyFill="1" applyBorder="1" applyAlignment="1">
      <alignment horizontal="center" vertical="center" wrapText="1"/>
    </xf>
    <xf numFmtId="0" fontId="11" fillId="0" borderId="1" xfId="0" applyNumberFormat="1" applyFont="1" applyFill="1" applyBorder="1" applyAlignment="1">
      <alignment horizontal="center" vertical="center"/>
    </xf>
    <xf numFmtId="0" fontId="11" fillId="0" borderId="1" xfId="0" applyFont="1" applyFill="1" applyBorder="1" applyAlignment="1">
      <alignment horizontal="center" vertical="center" readingOrder="1"/>
    </xf>
    <xf numFmtId="167" fontId="11" fillId="0" borderId="1" xfId="0" applyNumberFormat="1" applyFont="1" applyFill="1" applyBorder="1" applyAlignment="1">
      <alignment horizontal="center" vertical="center" wrapText="1"/>
    </xf>
    <xf numFmtId="0" fontId="11" fillId="0" borderId="1" xfId="4" applyFont="1" applyFill="1" applyBorder="1" applyAlignment="1">
      <alignment horizontal="center" vertical="center" wrapText="1"/>
    </xf>
    <xf numFmtId="168" fontId="11" fillId="0" borderId="1" xfId="4" applyNumberFormat="1" applyFont="1" applyFill="1" applyBorder="1" applyAlignment="1">
      <alignment horizontal="center" vertical="center"/>
    </xf>
    <xf numFmtId="4" fontId="11" fillId="0" borderId="1" xfId="0" applyNumberFormat="1" applyFont="1" applyFill="1" applyBorder="1" applyAlignment="1">
      <alignment horizontal="center" vertical="center"/>
    </xf>
    <xf numFmtId="166" fontId="11" fillId="0" borderId="0" xfId="0" applyNumberFormat="1" applyFont="1" applyFill="1" applyBorder="1" applyAlignment="1">
      <alignment horizontal="center" vertical="center" wrapText="1"/>
    </xf>
    <xf numFmtId="3" fontId="11" fillId="0" borderId="0" xfId="0" applyNumberFormat="1" applyFont="1" applyFill="1" applyBorder="1" applyAlignment="1">
      <alignment horizontal="center" vertical="center" wrapText="1"/>
    </xf>
    <xf numFmtId="0" fontId="11" fillId="0" borderId="0" xfId="0" applyFont="1" applyFill="1" applyBorder="1" applyAlignment="1">
      <alignment horizontal="center" vertical="center" wrapText="1"/>
    </xf>
    <xf numFmtId="0" fontId="11" fillId="0" borderId="0" xfId="0" applyFont="1" applyFill="1" applyBorder="1" applyAlignment="1">
      <alignment vertical="center" wrapText="1"/>
    </xf>
    <xf numFmtId="167" fontId="11" fillId="0" borderId="0" xfId="0" applyNumberFormat="1" applyFont="1" applyFill="1" applyBorder="1" applyAlignment="1">
      <alignment horizontal="center" vertical="center" wrapText="1"/>
    </xf>
    <xf numFmtId="4" fontId="11" fillId="0" borderId="0" xfId="0" applyNumberFormat="1" applyFont="1" applyFill="1" applyBorder="1" applyAlignment="1">
      <alignment horizontal="center" vertical="center"/>
    </xf>
    <xf numFmtId="2" fontId="11" fillId="0" borderId="0" xfId="0" applyNumberFormat="1" applyFont="1" applyFill="1" applyBorder="1" applyAlignment="1">
      <alignment horizontal="center" vertical="center" wrapText="1"/>
    </xf>
    <xf numFmtId="0" fontId="11" fillId="0" borderId="0" xfId="0" applyFont="1" applyFill="1" applyBorder="1"/>
    <xf numFmtId="0" fontId="11" fillId="0" borderId="1" xfId="4" applyFont="1" applyFill="1" applyBorder="1" applyAlignment="1">
      <alignment horizontal="left" vertical="top" wrapText="1"/>
    </xf>
    <xf numFmtId="0" fontId="11" fillId="0" borderId="1" xfId="4" applyFont="1" applyFill="1" applyBorder="1" applyAlignment="1">
      <alignment vertical="center" wrapText="1"/>
    </xf>
    <xf numFmtId="0" fontId="11" fillId="0" borderId="1" xfId="4" applyFont="1" applyFill="1" applyBorder="1" applyAlignment="1">
      <alignment horizontal="left" vertical="center" wrapText="1"/>
    </xf>
    <xf numFmtId="2" fontId="11" fillId="0" borderId="1" xfId="4" applyNumberFormat="1" applyFont="1" applyFill="1" applyBorder="1" applyAlignment="1">
      <alignment horizontal="center" vertical="center" wrapText="1"/>
    </xf>
    <xf numFmtId="2" fontId="11" fillId="0" borderId="1" xfId="0" applyNumberFormat="1" applyFont="1" applyFill="1" applyBorder="1" applyAlignment="1">
      <alignment horizontal="right" vertical="center"/>
    </xf>
    <xf numFmtId="166" fontId="11" fillId="0" borderId="1" xfId="0" applyNumberFormat="1" applyFont="1" applyFill="1" applyBorder="1" applyAlignment="1">
      <alignment horizontal="left" vertical="center" wrapText="1"/>
    </xf>
    <xf numFmtId="0" fontId="11" fillId="0" borderId="1" xfId="0" applyFont="1" applyFill="1" applyBorder="1" applyAlignment="1">
      <alignment horizontal="center" vertical="center"/>
    </xf>
    <xf numFmtId="1" fontId="11" fillId="0" borderId="1" xfId="0" applyNumberFormat="1"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Font="1" applyFill="1" applyBorder="1"/>
    <xf numFmtId="2" fontId="10" fillId="0" borderId="1"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4" fontId="10" fillId="0" borderId="1" xfId="0" applyNumberFormat="1" applyFont="1" applyFill="1" applyBorder="1" applyAlignment="1">
      <alignment horizontal="center" vertical="center"/>
    </xf>
    <xf numFmtId="2" fontId="10" fillId="0" borderId="1" xfId="3" applyNumberFormat="1" applyFont="1" applyFill="1" applyBorder="1" applyAlignment="1">
      <alignment horizontal="center" vertical="center"/>
    </xf>
    <xf numFmtId="0" fontId="11" fillId="0" borderId="1" xfId="0" applyNumberFormat="1" applyFont="1" applyFill="1" applyBorder="1"/>
    <xf numFmtId="0" fontId="10" fillId="0" borderId="0" xfId="0" applyFont="1" applyFill="1" applyBorder="1" applyAlignment="1">
      <alignment vertical="center"/>
    </xf>
    <xf numFmtId="2" fontId="11" fillId="0" borderId="0" xfId="0" applyNumberFormat="1" applyFont="1" applyFill="1" applyBorder="1"/>
    <xf numFmtId="49" fontId="11" fillId="0" borderId="1" xfId="5" applyNumberFormat="1" applyFont="1" applyBorder="1" applyAlignment="1" applyProtection="1">
      <alignment vertical="center" wrapText="1"/>
    </xf>
    <xf numFmtId="171" fontId="11" fillId="0" borderId="1" xfId="5" applyNumberFormat="1" applyFont="1" applyBorder="1" applyAlignment="1" applyProtection="1">
      <alignment horizontal="center" vertical="center" wrapText="1"/>
    </xf>
    <xf numFmtId="49" fontId="11" fillId="0" borderId="1" xfId="5" applyNumberFormat="1" applyFont="1" applyBorder="1" applyAlignment="1" applyProtection="1">
      <alignment horizontal="center" vertical="center" wrapText="1"/>
    </xf>
    <xf numFmtId="170" fontId="11" fillId="0" borderId="1" xfId="5" applyNumberFormat="1" applyFont="1" applyBorder="1" applyAlignment="1" applyProtection="1">
      <alignment horizontal="center" vertical="center" wrapText="1"/>
      <protection locked="0"/>
    </xf>
    <xf numFmtId="39" fontId="11" fillId="0" borderId="1" xfId="5" applyNumberFormat="1" applyFont="1" applyBorder="1" applyAlignment="1" applyProtection="1">
      <alignment horizontal="center" vertical="center" wrapText="1"/>
      <protection locked="0"/>
    </xf>
    <xf numFmtId="0" fontId="11" fillId="0" borderId="1" xfId="5" applyFont="1" applyBorder="1" applyAlignment="1" applyProtection="1">
      <alignment horizontal="center" vertical="center" wrapText="1"/>
    </xf>
    <xf numFmtId="170" fontId="20" fillId="0" borderId="1" xfId="5" applyNumberFormat="1" applyFont="1" applyBorder="1" applyAlignment="1" applyProtection="1">
      <alignment horizontal="center" vertical="center" wrapText="1"/>
      <protection locked="0"/>
    </xf>
    <xf numFmtId="39" fontId="20" fillId="0" borderId="1" xfId="5" applyNumberFormat="1" applyFont="1" applyBorder="1" applyAlignment="1" applyProtection="1">
      <alignment horizontal="center" vertical="center" wrapText="1"/>
      <protection locked="0"/>
    </xf>
    <xf numFmtId="170" fontId="11" fillId="0" borderId="1" xfId="5" applyNumberFormat="1" applyFont="1" applyBorder="1" applyAlignment="1" applyProtection="1">
      <alignment horizontal="center" vertical="center"/>
      <protection locked="0"/>
    </xf>
    <xf numFmtId="39" fontId="11" fillId="0" borderId="5" xfId="5" applyNumberFormat="1" applyFont="1" applyBorder="1" applyAlignment="1" applyProtection="1">
      <alignment horizontal="center" vertical="center" wrapText="1"/>
      <protection locked="0"/>
    </xf>
    <xf numFmtId="172" fontId="11" fillId="0" borderId="1" xfId="5" applyNumberFormat="1" applyFont="1" applyBorder="1" applyAlignment="1" applyProtection="1">
      <alignment horizontal="center" vertical="center" wrapText="1"/>
    </xf>
    <xf numFmtId="173" fontId="11" fillId="0" borderId="1" xfId="5" applyNumberFormat="1" applyFont="1" applyBorder="1" applyAlignment="1" applyProtection="1">
      <alignment horizontal="center" vertical="center" wrapText="1"/>
    </xf>
    <xf numFmtId="49" fontId="11" fillId="0" borderId="5" xfId="5" applyNumberFormat="1" applyFont="1" applyBorder="1" applyAlignment="1" applyProtection="1">
      <alignment vertical="center" wrapText="1"/>
    </xf>
    <xf numFmtId="171" fontId="11" fillId="0" borderId="5" xfId="5" applyNumberFormat="1" applyFont="1" applyBorder="1" applyAlignment="1" applyProtection="1">
      <alignment horizontal="center" vertical="center" wrapText="1"/>
    </xf>
    <xf numFmtId="49" fontId="11" fillId="0" borderId="5" xfId="5" applyNumberFormat="1" applyFont="1" applyBorder="1" applyAlignment="1" applyProtection="1">
      <alignment horizontal="center" vertical="center" wrapText="1"/>
    </xf>
    <xf numFmtId="170" fontId="11" fillId="0" borderId="5" xfId="5" applyNumberFormat="1" applyFont="1" applyBorder="1" applyAlignment="1" applyProtection="1">
      <alignment horizontal="center" vertical="center" wrapText="1"/>
      <protection locked="0"/>
    </xf>
    <xf numFmtId="39" fontId="20" fillId="0" borderId="5" xfId="5" applyNumberFormat="1" applyFont="1" applyBorder="1" applyAlignment="1" applyProtection="1">
      <alignment horizontal="center" vertical="center" wrapText="1"/>
      <protection locked="0"/>
    </xf>
    <xf numFmtId="2" fontId="42" fillId="0" borderId="1" xfId="5" applyNumberFormat="1" applyFont="1" applyBorder="1" applyAlignment="1" applyProtection="1">
      <protection locked="0"/>
    </xf>
    <xf numFmtId="39" fontId="10" fillId="0" borderId="1" xfId="5" applyNumberFormat="1" applyFont="1" applyBorder="1" applyAlignment="1" applyProtection="1">
      <alignment horizontal="center" vertical="center" wrapText="1"/>
    </xf>
    <xf numFmtId="2" fontId="42" fillId="0" borderId="1" xfId="5" applyNumberFormat="1" applyFont="1" applyBorder="1" applyAlignment="1" applyProtection="1">
      <alignment vertical="center"/>
      <protection locked="0"/>
    </xf>
    <xf numFmtId="2" fontId="43" fillId="0" borderId="1" xfId="5" applyNumberFormat="1" applyFont="1" applyBorder="1" applyAlignment="1" applyProtection="1">
      <protection locked="0"/>
    </xf>
    <xf numFmtId="2" fontId="11" fillId="0" borderId="1" xfId="5" applyNumberFormat="1" applyFont="1" applyBorder="1" applyAlignment="1" applyProtection="1">
      <alignment horizontal="center" vertical="center" wrapText="1"/>
      <protection locked="0"/>
    </xf>
    <xf numFmtId="0" fontId="10" fillId="0" borderId="1" xfId="5" applyFont="1" applyBorder="1" applyAlignment="1" applyProtection="1">
      <alignment horizontal="center" vertical="center" wrapText="1"/>
    </xf>
    <xf numFmtId="170" fontId="10" fillId="0" borderId="1" xfId="5" applyNumberFormat="1" applyFont="1" applyBorder="1" applyAlignment="1" applyProtection="1">
      <alignment horizontal="center" vertical="center" wrapText="1"/>
    </xf>
    <xf numFmtId="39" fontId="10" fillId="0" borderId="3" xfId="5" applyNumberFormat="1" applyFont="1" applyBorder="1" applyAlignment="1" applyProtection="1">
      <alignment vertical="center" wrapText="1"/>
    </xf>
    <xf numFmtId="39" fontId="10" fillId="0" borderId="4" xfId="5" applyNumberFormat="1" applyFont="1" applyBorder="1" applyAlignment="1" applyProtection="1">
      <alignment vertical="center" wrapText="1"/>
    </xf>
    <xf numFmtId="170" fontId="10" fillId="0" borderId="6" xfId="5" applyNumberFormat="1" applyFont="1" applyBorder="1" applyAlignment="1" applyProtection="1">
      <protection locked="0"/>
    </xf>
    <xf numFmtId="39" fontId="10" fillId="0" borderId="6" xfId="5" applyNumberFormat="1" applyFont="1" applyBorder="1" applyAlignment="1" applyProtection="1">
      <alignment horizontal="center" vertical="center"/>
      <protection locked="0"/>
    </xf>
    <xf numFmtId="170" fontId="10" fillId="0" borderId="14" xfId="5" applyNumberFormat="1" applyFont="1" applyBorder="1" applyAlignment="1" applyProtection="1">
      <alignment horizontal="center" vertical="center" wrapText="1"/>
    </xf>
    <xf numFmtId="39" fontId="10" fillId="0" borderId="15" xfId="5" applyNumberFormat="1" applyFont="1" applyBorder="1" applyAlignment="1" applyProtection="1">
      <alignment horizontal="center" vertical="center" wrapText="1"/>
    </xf>
    <xf numFmtId="170" fontId="11" fillId="0" borderId="14" xfId="5" applyNumberFormat="1" applyFont="1" applyBorder="1" applyAlignment="1" applyProtection="1">
      <alignment horizontal="center" vertical="center" wrapText="1"/>
      <protection locked="0"/>
    </xf>
    <xf numFmtId="39" fontId="11" fillId="0" borderId="15" xfId="5" applyNumberFormat="1" applyFont="1" applyBorder="1" applyAlignment="1" applyProtection="1">
      <alignment horizontal="center" vertical="center" wrapText="1"/>
      <protection locked="0"/>
    </xf>
    <xf numFmtId="170" fontId="20" fillId="0" borderId="14" xfId="5" applyNumberFormat="1" applyFont="1" applyBorder="1" applyAlignment="1" applyProtection="1">
      <alignment horizontal="center" vertical="center" wrapText="1"/>
      <protection locked="0"/>
    </xf>
    <xf numFmtId="39" fontId="20" fillId="0" borderId="15" xfId="5" applyNumberFormat="1" applyFont="1" applyBorder="1" applyAlignment="1" applyProtection="1">
      <alignment horizontal="center" vertical="center" wrapText="1"/>
      <protection locked="0"/>
    </xf>
    <xf numFmtId="170" fontId="11" fillId="0" borderId="14" xfId="5" applyNumberFormat="1" applyFont="1" applyBorder="1" applyAlignment="1" applyProtection="1">
      <alignment horizontal="center" vertical="center"/>
      <protection locked="0"/>
    </xf>
    <xf numFmtId="39" fontId="11" fillId="0" borderId="23" xfId="5" applyNumberFormat="1" applyFont="1" applyBorder="1" applyAlignment="1" applyProtection="1">
      <alignment horizontal="center" vertical="center" wrapText="1"/>
      <protection locked="0"/>
    </xf>
    <xf numFmtId="170" fontId="11" fillId="0" borderId="22" xfId="5" applyNumberFormat="1" applyFont="1" applyBorder="1" applyAlignment="1" applyProtection="1">
      <alignment horizontal="center" vertical="center" wrapText="1"/>
      <protection locked="0"/>
    </xf>
    <xf numFmtId="39" fontId="20" fillId="0" borderId="23" xfId="5" applyNumberFormat="1" applyFont="1" applyBorder="1" applyAlignment="1" applyProtection="1">
      <alignment horizontal="center" vertical="center" wrapText="1"/>
      <protection locked="0"/>
    </xf>
    <xf numFmtId="0" fontId="11" fillId="0" borderId="16" xfId="0" applyNumberFormat="1" applyFont="1" applyFill="1" applyBorder="1" applyAlignment="1" applyProtection="1">
      <alignment horizontal="center" vertical="center" wrapText="1"/>
      <protection locked="0"/>
    </xf>
    <xf numFmtId="39" fontId="20" fillId="0" borderId="17" xfId="0" applyNumberFormat="1" applyFont="1" applyFill="1" applyBorder="1" applyAlignment="1" applyProtection="1">
      <alignment horizontal="center" vertical="center" wrapText="1"/>
      <protection locked="0"/>
    </xf>
    <xf numFmtId="0" fontId="11" fillId="0" borderId="17" xfId="0" applyNumberFormat="1" applyFont="1" applyFill="1" applyBorder="1" applyAlignment="1" applyProtection="1">
      <alignment horizontal="center" vertical="center" wrapText="1"/>
      <protection locked="0"/>
    </xf>
    <xf numFmtId="39" fontId="20" fillId="0" borderId="18" xfId="0" applyNumberFormat="1" applyFont="1" applyFill="1" applyBorder="1" applyAlignment="1" applyProtection="1">
      <alignment horizontal="center" vertical="center" wrapText="1"/>
      <protection locked="0"/>
    </xf>
    <xf numFmtId="170" fontId="11" fillId="0" borderId="15" xfId="5" applyNumberFormat="1" applyFont="1" applyBorder="1" applyAlignment="1" applyProtection="1">
      <alignment horizontal="center" vertical="center" wrapText="1"/>
      <protection locked="0"/>
    </xf>
    <xf numFmtId="170" fontId="20" fillId="0" borderId="15" xfId="5" applyNumberFormat="1" applyFont="1" applyBorder="1" applyAlignment="1" applyProtection="1">
      <alignment horizontal="center" vertical="center" wrapText="1"/>
      <protection locked="0"/>
    </xf>
    <xf numFmtId="170" fontId="11" fillId="0" borderId="15" xfId="5" applyNumberFormat="1" applyFont="1" applyBorder="1" applyAlignment="1" applyProtection="1">
      <alignment horizontal="center" vertical="center"/>
      <protection locked="0"/>
    </xf>
    <xf numFmtId="170" fontId="11" fillId="0" borderId="23" xfId="5" applyNumberFormat="1" applyFont="1" applyBorder="1" applyAlignment="1" applyProtection="1">
      <alignment horizontal="center" vertical="center" wrapText="1"/>
      <protection locked="0"/>
    </xf>
    <xf numFmtId="0" fontId="11" fillId="0" borderId="18" xfId="0" applyNumberFormat="1" applyFont="1" applyFill="1" applyBorder="1" applyAlignment="1" applyProtection="1">
      <alignment horizontal="center" vertical="center" wrapText="1"/>
      <protection locked="0"/>
    </xf>
    <xf numFmtId="2" fontId="42" fillId="0" borderId="6" xfId="5" applyNumberFormat="1" applyFont="1" applyBorder="1" applyAlignment="1" applyProtection="1">
      <protection locked="0"/>
    </xf>
    <xf numFmtId="0" fontId="0" fillId="0" borderId="6" xfId="0" applyBorder="1"/>
    <xf numFmtId="39" fontId="11" fillId="0" borderId="14" xfId="5" applyNumberFormat="1" applyFont="1" applyBorder="1" applyAlignment="1" applyProtection="1">
      <alignment horizontal="center" vertical="center" wrapText="1"/>
      <protection locked="0"/>
    </xf>
    <xf numFmtId="0" fontId="0" fillId="0" borderId="15" xfId="0" applyBorder="1"/>
    <xf numFmtId="39" fontId="20" fillId="0" borderId="14" xfId="5" applyNumberFormat="1" applyFont="1" applyBorder="1" applyAlignment="1" applyProtection="1">
      <alignment horizontal="center" vertical="center" wrapText="1"/>
      <protection locked="0"/>
    </xf>
    <xf numFmtId="39" fontId="20" fillId="0" borderId="16" xfId="0" applyNumberFormat="1" applyFont="1" applyFill="1" applyBorder="1" applyAlignment="1" applyProtection="1">
      <alignment horizontal="center" vertical="center" wrapText="1"/>
      <protection locked="0"/>
    </xf>
    <xf numFmtId="2" fontId="42" fillId="0" borderId="17" xfId="0" applyNumberFormat="1" applyFont="1" applyFill="1" applyBorder="1" applyAlignment="1" applyProtection="1">
      <protection locked="0"/>
    </xf>
    <xf numFmtId="0" fontId="0" fillId="0" borderId="18" xfId="0" applyBorder="1"/>
    <xf numFmtId="0" fontId="0" fillId="0" borderId="30" xfId="0" applyBorder="1"/>
    <xf numFmtId="0" fontId="0" fillId="0" borderId="47" xfId="0" applyBorder="1"/>
    <xf numFmtId="0" fontId="11" fillId="0" borderId="6" xfId="5" applyFont="1" applyBorder="1" applyAlignment="1" applyProtection="1">
      <protection locked="0"/>
    </xf>
    <xf numFmtId="0" fontId="10" fillId="0" borderId="6" xfId="5" applyFont="1" applyBorder="1" applyAlignment="1" applyProtection="1">
      <alignment horizontal="center" vertical="center" wrapText="1"/>
      <protection locked="0"/>
    </xf>
    <xf numFmtId="0" fontId="10" fillId="0" borderId="6" xfId="5" applyFont="1" applyBorder="1" applyAlignment="1" applyProtection="1">
      <alignment horizontal="center" vertical="center"/>
      <protection locked="0"/>
    </xf>
    <xf numFmtId="0" fontId="11" fillId="0" borderId="6" xfId="5" applyFont="1" applyBorder="1" applyAlignment="1" applyProtection="1">
      <alignment horizontal="left" vertical="center" wrapText="1"/>
      <protection locked="0"/>
    </xf>
    <xf numFmtId="0" fontId="10" fillId="0" borderId="14" xfId="5" applyFont="1" applyBorder="1" applyAlignment="1" applyProtection="1">
      <alignment horizontal="center" vertical="center" wrapText="1"/>
    </xf>
    <xf numFmtId="0" fontId="10" fillId="0" borderId="15" xfId="5" applyFont="1" applyBorder="1" applyAlignment="1" applyProtection="1">
      <alignment horizontal="center" vertical="center" wrapText="1"/>
    </xf>
    <xf numFmtId="0" fontId="11" fillId="0" borderId="14" xfId="5" applyFont="1" applyBorder="1" applyAlignment="1" applyProtection="1">
      <alignment horizontal="center" vertical="center" wrapText="1"/>
    </xf>
    <xf numFmtId="49" fontId="11" fillId="0" borderId="15" xfId="5" applyNumberFormat="1" applyFont="1" applyBorder="1" applyAlignment="1" applyProtection="1">
      <alignment horizontal="center" vertical="center" wrapText="1"/>
    </xf>
    <xf numFmtId="0" fontId="11" fillId="0" borderId="22" xfId="5" applyFont="1" applyBorder="1" applyAlignment="1" applyProtection="1">
      <alignment horizontal="center" vertical="center" wrapText="1"/>
    </xf>
    <xf numFmtId="49" fontId="11" fillId="0" borderId="23" xfId="5" applyNumberFormat="1" applyFont="1" applyBorder="1" applyAlignment="1" applyProtection="1">
      <alignment horizontal="center" vertical="center" wrapText="1"/>
    </xf>
    <xf numFmtId="0" fontId="11" fillId="0" borderId="16" xfId="0" applyNumberFormat="1" applyFont="1" applyFill="1" applyBorder="1" applyAlignment="1" applyProtection="1">
      <alignment horizontal="center" vertical="center" wrapText="1"/>
    </xf>
    <xf numFmtId="0" fontId="11" fillId="0" borderId="17" xfId="0" applyNumberFormat="1" applyFont="1" applyFill="1" applyBorder="1" applyAlignment="1" applyProtection="1">
      <alignment horizontal="center" vertical="center" wrapText="1"/>
    </xf>
    <xf numFmtId="0" fontId="11" fillId="0" borderId="18" xfId="0" applyNumberFormat="1" applyFont="1" applyFill="1" applyBorder="1" applyAlignment="1" applyProtection="1">
      <alignment horizontal="center"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5" fillId="0" borderId="32" xfId="0" applyFont="1" applyBorder="1" applyAlignment="1">
      <alignment horizontal="center"/>
    </xf>
    <xf numFmtId="0" fontId="15" fillId="0" borderId="33" xfId="0" applyFont="1" applyBorder="1" applyAlignment="1">
      <alignment horizontal="center"/>
    </xf>
    <xf numFmtId="0" fontId="15" fillId="0" borderId="28" xfId="0" applyFont="1" applyBorder="1" applyAlignment="1">
      <alignment horizontal="center"/>
    </xf>
    <xf numFmtId="0" fontId="16" fillId="0" borderId="20" xfId="0" applyFont="1" applyFill="1" applyBorder="1" applyAlignment="1">
      <alignment horizontal="center" vertical="center" wrapText="1"/>
    </xf>
    <xf numFmtId="0" fontId="16" fillId="0" borderId="21" xfId="0" applyFont="1" applyFill="1" applyBorder="1" applyAlignment="1">
      <alignment horizontal="center" vertical="center" wrapText="1"/>
    </xf>
    <xf numFmtId="0" fontId="16" fillId="0" borderId="39" xfId="0" applyFont="1" applyFill="1" applyBorder="1" applyAlignment="1">
      <alignment horizontal="center" vertical="center" wrapText="1"/>
    </xf>
    <xf numFmtId="0" fontId="16" fillId="0" borderId="35" xfId="0" applyFont="1" applyFill="1" applyBorder="1" applyAlignment="1">
      <alignment horizontal="center" vertical="center" wrapText="1"/>
    </xf>
    <xf numFmtId="0" fontId="16" fillId="0" borderId="40" xfId="0" applyFont="1" applyFill="1" applyBorder="1" applyAlignment="1">
      <alignment horizontal="center" vertical="center" wrapText="1"/>
    </xf>
    <xf numFmtId="0" fontId="16" fillId="0" borderId="6" xfId="0" applyFont="1" applyFill="1" applyBorder="1" applyAlignment="1">
      <alignment horizontal="center" vertical="center" wrapText="1"/>
    </xf>
    <xf numFmtId="0" fontId="15" fillId="0" borderId="5" xfId="0" applyFont="1" applyBorder="1" applyAlignment="1">
      <alignment horizontal="center" vertical="top"/>
    </xf>
    <xf numFmtId="1" fontId="14" fillId="0" borderId="20" xfId="0" applyNumberFormat="1" applyFont="1" applyBorder="1" applyAlignment="1">
      <alignment horizontal="center" vertical="center"/>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1" xfId="0" applyFont="1" applyBorder="1" applyAlignment="1">
      <alignment horizontal="center" vertical="center" wrapText="1"/>
    </xf>
    <xf numFmtId="0" fontId="12" fillId="0" borderId="15" xfId="0" applyFont="1" applyBorder="1" applyAlignment="1">
      <alignment horizontal="center" vertical="center" wrapText="1"/>
    </xf>
    <xf numFmtId="0" fontId="12" fillId="0" borderId="18" xfId="0" applyFont="1" applyBorder="1" applyAlignment="1">
      <alignment horizontal="center" vertical="center" wrapText="1"/>
    </xf>
    <xf numFmtId="0" fontId="14" fillId="0" borderId="15" xfId="0" applyFont="1" applyBorder="1" applyAlignment="1">
      <alignment horizontal="center" vertical="center" wrapText="1"/>
    </xf>
    <xf numFmtId="0" fontId="18" fillId="9" borderId="1" xfId="0" applyFont="1" applyFill="1" applyBorder="1" applyAlignment="1">
      <alignment horizontal="left" vertical="center" wrapText="1"/>
    </xf>
    <xf numFmtId="0" fontId="18" fillId="9" borderId="17" xfId="0" applyFont="1" applyFill="1" applyBorder="1" applyAlignment="1">
      <alignment horizontal="left" vertical="center" wrapText="1"/>
    </xf>
    <xf numFmtId="0" fontId="12" fillId="0" borderId="1" xfId="0" applyFont="1" applyBorder="1" applyAlignment="1">
      <alignment horizontal="center" vertical="center" wrapText="1"/>
    </xf>
    <xf numFmtId="0" fontId="12" fillId="0" borderId="17" xfId="0" applyFont="1" applyBorder="1" applyAlignment="1">
      <alignment horizontal="center" vertical="center" wrapText="1"/>
    </xf>
    <xf numFmtId="0" fontId="20" fillId="9" borderId="1" xfId="0" applyFont="1" applyFill="1" applyBorder="1" applyAlignment="1">
      <alignment horizontal="center" vertical="center" wrapText="1"/>
    </xf>
    <xf numFmtId="0" fontId="20" fillId="9" borderId="17" xfId="0" applyFont="1" applyFill="1" applyBorder="1" applyAlignment="1">
      <alignment horizontal="center" vertical="center" wrapText="1"/>
    </xf>
    <xf numFmtId="0" fontId="0" fillId="0" borderId="5" xfId="0" applyBorder="1" applyAlignment="1">
      <alignment horizontal="center"/>
    </xf>
    <xf numFmtId="0" fontId="0" fillId="0" borderId="7" xfId="0" applyBorder="1" applyAlignment="1">
      <alignment horizontal="center"/>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6" xfId="0" applyBorder="1" applyAlignment="1">
      <alignment horizontal="center" vertical="top"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0" fillId="0" borderId="6" xfId="0" applyBorder="1" applyAlignment="1">
      <alignment horizontal="center"/>
    </xf>
    <xf numFmtId="0" fontId="1" fillId="0" borderId="1" xfId="0" applyFont="1" applyBorder="1" applyAlignment="1">
      <alignment horizontal="center" vertical="top"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164" fontId="4" fillId="4"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0" fontId="4" fillId="4" borderId="5"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4" fillId="0" borderId="11" xfId="0" applyFont="1" applyBorder="1" applyAlignment="1">
      <alignment horizontal="center" vertical="center"/>
    </xf>
    <xf numFmtId="0" fontId="3" fillId="0" borderId="6" xfId="0" applyFont="1" applyBorder="1" applyAlignment="1">
      <alignment horizontal="center" vertical="center" wrapText="1"/>
    </xf>
    <xf numFmtId="0" fontId="3"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1" fontId="5" fillId="4" borderId="1" xfId="0" applyNumberFormat="1" applyFont="1" applyFill="1" applyBorder="1" applyAlignment="1">
      <alignment horizontal="center" vertical="center" wrapText="1"/>
    </xf>
    <xf numFmtId="0" fontId="3" fillId="0" borderId="11" xfId="0" applyFont="1" applyBorder="1" applyAlignment="1">
      <alignment horizontal="center" vertical="center"/>
    </xf>
    <xf numFmtId="0" fontId="3" fillId="0" borderId="0"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xf>
    <xf numFmtId="1" fontId="5" fillId="4" borderId="7" xfId="0" applyNumberFormat="1" applyFont="1" applyFill="1" applyBorder="1" applyAlignment="1">
      <alignment horizontal="center" vertical="center" wrapText="1"/>
    </xf>
    <xf numFmtId="1" fontId="5" fillId="4" borderId="6" xfId="0" applyNumberFormat="1" applyFont="1" applyFill="1" applyBorder="1" applyAlignment="1">
      <alignment horizontal="center" vertical="center" wrapText="1"/>
    </xf>
    <xf numFmtId="0" fontId="3" fillId="3" borderId="6" xfId="0" applyNumberFormat="1" applyFont="1" applyFill="1" applyBorder="1" applyAlignment="1">
      <alignment horizontal="center" vertical="center" wrapText="1"/>
    </xf>
    <xf numFmtId="0" fontId="3" fillId="3" borderId="1" xfId="0" applyNumberFormat="1" applyFont="1" applyFill="1" applyBorder="1" applyAlignment="1">
      <alignment horizontal="center" vertical="center" wrapText="1"/>
    </xf>
    <xf numFmtId="0" fontId="3" fillId="5" borderId="6" xfId="0" applyNumberFormat="1" applyFont="1" applyFill="1" applyBorder="1" applyAlignment="1">
      <alignment horizontal="center" vertical="center" wrapText="1"/>
    </xf>
    <xf numFmtId="0" fontId="3" fillId="5" borderId="1" xfId="0" applyNumberFormat="1"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0" xfId="0" applyFont="1" applyFill="1" applyBorder="1" applyAlignment="1">
      <alignment horizontal="center" vertical="center"/>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6" xfId="0" applyFont="1" applyFill="1" applyBorder="1" applyAlignment="1">
      <alignment horizontal="center" vertical="center" wrapText="1"/>
    </xf>
    <xf numFmtId="0" fontId="5" fillId="4" borderId="5" xfId="0" applyFont="1" applyFill="1" applyBorder="1" applyAlignment="1">
      <alignment horizontal="center" vertical="center" wrapText="1"/>
    </xf>
    <xf numFmtId="164" fontId="4" fillId="4" borderId="1" xfId="0" applyNumberFormat="1" applyFont="1" applyFill="1" applyBorder="1" applyAlignment="1">
      <alignment horizontal="center"/>
    </xf>
    <xf numFmtId="0" fontId="4" fillId="4" borderId="1" xfId="0" applyFont="1" applyFill="1" applyBorder="1" applyAlignment="1">
      <alignment horizontal="left" wrapText="1"/>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6" xfId="0" applyFont="1" applyBorder="1" applyAlignment="1">
      <alignment horizontal="center" vertical="center"/>
    </xf>
    <xf numFmtId="164" fontId="4" fillId="4" borderId="1" xfId="0" applyNumberFormat="1" applyFont="1" applyFill="1" applyBorder="1" applyAlignment="1">
      <alignment horizontal="center" wrapText="1"/>
    </xf>
    <xf numFmtId="0" fontId="4" fillId="4" borderId="1" xfId="0" applyFont="1" applyFill="1" applyBorder="1" applyAlignment="1">
      <alignment horizontal="center" wrapText="1"/>
    </xf>
    <xf numFmtId="0" fontId="3" fillId="0" borderId="1" xfId="0" applyFont="1" applyBorder="1" applyAlignment="1">
      <alignment horizontal="center"/>
    </xf>
    <xf numFmtId="0" fontId="3" fillId="4" borderId="1" xfId="0" applyFont="1" applyFill="1" applyBorder="1" applyAlignment="1">
      <alignment horizontal="center"/>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2" fillId="0" borderId="0" xfId="0" applyFont="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4" fillId="0" borderId="1" xfId="0" applyFont="1" applyBorder="1" applyAlignment="1">
      <alignment horizontal="center"/>
    </xf>
    <xf numFmtId="0" fontId="25" fillId="0" borderId="1" xfId="0" applyFont="1" applyBorder="1" applyAlignment="1">
      <alignment horizontal="center"/>
    </xf>
    <xf numFmtId="166" fontId="11" fillId="0" borderId="5" xfId="0" applyNumberFormat="1" applyFont="1" applyFill="1" applyBorder="1" applyAlignment="1">
      <alignment horizontal="center" vertical="center" wrapText="1"/>
    </xf>
    <xf numFmtId="166" fontId="11" fillId="0" borderId="6" xfId="0" applyNumberFormat="1" applyFont="1" applyFill="1" applyBorder="1" applyAlignment="1">
      <alignment horizontal="center" vertical="center" wrapText="1"/>
    </xf>
    <xf numFmtId="0" fontId="11" fillId="0" borderId="5" xfId="0" applyNumberFormat="1" applyFont="1" applyFill="1" applyBorder="1" applyAlignment="1">
      <alignment horizontal="center" vertical="center"/>
    </xf>
    <xf numFmtId="0" fontId="11" fillId="0" borderId="6" xfId="0" applyNumberFormat="1" applyFont="1" applyFill="1" applyBorder="1" applyAlignment="1">
      <alignment horizontal="center" vertical="center"/>
    </xf>
    <xf numFmtId="0" fontId="10" fillId="0" borderId="7" xfId="0" applyFont="1" applyFill="1" applyBorder="1" applyAlignment="1">
      <alignment horizontal="center" vertical="top" wrapText="1"/>
    </xf>
    <xf numFmtId="0" fontId="10" fillId="0" borderId="6" xfId="0" applyFont="1" applyFill="1" applyBorder="1" applyAlignment="1">
      <alignment horizontal="center" vertical="top" wrapText="1"/>
    </xf>
    <xf numFmtId="2" fontId="11" fillId="0" borderId="1" xfId="0" applyNumberFormat="1" applyFont="1" applyFill="1" applyBorder="1" applyAlignment="1">
      <alignment horizontal="center" vertical="center"/>
    </xf>
    <xf numFmtId="0" fontId="10" fillId="7" borderId="7" xfId="0" applyFont="1" applyFill="1" applyBorder="1" applyAlignment="1">
      <alignment horizontal="center" vertical="top" wrapText="1"/>
    </xf>
    <xf numFmtId="0" fontId="10" fillId="7" borderId="6" xfId="0" applyFont="1" applyFill="1" applyBorder="1" applyAlignment="1">
      <alignment horizontal="center" vertical="top" wrapText="1"/>
    </xf>
    <xf numFmtId="0" fontId="10" fillId="0" borderId="12" xfId="0" applyFont="1" applyFill="1" applyBorder="1" applyAlignment="1">
      <alignment horizontal="center" vertical="top" wrapText="1"/>
    </xf>
    <xf numFmtId="0" fontId="10" fillId="0" borderId="8" xfId="0" applyFont="1" applyFill="1" applyBorder="1" applyAlignment="1">
      <alignment horizontal="center" vertical="top" wrapText="1"/>
    </xf>
    <xf numFmtId="0" fontId="10" fillId="0" borderId="41" xfId="0" applyFont="1" applyFill="1" applyBorder="1" applyAlignment="1">
      <alignment horizontal="center" vertical="top"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167" fontId="11" fillId="0" borderId="5" xfId="0" applyNumberFormat="1" applyFont="1" applyFill="1" applyBorder="1" applyAlignment="1">
      <alignment horizontal="center" vertical="center" wrapText="1"/>
    </xf>
    <xf numFmtId="167" fontId="11" fillId="0" borderId="6" xfId="0" applyNumberFormat="1" applyFont="1" applyFill="1" applyBorder="1" applyAlignment="1">
      <alignment horizontal="center" vertical="center" wrapText="1"/>
    </xf>
    <xf numFmtId="4" fontId="11" fillId="0" borderId="5" xfId="0" applyNumberFormat="1" applyFont="1" applyFill="1" applyBorder="1" applyAlignment="1">
      <alignment horizontal="center" vertical="center"/>
    </xf>
    <xf numFmtId="4" fontId="11" fillId="0" borderId="6" xfId="0" applyNumberFormat="1" applyFont="1" applyFill="1" applyBorder="1" applyAlignment="1">
      <alignment horizontal="center" vertical="center"/>
    </xf>
    <xf numFmtId="166" fontId="11" fillId="0" borderId="7" xfId="0" applyNumberFormat="1" applyFont="1" applyFill="1" applyBorder="1" applyAlignment="1">
      <alignment horizontal="center" vertical="center" wrapText="1"/>
    </xf>
    <xf numFmtId="0" fontId="11" fillId="0" borderId="7" xfId="0" applyNumberFormat="1" applyFont="1" applyFill="1" applyBorder="1" applyAlignment="1">
      <alignment horizontal="center" vertical="center"/>
    </xf>
    <xf numFmtId="2" fontId="11" fillId="0" borderId="5" xfId="0" applyNumberFormat="1" applyFont="1" applyFill="1" applyBorder="1" applyAlignment="1">
      <alignment horizontal="center" vertical="center" wrapText="1"/>
    </xf>
    <xf numFmtId="2" fontId="11" fillId="0" borderId="6" xfId="0" applyNumberFormat="1" applyFont="1" applyFill="1" applyBorder="1" applyAlignment="1">
      <alignment horizontal="center" vertical="center" wrapText="1"/>
    </xf>
    <xf numFmtId="0" fontId="11" fillId="0" borderId="7" xfId="0" applyFont="1" applyFill="1" applyBorder="1" applyAlignment="1">
      <alignment horizontal="center" vertical="center" wrapText="1"/>
    </xf>
    <xf numFmtId="2" fontId="11" fillId="0" borderId="7" xfId="0" applyNumberFormat="1" applyFont="1" applyFill="1" applyBorder="1" applyAlignment="1">
      <alignment horizontal="center" vertical="center" wrapText="1"/>
    </xf>
    <xf numFmtId="15" fontId="11" fillId="0" borderId="5" xfId="0" applyNumberFormat="1" applyFont="1" applyFill="1" applyBorder="1" applyAlignment="1">
      <alignment horizontal="center" vertical="center" wrapText="1"/>
    </xf>
    <xf numFmtId="15" fontId="11" fillId="0" borderId="7" xfId="0" applyNumberFormat="1" applyFont="1" applyFill="1" applyBorder="1" applyAlignment="1">
      <alignment horizontal="center" vertical="center" wrapText="1"/>
    </xf>
    <xf numFmtId="15" fontId="11" fillId="0" borderId="6" xfId="0" applyNumberFormat="1" applyFont="1" applyFill="1" applyBorder="1" applyAlignment="1">
      <alignment horizontal="center" vertical="center" wrapText="1"/>
    </xf>
    <xf numFmtId="4" fontId="10" fillId="0" borderId="1" xfId="0" applyNumberFormat="1" applyFont="1" applyFill="1" applyBorder="1" applyAlignment="1">
      <alignment horizontal="center" vertical="center" wrapText="1"/>
    </xf>
    <xf numFmtId="4" fontId="10" fillId="0" borderId="1" xfId="0" applyNumberFormat="1" applyFont="1" applyFill="1" applyBorder="1" applyAlignment="1">
      <alignment horizontal="left" vertical="center" wrapText="1" indent="12"/>
    </xf>
    <xf numFmtId="39" fontId="10" fillId="0" borderId="29" xfId="5" applyNumberFormat="1" applyFont="1" applyBorder="1" applyAlignment="1" applyProtection="1">
      <alignment horizontal="center" vertical="center" wrapText="1"/>
    </xf>
    <xf numFmtId="39" fontId="10" fillId="0" borderId="30" xfId="5" applyNumberFormat="1" applyFont="1" applyBorder="1" applyAlignment="1" applyProtection="1">
      <alignment horizontal="center" vertical="center" wrapText="1"/>
    </xf>
    <xf numFmtId="39" fontId="10" fillId="0" borderId="44" xfId="5" applyNumberFormat="1" applyFont="1" applyBorder="1" applyAlignment="1" applyProtection="1">
      <alignment horizontal="center" vertical="center" wrapText="1"/>
    </xf>
    <xf numFmtId="39" fontId="10" fillId="0" borderId="45" xfId="5" applyNumberFormat="1" applyFont="1" applyBorder="1" applyAlignment="1" applyProtection="1">
      <alignment horizontal="center" vertical="center" wrapText="1"/>
    </xf>
    <xf numFmtId="39" fontId="10" fillId="0" borderId="46" xfId="5" applyNumberFormat="1" applyFont="1" applyBorder="1" applyAlignment="1" applyProtection="1">
      <alignment horizontal="center" vertical="center" wrapText="1"/>
    </xf>
    <xf numFmtId="39" fontId="10" fillId="0" borderId="19" xfId="5" applyNumberFormat="1" applyFont="1" applyBorder="1" applyAlignment="1" applyProtection="1">
      <alignment horizontal="center" vertical="center" wrapText="1"/>
    </xf>
    <xf numFmtId="39" fontId="10" fillId="0" borderId="20" xfId="5" applyNumberFormat="1" applyFont="1" applyBorder="1" applyAlignment="1" applyProtection="1">
      <alignment horizontal="center" vertical="center" wrapText="1"/>
    </xf>
    <xf numFmtId="39" fontId="10" fillId="0" borderId="21" xfId="5" applyNumberFormat="1" applyFont="1" applyBorder="1" applyAlignment="1" applyProtection="1">
      <alignment horizontal="center" vertical="center" wrapText="1"/>
    </xf>
  </cellXfs>
  <cellStyles count="20">
    <cellStyle name="Comma" xfId="1" builtinId="3"/>
    <cellStyle name="Comma 2" xfId="3" xr:uid="{E828D995-DA30-4F3D-A6BB-86B41FEB9964}"/>
    <cellStyle name="Comma 2 2" xfId="12" xr:uid="{00000000-0005-0000-0000-000000000000}"/>
    <cellStyle name="Comma 3" xfId="15" xr:uid="{00000000-0005-0000-0000-000001000000}"/>
    <cellStyle name="Currency 2" xfId="17" xr:uid="{00000000-0005-0000-0000-000034000000}"/>
    <cellStyle name="Excel Built-in Normal" xfId="4" xr:uid="{FD60670F-0E8A-4816-8874-4FCF1D81CB56}"/>
    <cellStyle name="Heading" xfId="8" xr:uid="{00000000-0005-0000-0000-000004000000}"/>
    <cellStyle name="Heading1" xfId="9" xr:uid="{00000000-0005-0000-0000-000005000000}"/>
    <cellStyle name="Normal" xfId="0" builtinId="0"/>
    <cellStyle name="Normal 2" xfId="2" xr:uid="{FDC72385-9A83-4AA6-931D-6E0A2581443A}"/>
    <cellStyle name="Normal 2 2" xfId="14" xr:uid="{00000000-0005-0000-0000-000008000000}"/>
    <cellStyle name="Normal 2 3" xfId="10" xr:uid="{00000000-0005-0000-0000-000007000000}"/>
    <cellStyle name="Normal 3" xfId="11" xr:uid="{00000000-0005-0000-0000-000009000000}"/>
    <cellStyle name="Normal 4" xfId="13" xr:uid="{00000000-0005-0000-0000-00000A000000}"/>
    <cellStyle name="Normal 5" xfId="18" xr:uid="{00000000-0005-0000-0000-00000B000000}"/>
    <cellStyle name="Normal 6" xfId="19" xr:uid="{00000000-0005-0000-0000-00000C000000}"/>
    <cellStyle name="Normal 7" xfId="5" xr:uid="{00000000-0005-0000-0000-000037000000}"/>
    <cellStyle name="Percent 2" xfId="16" xr:uid="{00000000-0005-0000-0000-00003E000000}"/>
    <cellStyle name="Result" xfId="6" xr:uid="{00000000-0005-0000-0000-00000E000000}"/>
    <cellStyle name="Result2" xfId="7" xr:uid="{00000000-0005-0000-0000-00000F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K%20Bansal/PSDF_Status_Projects/Status%20of%20Schemes_2020/R1-PSDF_Status%20of%20the%20Proposals_31-1-2021_S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R.K%20Bansal/PSDF_Master%20Data/PSDF_Projects_Master%20file1(AutoRecover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us Summary (2)"/>
      <sheetName val="Status Summary"/>
      <sheetName val="D3(1)"/>
      <sheetName val="D1"/>
      <sheetName val="D2"/>
      <sheetName val="D3"/>
      <sheetName val=" D4(1)"/>
      <sheetName val="D4(2)"/>
      <sheetName val="D5"/>
      <sheetName val="TESG -List"/>
      <sheetName val="Sheet8"/>
      <sheetName val="Sheet8 (2)"/>
      <sheetName val=" D4(2)"/>
      <sheetName val="Sheet4"/>
      <sheetName val="Sheet1"/>
      <sheetName val="Sheet2"/>
      <sheetName val="Sheet3"/>
      <sheetName val="Sheet5"/>
      <sheetName val="Sheet6"/>
      <sheetName val="Sheet7"/>
    </sheetNames>
    <sheetDataSet>
      <sheetData sheetId="0"/>
      <sheetData sheetId="1"/>
      <sheetData sheetId="2"/>
      <sheetData sheetId="3">
        <row r="166">
          <cell r="G166">
            <v>21447.502699999994</v>
          </cell>
          <cell r="M166">
            <v>17174.789999999997</v>
          </cell>
          <cell r="O166">
            <v>11650.949999999993</v>
          </cell>
        </row>
      </sheetData>
      <sheetData sheetId="4">
        <row r="21">
          <cell r="G21">
            <v>902.54</v>
          </cell>
          <cell r="J21">
            <v>579.67000000000007</v>
          </cell>
        </row>
      </sheetData>
      <sheetData sheetId="5">
        <row r="7">
          <cell r="G7">
            <v>398.45</v>
          </cell>
        </row>
      </sheetData>
      <sheetData sheetId="6">
        <row r="27">
          <cell r="G27">
            <v>1674.29</v>
          </cell>
        </row>
      </sheetData>
      <sheetData sheetId="7">
        <row r="20">
          <cell r="G20">
            <v>1087.22</v>
          </cell>
        </row>
      </sheetData>
      <sheetData sheetId="8">
        <row r="98">
          <cell r="G98">
            <v>21594.666700000005</v>
          </cell>
        </row>
      </sheetData>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s"/>
      <sheetName val="Dates"/>
      <sheetName val="Annexure-I(Old)"/>
      <sheetName val="Annexure-II (New)"/>
      <sheetName val="Payments"/>
      <sheetName val="Budget"/>
      <sheetName val="TESG"/>
      <sheetName val="MIS Pool Acc"/>
      <sheetName val="Dashboard"/>
      <sheetName val="Mechanics"/>
    </sheetNames>
    <sheetDataSet>
      <sheetData sheetId="0">
        <row r="3">
          <cell r="A3">
            <v>2</v>
          </cell>
          <cell r="B3" t="str">
            <v>Renovation and Upgradation of protection system of substations (002)</v>
          </cell>
          <cell r="C3" t="str">
            <v>5.1(c)</v>
          </cell>
          <cell r="D3" t="str">
            <v>SR</v>
          </cell>
          <cell r="E3" t="str">
            <v>Kerala</v>
          </cell>
          <cell r="F3" t="str">
            <v>KSEBL</v>
          </cell>
        </row>
        <row r="4">
          <cell r="A4">
            <v>3</v>
          </cell>
          <cell r="B4" t="str">
            <v>Renovation and Upgradation of protection system of substations (003)</v>
          </cell>
          <cell r="C4" t="str">
            <v>5.1(c)</v>
          </cell>
          <cell r="D4" t="str">
            <v>NR</v>
          </cell>
          <cell r="E4" t="str">
            <v>Rajasthan</v>
          </cell>
          <cell r="F4" t="str">
            <v>RRVPNL</v>
          </cell>
        </row>
        <row r="5">
          <cell r="A5">
            <v>5</v>
          </cell>
          <cell r="B5" t="str">
            <v>Installation of Bus Reactors (005)</v>
          </cell>
          <cell r="C5" t="str">
            <v>5.1(b)</v>
          </cell>
          <cell r="D5" t="str">
            <v>NR</v>
          </cell>
          <cell r="E5" t="str">
            <v>Rajasthan</v>
          </cell>
          <cell r="F5" t="str">
            <v>RRVPNL</v>
          </cell>
        </row>
        <row r="6">
          <cell r="A6">
            <v>7</v>
          </cell>
          <cell r="B6" t="str">
            <v>Renovation and Upgradation of protection system of substations (007)</v>
          </cell>
          <cell r="C6" t="str">
            <v>5.1(c)</v>
          </cell>
          <cell r="D6" t="str">
            <v>ER</v>
          </cell>
          <cell r="E6" t="str">
            <v>West Bengal</v>
          </cell>
          <cell r="F6" t="str">
            <v>WBSETCL</v>
          </cell>
        </row>
        <row r="7">
          <cell r="A7">
            <v>8</v>
          </cell>
          <cell r="B7" t="str">
            <v>Renovation and Upgradation of protection system of substaions (008)</v>
          </cell>
          <cell r="C7" t="str">
            <v>5.1(c)</v>
          </cell>
          <cell r="D7" t="str">
            <v>ER</v>
          </cell>
          <cell r="E7" t="str">
            <v>Odisha</v>
          </cell>
          <cell r="F7" t="str">
            <v>OPTCL</v>
          </cell>
        </row>
        <row r="8">
          <cell r="A8">
            <v>9</v>
          </cell>
          <cell r="B8" t="str">
            <v>Renovation and Upgradation of protection system of substations(009)</v>
          </cell>
          <cell r="C8" t="str">
            <v>5.1(c)</v>
          </cell>
          <cell r="D8" t="str">
            <v>SR</v>
          </cell>
          <cell r="E8" t="str">
            <v>Andhra Pradesh</v>
          </cell>
          <cell r="F8" t="str">
            <v xml:space="preserve">APTRANSCO </v>
          </cell>
        </row>
        <row r="9">
          <cell r="A9">
            <v>10</v>
          </cell>
          <cell r="B9" t="str">
            <v>Renovation and Upgradation of protection system of substations (010)</v>
          </cell>
          <cell r="C9" t="str">
            <v>5.1(c)</v>
          </cell>
          <cell r="D9" t="str">
            <v>SR</v>
          </cell>
          <cell r="E9" t="str">
            <v>Andhra Pradesh</v>
          </cell>
          <cell r="F9" t="str">
            <v xml:space="preserve">APGENCO </v>
          </cell>
        </row>
        <row r="10">
          <cell r="A10">
            <v>11</v>
          </cell>
          <cell r="B10" t="str">
            <v>Renovation and Upgradation of protection system of substations(011)</v>
          </cell>
          <cell r="C10" t="str">
            <v>5.1(c)</v>
          </cell>
          <cell r="D10" t="str">
            <v>NER</v>
          </cell>
          <cell r="E10" t="str">
            <v>Assam</v>
          </cell>
          <cell r="F10" t="str">
            <v>AEGCL</v>
          </cell>
        </row>
        <row r="11">
          <cell r="A11">
            <v>12</v>
          </cell>
          <cell r="B11" t="str">
            <v>Renovation and Upgradation of protection system of substations (12)</v>
          </cell>
          <cell r="C11" t="str">
            <v>5.1(c)</v>
          </cell>
          <cell r="D11" t="str">
            <v>SR</v>
          </cell>
          <cell r="E11" t="str">
            <v>Karnataka</v>
          </cell>
          <cell r="F11" t="str">
            <v>KPTCL</v>
          </cell>
        </row>
        <row r="12">
          <cell r="A12">
            <v>14</v>
          </cell>
          <cell r="B12" t="str">
            <v>Renovation and Upgradation of protection system of substations (014)</v>
          </cell>
          <cell r="C12" t="str">
            <v>5.1(c)</v>
          </cell>
          <cell r="D12" t="str">
            <v>SR</v>
          </cell>
          <cell r="E12" t="str">
            <v>Telangana</v>
          </cell>
          <cell r="F12" t="str">
            <v>TSGENCO</v>
          </cell>
        </row>
        <row r="13">
          <cell r="A13">
            <v>15</v>
          </cell>
          <cell r="B13" t="str">
            <v>Renovation and Upgradation of protection system of substations (015)</v>
          </cell>
          <cell r="C13" t="str">
            <v>5.1(c)</v>
          </cell>
          <cell r="D13" t="str">
            <v>SR</v>
          </cell>
          <cell r="E13" t="str">
            <v>Karnataka</v>
          </cell>
          <cell r="F13" t="str">
            <v>KPCL</v>
          </cell>
        </row>
        <row r="14">
          <cell r="A14">
            <v>16</v>
          </cell>
          <cell r="B14" t="str">
            <v>Renovation and Upgradation of protection system of substations. (016)</v>
          </cell>
          <cell r="C14" t="str">
            <v>5.1(c)</v>
          </cell>
          <cell r="D14" t="str">
            <v>SR</v>
          </cell>
          <cell r="E14" t="str">
            <v>Telangana</v>
          </cell>
          <cell r="F14" t="str">
            <v>TSTRANSCO</v>
          </cell>
        </row>
        <row r="15">
          <cell r="A15">
            <v>17</v>
          </cell>
          <cell r="B15" t="str">
            <v>Renovation and Upgradation of protection system of substations (017)</v>
          </cell>
          <cell r="C15" t="str">
            <v>5.1(c)</v>
          </cell>
          <cell r="D15" t="str">
            <v>NER</v>
          </cell>
          <cell r="E15" t="str">
            <v>Nagaland</v>
          </cell>
          <cell r="F15" t="str">
            <v>DOP, Nagaland</v>
          </cell>
        </row>
        <row r="16">
          <cell r="A16">
            <v>18</v>
          </cell>
          <cell r="B16" t="str">
            <v>Renovation and Upgradation of protection system of substations (018)</v>
          </cell>
          <cell r="C16" t="str">
            <v>5.1(c)</v>
          </cell>
          <cell r="D16" t="str">
            <v>ER</v>
          </cell>
          <cell r="E16" t="str">
            <v>Bihar</v>
          </cell>
          <cell r="F16" t="str">
            <v>BSPTCL</v>
          </cell>
        </row>
        <row r="17">
          <cell r="A17">
            <v>20</v>
          </cell>
          <cell r="B17" t="str">
            <v>Renovation and Upgradation of protection system of substations (020)</v>
          </cell>
          <cell r="C17" t="str">
            <v>5.1(c)</v>
          </cell>
          <cell r="D17" t="str">
            <v>SR</v>
          </cell>
          <cell r="E17" t="str">
            <v>TamilNadu</v>
          </cell>
          <cell r="F17" t="str">
            <v>TANTRANSCO</v>
          </cell>
        </row>
        <row r="18">
          <cell r="A18">
            <v>21</v>
          </cell>
          <cell r="B18" t="str">
            <v>Renovation and Upgradation of protection system of substations (021)</v>
          </cell>
          <cell r="C18" t="str">
            <v>5.1(c)</v>
          </cell>
          <cell r="D18" t="str">
            <v>SR</v>
          </cell>
          <cell r="E18" t="str">
            <v>Puducherry</v>
          </cell>
          <cell r="F18" t="str">
            <v>DoP, Puducherry</v>
          </cell>
        </row>
        <row r="19">
          <cell r="A19">
            <v>23</v>
          </cell>
          <cell r="B19" t="str">
            <v>Renovation and Upgradation of protection system of substations in Jammu(023)</v>
          </cell>
          <cell r="C19" t="str">
            <v>5.1(c)</v>
          </cell>
          <cell r="D19" t="str">
            <v>NR</v>
          </cell>
          <cell r="E19" t="str">
            <v>Jammu &amp; Kashmir</v>
          </cell>
          <cell r="F19" t="str">
            <v>PDD-J&amp;K</v>
          </cell>
        </row>
        <row r="20">
          <cell r="A20">
            <v>24</v>
          </cell>
          <cell r="B20" t="str">
            <v>Renovation and Upgradation of protection system of substations in Kashmir(024)</v>
          </cell>
          <cell r="C20" t="str">
            <v>5.1(c)</v>
          </cell>
          <cell r="D20" t="str">
            <v>NR</v>
          </cell>
          <cell r="E20" t="str">
            <v>Jammu &amp; Kashmir</v>
          </cell>
          <cell r="F20" t="str">
            <v>PDD-J&amp;K</v>
          </cell>
        </row>
        <row r="21">
          <cell r="A21">
            <v>25</v>
          </cell>
          <cell r="B21" t="str">
            <v>Installation of Capacitors and FSC. (025)</v>
          </cell>
          <cell r="C21" t="str">
            <v>5.1(b)</v>
          </cell>
          <cell r="D21" t="str">
            <v>NR</v>
          </cell>
          <cell r="E21" t="str">
            <v>Uttar Pradesh</v>
          </cell>
          <cell r="F21" t="str">
            <v>UPPTCL</v>
          </cell>
        </row>
        <row r="22">
          <cell r="A22">
            <v>26</v>
          </cell>
          <cell r="B22" t="str">
            <v>Renovation and Upgradation of protection system of substations. (026)</v>
          </cell>
          <cell r="C22" t="str">
            <v>5.1(c)</v>
          </cell>
          <cell r="D22" t="str">
            <v>NR</v>
          </cell>
          <cell r="E22" t="str">
            <v>Uttar Pradesh</v>
          </cell>
          <cell r="F22" t="str">
            <v>UPPTCL</v>
          </cell>
        </row>
        <row r="23">
          <cell r="A23">
            <v>27</v>
          </cell>
          <cell r="B23" t="str">
            <v>Reconductoring of existing line by HTLS conductor  for relieving congestion. (027)</v>
          </cell>
          <cell r="C23" t="str">
            <v>5.1(d)</v>
          </cell>
          <cell r="D23" t="str">
            <v>NR</v>
          </cell>
          <cell r="E23" t="str">
            <v>Uttar Pradesh</v>
          </cell>
          <cell r="F23" t="str">
            <v>UPPTCL</v>
          </cell>
        </row>
        <row r="24">
          <cell r="A24">
            <v>28</v>
          </cell>
          <cell r="B24" t="str">
            <v>Renovation and Upgradation of protection system of substations (28)</v>
          </cell>
          <cell r="C24" t="str">
            <v>5.1(c)</v>
          </cell>
          <cell r="D24" t="str">
            <v>WR</v>
          </cell>
          <cell r="E24" t="str">
            <v>Madhya Pradesh</v>
          </cell>
          <cell r="F24" t="str">
            <v>MPPTCL</v>
          </cell>
        </row>
        <row r="25">
          <cell r="A25">
            <v>29</v>
          </cell>
          <cell r="B25" t="str">
            <v>Renovation and Upgradation of protection system of substations.(029)</v>
          </cell>
          <cell r="C25" t="str">
            <v>5.1(c)</v>
          </cell>
          <cell r="D25" t="str">
            <v>WR</v>
          </cell>
          <cell r="E25" t="str">
            <v>Madhya Pradesh</v>
          </cell>
          <cell r="F25" t="str">
            <v xml:space="preserve">MPPGCL </v>
          </cell>
        </row>
        <row r="26">
          <cell r="A26">
            <v>32</v>
          </cell>
          <cell r="B26" t="str">
            <v>Renovation and Upgardation of protection system of substations. (32)</v>
          </cell>
          <cell r="C26" t="str">
            <v>5.1(c)</v>
          </cell>
          <cell r="D26" t="str">
            <v>NER</v>
          </cell>
          <cell r="E26" t="str">
            <v>Mizoram</v>
          </cell>
          <cell r="F26" t="str">
            <v>DoP, Mizoram</v>
          </cell>
        </row>
        <row r="27">
          <cell r="A27">
            <v>34</v>
          </cell>
          <cell r="B27" t="str">
            <v>Automatic Demand Management Scheme. (034)</v>
          </cell>
          <cell r="C27" t="str">
            <v>5.1(c)</v>
          </cell>
          <cell r="D27" t="str">
            <v>WR</v>
          </cell>
          <cell r="E27" t="str">
            <v>Gujarat</v>
          </cell>
          <cell r="F27" t="str">
            <v>GETCO</v>
          </cell>
        </row>
        <row r="28">
          <cell r="A28">
            <v>35</v>
          </cell>
          <cell r="B28" t="str">
            <v>Load Forecasting Scheme (035)</v>
          </cell>
          <cell r="C28" t="str">
            <v>5.1(e)</v>
          </cell>
          <cell r="D28" t="str">
            <v>WR</v>
          </cell>
          <cell r="E28" t="str">
            <v>Gujarat</v>
          </cell>
          <cell r="F28" t="str">
            <v>GETCO</v>
          </cell>
        </row>
        <row r="29">
          <cell r="A29">
            <v>38</v>
          </cell>
          <cell r="B29" t="str">
            <v>Renovation and Upgradation of protection system of substations. (038)</v>
          </cell>
          <cell r="C29" t="str">
            <v>5.1(c)</v>
          </cell>
          <cell r="D29" t="str">
            <v>NR</v>
          </cell>
          <cell r="E29" t="str">
            <v>BBMB</v>
          </cell>
          <cell r="F29" t="str">
            <v>BBMB</v>
          </cell>
        </row>
        <row r="30">
          <cell r="A30">
            <v>39</v>
          </cell>
          <cell r="B30" t="str">
            <v>Renovation and Upgradation of protection system. (039)</v>
          </cell>
          <cell r="C30" t="str">
            <v>5.1(c)</v>
          </cell>
          <cell r="D30" t="str">
            <v>WR</v>
          </cell>
          <cell r="E30" t="str">
            <v>Chhattisgarh</v>
          </cell>
          <cell r="F30" t="str">
            <v>CSPTCL</v>
          </cell>
        </row>
        <row r="31">
          <cell r="A31">
            <v>40</v>
          </cell>
          <cell r="B31" t="str">
            <v>Renovation and Upgradation of Protection System (040)</v>
          </cell>
          <cell r="C31" t="str">
            <v>5.1(c)</v>
          </cell>
          <cell r="D31" t="str">
            <v>NER</v>
          </cell>
          <cell r="E31" t="str">
            <v>Tripura</v>
          </cell>
          <cell r="F31" t="str">
            <v>TSEBL</v>
          </cell>
        </row>
        <row r="32">
          <cell r="A32">
            <v>42</v>
          </cell>
          <cell r="B32" t="str">
            <v>Renovation and Upgardation of protection system of substations (042)</v>
          </cell>
          <cell r="C32" t="str">
            <v>5.1(c)</v>
          </cell>
          <cell r="D32" t="str">
            <v>NER</v>
          </cell>
          <cell r="E32" t="str">
            <v>Meghalaya</v>
          </cell>
          <cell r="F32" t="str">
            <v>MePTCL</v>
          </cell>
        </row>
        <row r="33">
          <cell r="A33">
            <v>43</v>
          </cell>
          <cell r="B33" t="str">
            <v>220kV Super conducting fault current limiter (SCFCL) project (043)</v>
          </cell>
          <cell r="C33" t="str">
            <v>5.1(c)</v>
          </cell>
          <cell r="D33" t="str">
            <v>WR</v>
          </cell>
          <cell r="E33" t="str">
            <v>Gujarat</v>
          </cell>
          <cell r="F33" t="str">
            <v>GETCO</v>
          </cell>
        </row>
        <row r="34">
          <cell r="A34">
            <v>44</v>
          </cell>
          <cell r="B34" t="str">
            <v>Renovation and Upgradation of Protection System. (044)</v>
          </cell>
          <cell r="C34" t="str">
            <v>5.1(c)</v>
          </cell>
          <cell r="D34" t="str">
            <v>NER</v>
          </cell>
          <cell r="E34" t="str">
            <v>Arunachal Pradesh</v>
          </cell>
          <cell r="F34" t="str">
            <v xml:space="preserve">APPCL </v>
          </cell>
        </row>
        <row r="35">
          <cell r="A35">
            <v>47</v>
          </cell>
          <cell r="B35" t="str">
            <v>Installation of BCU. (047)</v>
          </cell>
          <cell r="C35" t="str">
            <v>5.1(c)</v>
          </cell>
          <cell r="D35" t="str">
            <v>NER</v>
          </cell>
          <cell r="E35" t="str">
            <v>Assam</v>
          </cell>
          <cell r="F35" t="str">
            <v>AEGCL</v>
          </cell>
        </row>
        <row r="36">
          <cell r="A36">
            <v>48</v>
          </cell>
          <cell r="B36" t="str">
            <v>Renovation and Upgradation of Protection System (048)</v>
          </cell>
          <cell r="C36" t="str">
            <v>5.1(c)</v>
          </cell>
          <cell r="D36" t="str">
            <v>NR</v>
          </cell>
          <cell r="E36" t="str">
            <v>Himachal Pradesh</v>
          </cell>
          <cell r="F36" t="str">
            <v>HPSEBL</v>
          </cell>
        </row>
        <row r="37">
          <cell r="A37">
            <v>49</v>
          </cell>
          <cell r="B37" t="str">
            <v>Renovation and Upgradation of Protection System.(049)</v>
          </cell>
          <cell r="C37" t="str">
            <v>5.1(c)</v>
          </cell>
          <cell r="D37" t="str">
            <v>NR</v>
          </cell>
          <cell r="E37" t="str">
            <v>Delhi</v>
          </cell>
          <cell r="F37" t="str">
            <v>DTL</v>
          </cell>
        </row>
        <row r="38">
          <cell r="A38">
            <v>50</v>
          </cell>
          <cell r="B38" t="str">
            <v>Installation of capacitor banks for reactive power compensation system on 11kV feeders. (50)</v>
          </cell>
          <cell r="C38" t="str">
            <v>5.1(b)</v>
          </cell>
          <cell r="D38" t="str">
            <v>WR</v>
          </cell>
          <cell r="E38" t="str">
            <v>Gujarat</v>
          </cell>
          <cell r="F38" t="str">
            <v xml:space="preserve">MGVCL </v>
          </cell>
        </row>
        <row r="39">
          <cell r="A39">
            <v>51</v>
          </cell>
          <cell r="B39" t="str">
            <v>Renovation and Upgradation of Protection System.(051)</v>
          </cell>
          <cell r="C39" t="str">
            <v>5.1(c)</v>
          </cell>
          <cell r="D39" t="str">
            <v>NR</v>
          </cell>
          <cell r="E39" t="str">
            <v>Uttrakhand</v>
          </cell>
          <cell r="F39" t="str">
            <v>PTCUL</v>
          </cell>
        </row>
        <row r="40">
          <cell r="A40">
            <v>52</v>
          </cell>
          <cell r="B40" t="str">
            <v>Bus bar protection (052)</v>
          </cell>
          <cell r="C40" t="str">
            <v>5.1(c)</v>
          </cell>
          <cell r="D40" t="str">
            <v>NR</v>
          </cell>
          <cell r="E40" t="str">
            <v>Punjab</v>
          </cell>
          <cell r="F40" t="str">
            <v>PSTCL</v>
          </cell>
        </row>
        <row r="41">
          <cell r="A41">
            <v>53</v>
          </cell>
          <cell r="B41" t="str">
            <v>Installation of capacitor banks for reactive power compensation system on 11kV feeders. (53)</v>
          </cell>
          <cell r="C41" t="str">
            <v>5.1(b)</v>
          </cell>
          <cell r="D41" t="str">
            <v>WR</v>
          </cell>
          <cell r="E41" t="str">
            <v>Gujarat</v>
          </cell>
          <cell r="F41" t="str">
            <v>UGVCL</v>
          </cell>
        </row>
        <row r="42">
          <cell r="A42">
            <v>54</v>
          </cell>
          <cell r="B42" t="str">
            <v>Study Program on the integration of renewable energy resources (054)</v>
          </cell>
          <cell r="C42" t="str">
            <v>5.1(e)</v>
          </cell>
          <cell r="D42" t="str">
            <v>NR</v>
          </cell>
          <cell r="E42" t="str">
            <v>NRPC</v>
          </cell>
          <cell r="F42" t="str">
            <v>NRPC</v>
          </cell>
        </row>
        <row r="43">
          <cell r="A43">
            <v>55</v>
          </cell>
          <cell r="B43" t="str">
            <v>Renovation and Upgradation of Grid Substation of MSPCL (055)</v>
          </cell>
          <cell r="C43" t="str">
            <v>5.1(c)</v>
          </cell>
          <cell r="D43" t="str">
            <v>NER</v>
          </cell>
          <cell r="E43" t="str">
            <v>Manipur</v>
          </cell>
          <cell r="F43" t="str">
            <v>MSPCL</v>
          </cell>
        </row>
        <row r="44">
          <cell r="A44">
            <v>56</v>
          </cell>
          <cell r="B44" t="str">
            <v>Installation of STATCOMs in ER at Ranchi-New, Rourkela, Kishanganj and Jeypore substations of POWERGRID (056)</v>
          </cell>
          <cell r="C44" t="str">
            <v>5.1(b)</v>
          </cell>
          <cell r="D44" t="str">
            <v>ER</v>
          </cell>
          <cell r="E44" t="str">
            <v>POWERGRID</v>
          </cell>
          <cell r="F44" t="str">
            <v>POWERGRID</v>
          </cell>
        </row>
        <row r="45">
          <cell r="A45">
            <v>57</v>
          </cell>
          <cell r="B45" t="str">
            <v>Renovation and upgradation of Protection and Contro;l System. (57)</v>
          </cell>
          <cell r="C45" t="str">
            <v>5.1(c)</v>
          </cell>
          <cell r="D45" t="str">
            <v>NER</v>
          </cell>
          <cell r="E45" t="str">
            <v>Meghalaya</v>
          </cell>
          <cell r="F45" t="str">
            <v>MePGCL</v>
          </cell>
        </row>
        <row r="46">
          <cell r="A46">
            <v>58</v>
          </cell>
          <cell r="B46" t="str">
            <v>Wind Generation forecasting for state of Gujarat(58)</v>
          </cell>
          <cell r="C46" t="str">
            <v>5.1(e)</v>
          </cell>
          <cell r="D46" t="str">
            <v>WR</v>
          </cell>
          <cell r="E46" t="str">
            <v>Gujarat</v>
          </cell>
          <cell r="F46" t="str">
            <v>GETCO</v>
          </cell>
        </row>
        <row r="47">
          <cell r="A47">
            <v>59</v>
          </cell>
          <cell r="B47" t="str">
            <v>Installation of 5 nos. of 125MVAR at 400kV Mahaboobnagar, Mamidipally, Malkaram, Gajwel and Shankarpalli (059)</v>
          </cell>
          <cell r="C47" t="str">
            <v>5.1(b)</v>
          </cell>
          <cell r="D47" t="str">
            <v>SR</v>
          </cell>
          <cell r="E47" t="str">
            <v>Telangana</v>
          </cell>
          <cell r="F47" t="str">
            <v xml:space="preserve">TSTRANSCO </v>
          </cell>
        </row>
        <row r="48">
          <cell r="A48">
            <v>61</v>
          </cell>
          <cell r="B48" t="str">
            <v>Implementation of Integrated system for ABT Open Access and MIS for MPSLDC (061)</v>
          </cell>
          <cell r="C48" t="str">
            <v>5.1(c)</v>
          </cell>
          <cell r="D48" t="str">
            <v>WR</v>
          </cell>
          <cell r="E48" t="str">
            <v>Madhya Pradesh</v>
          </cell>
          <cell r="F48" t="str">
            <v>MP SLDC</v>
          </cell>
        </row>
        <row r="49">
          <cell r="A49">
            <v>62</v>
          </cell>
          <cell r="B49" t="str">
            <v>Installation of 125MVAR Bus Reactor at SSTPP Khandwa  substation of MPPGCL (062)</v>
          </cell>
          <cell r="C49" t="str">
            <v>5.1(b)</v>
          </cell>
          <cell r="D49" t="str">
            <v>WR</v>
          </cell>
          <cell r="E49" t="str">
            <v>Madhya Pradesh</v>
          </cell>
          <cell r="F49" t="str">
            <v>MPPGCL</v>
          </cell>
        </row>
        <row r="50">
          <cell r="A50">
            <v>67</v>
          </cell>
          <cell r="B50" t="str">
            <v>Creation and Maintenance of web based protection database management (067)</v>
          </cell>
          <cell r="C50" t="str">
            <v>5.1(e)</v>
          </cell>
          <cell r="D50" t="str">
            <v>ER</v>
          </cell>
          <cell r="E50" t="str">
            <v>ERPC</v>
          </cell>
          <cell r="F50" t="str">
            <v>ERPC</v>
          </cell>
        </row>
        <row r="51">
          <cell r="A51">
            <v>70</v>
          </cell>
          <cell r="B51" t="str">
            <v>Provision of second DC Source at 220KV &amp; 132KV Grid Sub Station  of PSTCL. (70)</v>
          </cell>
          <cell r="C51" t="str">
            <v>5.1(c)</v>
          </cell>
          <cell r="D51" t="str">
            <v>NR</v>
          </cell>
          <cell r="E51" t="str">
            <v xml:space="preserve">Punjab </v>
          </cell>
          <cell r="F51" t="str">
            <v>PSTCL</v>
          </cell>
        </row>
        <row r="52">
          <cell r="A52">
            <v>71</v>
          </cell>
          <cell r="B52" t="str">
            <v>Installation of capacitor banks for reactive power compensation system on 11kV feeders. (71)</v>
          </cell>
          <cell r="C52" t="str">
            <v>5.1(b)</v>
          </cell>
          <cell r="D52" t="str">
            <v>WR</v>
          </cell>
          <cell r="E52" t="str">
            <v>Gujarat</v>
          </cell>
          <cell r="F52" t="str">
            <v xml:space="preserve">DGVCL </v>
          </cell>
        </row>
        <row r="53">
          <cell r="A53">
            <v>72</v>
          </cell>
          <cell r="B53" t="str">
            <v>Renovation and Modernization of 220/ 132 kV STPS switch yard and implementation of Substaion Automation System.(072)</v>
          </cell>
          <cell r="C53" t="str">
            <v>5.1(c)</v>
          </cell>
          <cell r="D53" t="str">
            <v>ER</v>
          </cell>
          <cell r="E53" t="str">
            <v xml:space="preserve">West Bengal </v>
          </cell>
          <cell r="F53" t="str">
            <v xml:space="preserve">WBPDCL </v>
          </cell>
        </row>
        <row r="54">
          <cell r="A54">
            <v>73</v>
          </cell>
          <cell r="B54" t="str">
            <v>Renovation and Upgradation of the protection and control system of 12nos 132/33 Grid Sub Station. (73)</v>
          </cell>
          <cell r="C54" t="str">
            <v>5.1(c)</v>
          </cell>
          <cell r="D54" t="str">
            <v>ER</v>
          </cell>
          <cell r="E54" t="str">
            <v>Bihar</v>
          </cell>
          <cell r="F54" t="str">
            <v xml:space="preserve">BSPTCL </v>
          </cell>
        </row>
        <row r="55">
          <cell r="A55">
            <v>74</v>
          </cell>
          <cell r="B55" t="str">
            <v>Installation of Capacitor bank in 20 Nos of Grid Sub Station (074)</v>
          </cell>
          <cell r="C55" t="str">
            <v>5.1(b)</v>
          </cell>
          <cell r="D55" t="str">
            <v>ER</v>
          </cell>
          <cell r="E55" t="str">
            <v>Bihar</v>
          </cell>
          <cell r="F55" t="str">
            <v xml:space="preserve">BSPTCL </v>
          </cell>
        </row>
        <row r="56">
          <cell r="A56">
            <v>75</v>
          </cell>
          <cell r="B56" t="str">
            <v>Installation of STATCOM in SR region at Hydrabad, Udumalpet &amp; Trichy substations of Powergrid. (75)</v>
          </cell>
          <cell r="C56" t="str">
            <v>5.1(b)</v>
          </cell>
          <cell r="D56" t="str">
            <v>SR</v>
          </cell>
          <cell r="E56" t="str">
            <v>POWERGRID</v>
          </cell>
          <cell r="F56" t="str">
            <v xml:space="preserve">POWERGRID </v>
          </cell>
        </row>
        <row r="57">
          <cell r="A57">
            <v>77</v>
          </cell>
          <cell r="B57" t="str">
            <v>Renovation and modernisation of distribution system of DHBVN, Haryana(077)</v>
          </cell>
          <cell r="C57" t="str">
            <v>5.1(d)</v>
          </cell>
          <cell r="D57" t="str">
            <v>NR</v>
          </cell>
          <cell r="E57" t="str">
            <v>Haryana</v>
          </cell>
          <cell r="F57" t="str">
            <v>DHVBN</v>
          </cell>
        </row>
        <row r="58">
          <cell r="A58">
            <v>78</v>
          </cell>
          <cell r="B58" t="str">
            <v>Study programme on the Integration of Renewables Enery Resources (RES) into the Grid. (78)</v>
          </cell>
          <cell r="C58" t="str">
            <v>5.1(e)</v>
          </cell>
          <cell r="D58" t="str">
            <v>SR</v>
          </cell>
          <cell r="E58" t="str">
            <v>SRPC</v>
          </cell>
          <cell r="F58" t="str">
            <v>SRPC</v>
          </cell>
        </row>
        <row r="59">
          <cell r="A59">
            <v>79</v>
          </cell>
          <cell r="B59" t="str">
            <v>Procurement Web based management software and protection setting calculation tool. (79)</v>
          </cell>
          <cell r="C59" t="str">
            <v>5.1(e)</v>
          </cell>
          <cell r="D59" t="str">
            <v>SR</v>
          </cell>
          <cell r="E59" t="str">
            <v>SRPC</v>
          </cell>
          <cell r="F59" t="str">
            <v>SRPC</v>
          </cell>
        </row>
        <row r="60">
          <cell r="A60">
            <v>80</v>
          </cell>
          <cell r="B60" t="str">
            <v>Implementation of Automatic Demand Management Scheme (ADMS) at 322 Substations of KSEBL at 33kV level. (80)</v>
          </cell>
          <cell r="C60" t="str">
            <v>5.1(c)</v>
          </cell>
          <cell r="D60" t="str">
            <v>SR</v>
          </cell>
          <cell r="E60" t="str">
            <v>Kerala</v>
          </cell>
          <cell r="F60" t="str">
            <v>KSEBL</v>
          </cell>
        </row>
        <row r="61">
          <cell r="A61">
            <v>81</v>
          </cell>
          <cell r="B61" t="str">
            <v>Renovation and Upgradation of the protection and control system of Ramgarh Sub Station. (081)</v>
          </cell>
          <cell r="C61" t="str">
            <v>5.1(c)</v>
          </cell>
          <cell r="D61" t="str">
            <v>ER</v>
          </cell>
          <cell r="E61" t="str">
            <v>DVC</v>
          </cell>
          <cell r="F61" t="str">
            <v>DVC</v>
          </cell>
        </row>
        <row r="62">
          <cell r="A62">
            <v>84</v>
          </cell>
          <cell r="B62" t="str">
            <v>Renovation and Modernisation of Protection System of 400kV, 230kV &amp; 110kV hydro Generating Stations. (084)</v>
          </cell>
          <cell r="C62" t="str">
            <v>5.1(c)</v>
          </cell>
          <cell r="D62" t="str">
            <v>SR</v>
          </cell>
          <cell r="E62" t="str">
            <v>Tamilnadu</v>
          </cell>
          <cell r="F62" t="str">
            <v>TANTRANSCO</v>
          </cell>
        </row>
        <row r="63">
          <cell r="A63">
            <v>85</v>
          </cell>
          <cell r="B63" t="str">
            <v>Establishment of Technical and IT infrastructure for implementation of intra state ABT in Tamilnadu. (085)</v>
          </cell>
          <cell r="C63" t="str">
            <v>5.1(c)</v>
          </cell>
          <cell r="D63" t="str">
            <v>SR</v>
          </cell>
          <cell r="E63" t="str">
            <v>Tamilnadu</v>
          </cell>
          <cell r="F63" t="str">
            <v>TANTRANSCO</v>
          </cell>
        </row>
        <row r="64">
          <cell r="A64">
            <v>86</v>
          </cell>
          <cell r="B64" t="str">
            <v>Installation of Capacitor Banks at HV &amp; EHV level at various EHV subatations under Nashik &amp; Pune zones in MSETCL. (086)</v>
          </cell>
          <cell r="C64" t="str">
            <v>5.1(b)</v>
          </cell>
          <cell r="D64" t="str">
            <v>WR</v>
          </cell>
          <cell r="E64" t="str">
            <v>Maharashtra</v>
          </cell>
          <cell r="F64" t="str">
            <v>MSETCL</v>
          </cell>
        </row>
        <row r="65">
          <cell r="A65">
            <v>87</v>
          </cell>
          <cell r="B65" t="str">
            <v>Renovation &amp; Modernisation of Transmission System for relieving congestion in intra state transmission system by capacity enhancement of existing network.  (087)</v>
          </cell>
          <cell r="C65" t="str">
            <v>5.1(d)</v>
          </cell>
          <cell r="D65" t="str">
            <v>ER</v>
          </cell>
          <cell r="E65" t="str">
            <v>West Bengal</v>
          </cell>
          <cell r="F65" t="str">
            <v>WBSETCL</v>
          </cell>
        </row>
        <row r="66">
          <cell r="A66">
            <v>88</v>
          </cell>
          <cell r="B66" t="str">
            <v xml:space="preserve">Installation of switchable reactor &amp; shunt capacitor for voltage improvement. (88) </v>
          </cell>
          <cell r="C66" t="str">
            <v>5.1(b)</v>
          </cell>
          <cell r="D66" t="str">
            <v>ER</v>
          </cell>
          <cell r="E66" t="str">
            <v>West Bengal</v>
          </cell>
          <cell r="F66" t="str">
            <v>WBSETCL</v>
          </cell>
        </row>
        <row r="67">
          <cell r="A67">
            <v>89</v>
          </cell>
          <cell r="B67" t="str">
            <v>Replacement of existing ACSR conductor by HTLS conductor for reliving congestion. (89)</v>
          </cell>
          <cell r="C67" t="str">
            <v>5.1(d)</v>
          </cell>
          <cell r="D67" t="str">
            <v>NR</v>
          </cell>
          <cell r="E67" t="str">
            <v>Uttar Pradesh</v>
          </cell>
          <cell r="F67" t="str">
            <v>UPPTCL</v>
          </cell>
        </row>
        <row r="68">
          <cell r="A68">
            <v>90</v>
          </cell>
          <cell r="B68" t="str">
            <v xml:space="preserve">Construction of Madakkathara – Areakode 400/220kV  Multi-circuit  Multi-voltage transmission Line (95km) &amp; Construction of Kizhisseri-Nallalam 220/110kV Multi-Circuit Multi Voltage transmission line. (090) </v>
          </cell>
          <cell r="C68" t="str">
            <v>5.1(c)</v>
          </cell>
          <cell r="D68" t="str">
            <v>SR</v>
          </cell>
          <cell r="E68" t="str">
            <v>Kerala</v>
          </cell>
          <cell r="F68" t="str">
            <v>KSEBL</v>
          </cell>
        </row>
        <row r="69">
          <cell r="A69">
            <v>93</v>
          </cell>
          <cell r="B69" t="str">
            <v>33kV system Integration with SLDC system in manipur. (093)</v>
          </cell>
          <cell r="C69" t="str">
            <v>5.1(c)</v>
          </cell>
          <cell r="D69" t="str">
            <v>NER</v>
          </cell>
          <cell r="E69" t="str">
            <v>Manipur</v>
          </cell>
          <cell r="F69" t="str">
            <v>Manipur SLDC</v>
          </cell>
        </row>
        <row r="70">
          <cell r="A70">
            <v>94</v>
          </cell>
          <cell r="B70" t="str">
            <v>Funding of BNC Agra HVDC (94)</v>
          </cell>
          <cell r="C70" t="str">
            <v>4(3)(A)</v>
          </cell>
          <cell r="D70" t="str">
            <v xml:space="preserve">Central </v>
          </cell>
          <cell r="E70" t="str">
            <v>POWERGRID</v>
          </cell>
          <cell r="F70" t="str">
            <v>POWERGRID</v>
          </cell>
        </row>
        <row r="71">
          <cell r="A71">
            <v>96</v>
          </cell>
          <cell r="B71" t="str">
            <v>Up-rating Kakkayam - Nallalam 110kV line (45km) &amp; Upgrading Nallalam- Chevayur-Westhill-Koyilandy110kV Single Circuit line in to Double Circuit line.(96)</v>
          </cell>
          <cell r="C71" t="str">
            <v>5.1(d)</v>
          </cell>
          <cell r="D71" t="str">
            <v>SR</v>
          </cell>
          <cell r="E71" t="str">
            <v>Kerala</v>
          </cell>
          <cell r="F71" t="str">
            <v>KSEBL</v>
          </cell>
        </row>
        <row r="72">
          <cell r="A72">
            <v>97</v>
          </cell>
          <cell r="B72" t="str">
            <v>Implementation of Islanding scheme at Bandel Thermal Power Station. (097)</v>
          </cell>
          <cell r="C72" t="str">
            <v>5.1(c)</v>
          </cell>
          <cell r="D72" t="str">
            <v>ER</v>
          </cell>
          <cell r="E72" t="str">
            <v>West Bengal</v>
          </cell>
          <cell r="F72" t="str">
            <v>WBPDCL</v>
          </cell>
        </row>
        <row r="73">
          <cell r="A73">
            <v>98</v>
          </cell>
          <cell r="B73" t="str">
            <v>Replacement of existing 0.15 ACSR wolf conductor of 132kV Balapur-Patur-Malegoan corridor by High Ampacity Conductor. (098)</v>
          </cell>
          <cell r="C73" t="str">
            <v>5.1(d)</v>
          </cell>
          <cell r="D73" t="str">
            <v>WR</v>
          </cell>
          <cell r="E73" t="str">
            <v>Maharashtra</v>
          </cell>
          <cell r="F73" t="str">
            <v>MSETCL</v>
          </cell>
        </row>
        <row r="74">
          <cell r="A74">
            <v>99</v>
          </cell>
          <cell r="B74" t="str">
            <v>Replacement of existing 0.2 ACSR wolf conductor of 132kV Khapri-Besa (Nagpur Ring Main Line) High Ampacity Conductor. (099)</v>
          </cell>
          <cell r="C74" t="str">
            <v>5.1(d)</v>
          </cell>
          <cell r="D74" t="str">
            <v>WR</v>
          </cell>
          <cell r="E74" t="str">
            <v>Maharashtra</v>
          </cell>
          <cell r="F74" t="str">
            <v>MSETCL</v>
          </cell>
        </row>
        <row r="75">
          <cell r="A75">
            <v>100</v>
          </cell>
          <cell r="B75" t="str">
            <v>Installation of Shunt Bus Reactors at 400KV Solapur, 400 KV Kolhapur and 400kV Karad substations. (100)</v>
          </cell>
          <cell r="C75" t="str">
            <v>5.1(b)</v>
          </cell>
          <cell r="D75" t="str">
            <v>WR</v>
          </cell>
          <cell r="E75" t="str">
            <v>Maharashtra</v>
          </cell>
          <cell r="F75" t="str">
            <v>MSETCL</v>
          </cell>
        </row>
        <row r="76">
          <cell r="A76">
            <v>101</v>
          </cell>
          <cell r="B76" t="str">
            <v>Installation of Shunt Bus Reactors at 400KV Akola, 400 KV Bhusawal-II  and 400kV Nanded substations. (101)</v>
          </cell>
          <cell r="C76" t="str">
            <v>5.1(b)</v>
          </cell>
          <cell r="D76" t="str">
            <v>WR</v>
          </cell>
          <cell r="E76" t="str">
            <v>Maharashtra</v>
          </cell>
          <cell r="F76" t="str">
            <v>MSETCL</v>
          </cell>
        </row>
        <row r="77">
          <cell r="A77">
            <v>102</v>
          </cell>
          <cell r="B77" t="str">
            <v>Installation of Shunt Bus Reactors at 400KV Koradi, 400 KV Khaparkheda and 400kV Chandrapur-II substations. (102)</v>
          </cell>
          <cell r="C77" t="str">
            <v>5.1(b)</v>
          </cell>
          <cell r="D77" t="str">
            <v>WR</v>
          </cell>
          <cell r="E77" t="str">
            <v>Maharashtra</v>
          </cell>
          <cell r="F77" t="str">
            <v>MSETCL</v>
          </cell>
        </row>
        <row r="78">
          <cell r="A78">
            <v>103</v>
          </cell>
          <cell r="B78" t="str">
            <v>Installation of Shunt Bus Reactors at 400KV Lonikand-II, 400 KV Chakan and 400kV Kudus substations. (103)</v>
          </cell>
          <cell r="C78" t="str">
            <v>5.1(b)</v>
          </cell>
          <cell r="D78" t="str">
            <v>WR</v>
          </cell>
          <cell r="E78" t="str">
            <v>Maharashtra</v>
          </cell>
          <cell r="F78" t="str">
            <v>MSETCL</v>
          </cell>
        </row>
        <row r="79">
          <cell r="A79">
            <v>104</v>
          </cell>
          <cell r="B79" t="str">
            <v>75 Nos. RTUs for 132 kv Substations in Maharashtra (104)</v>
          </cell>
          <cell r="C79" t="str">
            <v>5.1(c)</v>
          </cell>
          <cell r="D79" t="str">
            <v>WR</v>
          </cell>
          <cell r="E79" t="str">
            <v>Maharashtra</v>
          </cell>
          <cell r="F79" t="str">
            <v>MSETCL</v>
          </cell>
        </row>
        <row r="80">
          <cell r="A80">
            <v>106</v>
          </cell>
          <cell r="B80" t="str">
            <v>Renovation and Modernization of control and protection system and replecement of equipment at Parulia, Durgapur, Kalyanewari, Giridhi Jamsedpur, Barjora, Burnpur, Dhanbad and Bundwan substation. (106)</v>
          </cell>
          <cell r="C80" t="str">
            <v>5.1(c)</v>
          </cell>
          <cell r="D80" t="str">
            <v>ER</v>
          </cell>
          <cell r="E80" t="str">
            <v>DVC</v>
          </cell>
          <cell r="F80" t="str">
            <v>DVC</v>
          </cell>
        </row>
        <row r="81">
          <cell r="A81">
            <v>109</v>
          </cell>
          <cell r="B81" t="str">
            <v>Renovation and Upgradation of protection and control system of OHPC. (109)</v>
          </cell>
          <cell r="C81" t="str">
            <v>5.1(c)</v>
          </cell>
          <cell r="D81" t="str">
            <v>ER</v>
          </cell>
          <cell r="E81" t="str">
            <v>Odisha</v>
          </cell>
          <cell r="F81" t="str">
            <v>OHPCL</v>
          </cell>
        </row>
        <row r="82">
          <cell r="A82">
            <v>110</v>
          </cell>
          <cell r="B82" t="str">
            <v>"Smart Transmission Operation Management System (STOMS) " in Rajasthan Power System. (110)</v>
          </cell>
          <cell r="C82" t="str">
            <v>5.1(c)</v>
          </cell>
          <cell r="D82" t="str">
            <v>NR</v>
          </cell>
          <cell r="E82" t="str">
            <v>Rajasthan</v>
          </cell>
          <cell r="F82" t="str">
            <v>RRVPNL</v>
          </cell>
        </row>
        <row r="83">
          <cell r="A83">
            <v>111</v>
          </cell>
          <cell r="B83" t="str">
            <v>11kV Rural Feeder Monitoring. (111)</v>
          </cell>
          <cell r="C83" t="str">
            <v>5.1(e)</v>
          </cell>
          <cell r="D83" t="str">
            <v xml:space="preserve">Central </v>
          </cell>
          <cell r="E83" t="str">
            <v>RECTPCL</v>
          </cell>
          <cell r="F83" t="str">
            <v>RECTPCL</v>
          </cell>
        </row>
        <row r="84">
          <cell r="A84">
            <v>112</v>
          </cell>
          <cell r="B84" t="str">
            <v>Implementation of Automatic Demand Management Scheme (ADMS) in the Chhattisfgarh State.  (112)</v>
          </cell>
          <cell r="C84" t="str">
            <v>5.1(c)</v>
          </cell>
          <cell r="D84" t="str">
            <v>WR</v>
          </cell>
          <cell r="E84" t="str">
            <v>Chhattisgarh</v>
          </cell>
          <cell r="F84" t="str">
            <v>CSPTCL</v>
          </cell>
        </row>
        <row r="85">
          <cell r="A85">
            <v>113</v>
          </cell>
          <cell r="B85" t="str">
            <v>Implementation of ADMS scheme on 33/11kV feeders in Maharashtra. (113)</v>
          </cell>
          <cell r="C85" t="str">
            <v>5.1(c)</v>
          </cell>
          <cell r="D85" t="str">
            <v>WR</v>
          </cell>
          <cell r="E85" t="str">
            <v>Maharashtra</v>
          </cell>
          <cell r="F85" t="str">
            <v>MSETCL</v>
          </cell>
        </row>
        <row r="86">
          <cell r="A86">
            <v>114</v>
          </cell>
          <cell r="B86" t="str">
            <v>30 Nos. of Data Concentrators in MSETCL networks. (114)</v>
          </cell>
          <cell r="C86" t="str">
            <v>5.1(c)</v>
          </cell>
          <cell r="D86" t="str">
            <v>WR</v>
          </cell>
          <cell r="E86" t="str">
            <v>Maharashtra</v>
          </cell>
          <cell r="F86" t="str">
            <v>MSETCL</v>
          </cell>
        </row>
        <row r="87">
          <cell r="A87">
            <v>117</v>
          </cell>
          <cell r="B87" t="str">
            <v>Traning Program for  Power system Engineers of various constituents of Eastern Region. (117)</v>
          </cell>
          <cell r="C87" t="str">
            <v>5.1(e)</v>
          </cell>
          <cell r="D87" t="str">
            <v>ER</v>
          </cell>
          <cell r="E87" t="str">
            <v>ERPC</v>
          </cell>
          <cell r="F87" t="str">
            <v xml:space="preserve">ERPC </v>
          </cell>
        </row>
        <row r="88">
          <cell r="A88">
            <v>118</v>
          </cell>
          <cell r="B88" t="str">
            <v>Study programme on the Integration of Renewables Energy Resources (RES) into the Grid. (118)</v>
          </cell>
          <cell r="C88" t="str">
            <v>5.1(e)</v>
          </cell>
          <cell r="D88" t="str">
            <v>NER</v>
          </cell>
          <cell r="E88" t="str">
            <v>NERPC</v>
          </cell>
          <cell r="F88" t="str">
            <v>NERPC</v>
          </cell>
        </row>
        <row r="89">
          <cell r="A89">
            <v>119</v>
          </cell>
          <cell r="B89" t="str">
            <v>Relieving of Transmission Congestion of existing Overloaded 220kV Lines in Hydrabad city. (119)</v>
          </cell>
          <cell r="C89" t="str">
            <v>5.1(d)</v>
          </cell>
          <cell r="D89" t="str">
            <v>SR</v>
          </cell>
          <cell r="E89" t="str">
            <v>Telangana</v>
          </cell>
          <cell r="F89" t="str">
            <v>TSTRANSCO</v>
          </cell>
        </row>
        <row r="90">
          <cell r="A90">
            <v>121</v>
          </cell>
          <cell r="B90" t="str">
            <v>Installation of capacitor banks for reactive power compensation system on 11kV feeders. (121)</v>
          </cell>
          <cell r="C90" t="str">
            <v>5.1(b)</v>
          </cell>
          <cell r="D90" t="str">
            <v>WR</v>
          </cell>
          <cell r="E90" t="str">
            <v>Gujarat</v>
          </cell>
          <cell r="F90" t="str">
            <v>PGVCL</v>
          </cell>
        </row>
        <row r="91">
          <cell r="A91">
            <v>122</v>
          </cell>
          <cell r="B91" t="str">
            <v>Study Programme on power trading at NORD POOL Academy for Power System Engineers of Eastern Region. (122)</v>
          </cell>
          <cell r="C91" t="str">
            <v>5.1(e)</v>
          </cell>
          <cell r="D91" t="str">
            <v>ER</v>
          </cell>
          <cell r="E91" t="str">
            <v>ERPC</v>
          </cell>
          <cell r="F91" t="str">
            <v xml:space="preserve">ERPC </v>
          </cell>
        </row>
        <row r="92">
          <cell r="A92">
            <v>123</v>
          </cell>
          <cell r="B92" t="str">
            <v>Installation of : 50 MVAR Line Reactor at 400kV substation at Sarni, Dist. Betul. (123)</v>
          </cell>
          <cell r="C92" t="str">
            <v>5.1(b)</v>
          </cell>
          <cell r="D92" t="str">
            <v>WR</v>
          </cell>
          <cell r="E92" t="str">
            <v>Madhya Pradesh</v>
          </cell>
          <cell r="F92" t="str">
            <v>MPPGCL</v>
          </cell>
        </row>
        <row r="93">
          <cell r="A93">
            <v>125</v>
          </cell>
          <cell r="B93" t="str">
            <v>Reliable Communication and data Acquisition System upto 132kV Substation in Chhattisgarh. (125)</v>
          </cell>
          <cell r="C93" t="str">
            <v>5.1(c)</v>
          </cell>
          <cell r="D93" t="str">
            <v>WR</v>
          </cell>
          <cell r="E93" t="str">
            <v>Chhattisgarh</v>
          </cell>
          <cell r="F93" t="str">
            <v>CSPTCL</v>
          </cell>
        </row>
        <row r="94">
          <cell r="A94">
            <v>126</v>
          </cell>
          <cell r="B94" t="str">
            <v>Renovation &amp; Up gradation of Various 220 kv switchyard Equipment. (126)</v>
          </cell>
          <cell r="C94" t="str">
            <v>5.1(c)</v>
          </cell>
          <cell r="D94" t="str">
            <v>SR</v>
          </cell>
          <cell r="E94" t="str">
            <v>Kerala</v>
          </cell>
          <cell r="F94" t="str">
            <v>KSEBL</v>
          </cell>
        </row>
        <row r="95">
          <cell r="A95">
            <v>127</v>
          </cell>
          <cell r="B95" t="str">
            <v>Project on providing of Reliable communication and Data acquisition system upto 132kV SS. (127)</v>
          </cell>
          <cell r="C95" t="str">
            <v>5.1(c)</v>
          </cell>
          <cell r="D95" t="str">
            <v>SR</v>
          </cell>
          <cell r="E95" t="str">
            <v>Andhra Pradesh</v>
          </cell>
          <cell r="F95" t="str">
            <v>APTRANSCO</v>
          </cell>
        </row>
        <row r="96">
          <cell r="A96">
            <v>128</v>
          </cell>
          <cell r="B96" t="str">
            <v>Implementation of OPGW based reliable communication at 132 kv and above substations. (128)</v>
          </cell>
          <cell r="C96" t="str">
            <v>5.1(c)</v>
          </cell>
          <cell r="D96" t="str">
            <v>ER</v>
          </cell>
          <cell r="E96" t="str">
            <v>Odisha</v>
          </cell>
          <cell r="F96" t="str">
            <v>OPTCL</v>
          </cell>
        </row>
        <row r="97">
          <cell r="A97">
            <v>129</v>
          </cell>
          <cell r="B97" t="str">
            <v>Implementation of OPGW based reliable communication at 132 kv and above substations. (129)</v>
          </cell>
          <cell r="C97" t="str">
            <v>5.1(c)</v>
          </cell>
          <cell r="D97" t="str">
            <v>NR</v>
          </cell>
          <cell r="E97" t="str">
            <v>Uttrakhand</v>
          </cell>
          <cell r="F97" t="str">
            <v>PTCUL</v>
          </cell>
        </row>
        <row r="98">
          <cell r="A98">
            <v>134</v>
          </cell>
          <cell r="B98" t="str">
            <v>Strengthening of Transmission System incidentals to Inter-State- Transmission System in the State of HP (134)</v>
          </cell>
          <cell r="C98" t="str">
            <v>5.1(d)</v>
          </cell>
          <cell r="D98" t="str">
            <v>NR</v>
          </cell>
          <cell r="E98" t="str">
            <v>Himachal Pradesh</v>
          </cell>
          <cell r="F98" t="str">
            <v>HPSEBL</v>
          </cell>
        </row>
        <row r="99">
          <cell r="A99">
            <v>135</v>
          </cell>
          <cell r="B99" t="str">
            <v>Reliable Communication and data Acquisition System upto 132kV Substation in Himachal Pradesh (135)</v>
          </cell>
          <cell r="C99" t="str">
            <v>5.1(c)</v>
          </cell>
          <cell r="D99" t="str">
            <v>NR</v>
          </cell>
          <cell r="E99" t="str">
            <v>Himachal Pradesh</v>
          </cell>
          <cell r="F99" t="str">
            <v>HPSEBL</v>
          </cell>
        </row>
        <row r="100">
          <cell r="A100">
            <v>136</v>
          </cell>
          <cell r="B100" t="str">
            <v>Communication Backbone "Smart Transmission Network &amp; Asset Management Systeem" Part-B (136)</v>
          </cell>
          <cell r="C100" t="str">
            <v>5.1(c)</v>
          </cell>
          <cell r="D100" t="str">
            <v>NR</v>
          </cell>
          <cell r="E100" t="str">
            <v>Rajasthan</v>
          </cell>
          <cell r="F100" t="str">
            <v>RRVPNL</v>
          </cell>
        </row>
        <row r="101">
          <cell r="A101">
            <v>137</v>
          </cell>
          <cell r="B101" t="str">
            <v>Implementation of OPGW based reliable communication at 132 kv and above substations. (137)</v>
          </cell>
          <cell r="C101" t="str">
            <v>5.1(c)</v>
          </cell>
          <cell r="D101" t="str">
            <v>SR</v>
          </cell>
          <cell r="E101" t="str">
            <v>Telangana</v>
          </cell>
          <cell r="F101" t="str">
            <v>TSTRANSCO</v>
          </cell>
        </row>
        <row r="102">
          <cell r="A102">
            <v>138</v>
          </cell>
          <cell r="B102" t="str">
            <v>Reliable Communication and data Acquisition System upto 132kV Substation in Punjab. (138)</v>
          </cell>
          <cell r="C102" t="str">
            <v>5.1(c)</v>
          </cell>
          <cell r="D102" t="str">
            <v>NR</v>
          </cell>
          <cell r="E102" t="str">
            <v>Punjab</v>
          </cell>
          <cell r="F102" t="str">
            <v>PSTCL</v>
          </cell>
        </row>
        <row r="103">
          <cell r="A103">
            <v>140</v>
          </cell>
          <cell r="B103" t="str">
            <v>Implementation of Automatic Demand Management Scheme (ADMS) Pilot Projects at Three Power Substation in Manipur(140)</v>
          </cell>
          <cell r="C103" t="str">
            <v>5.1(c)</v>
          </cell>
          <cell r="D103" t="str">
            <v>NER</v>
          </cell>
          <cell r="E103" t="str">
            <v>Manipur</v>
          </cell>
          <cell r="F103" t="str">
            <v>MSPCL</v>
          </cell>
        </row>
        <row r="104">
          <cell r="A104">
            <v>141</v>
          </cell>
          <cell r="B104" t="str">
            <v>Implementation of OPGW based reliable communication at 132 kv and above substations. (141)</v>
          </cell>
          <cell r="C104" t="str">
            <v>5.1(c)</v>
          </cell>
          <cell r="D104" t="str">
            <v>SR</v>
          </cell>
          <cell r="E104" t="str">
            <v>Kerala</v>
          </cell>
          <cell r="F104" t="str">
            <v>KSEBL</v>
          </cell>
        </row>
        <row r="105">
          <cell r="A105">
            <v>143</v>
          </cell>
          <cell r="B105" t="str">
            <v>Implementation of OPGW based reliable communication at 132 kv and above substations. (143)</v>
          </cell>
          <cell r="C105" t="str">
            <v>5.1(c)</v>
          </cell>
          <cell r="D105" t="str">
            <v>WR</v>
          </cell>
          <cell r="E105" t="str">
            <v>Gujarat</v>
          </cell>
          <cell r="F105" t="str">
            <v>GETCO</v>
          </cell>
        </row>
        <row r="106">
          <cell r="A106">
            <v>144</v>
          </cell>
          <cell r="B106" t="str">
            <v>Reliable Communication and data Acquisition System upto 132kV Substation in Madhya Pradesh. (144)</v>
          </cell>
          <cell r="C106" t="str">
            <v>5.1(c)</v>
          </cell>
          <cell r="D106" t="str">
            <v>WR</v>
          </cell>
          <cell r="E106" t="str">
            <v>Madhya Pradesh</v>
          </cell>
          <cell r="F106" t="str">
            <v>MPPTCL</v>
          </cell>
        </row>
        <row r="107">
          <cell r="A107">
            <v>145</v>
          </cell>
          <cell r="B107" t="str">
            <v>33/11kV System integration with SLDC System (ADMS)  in Nagaland . (145)</v>
          </cell>
          <cell r="C107" t="str">
            <v>5.1(c)</v>
          </cell>
          <cell r="D107" t="str">
            <v>NER</v>
          </cell>
          <cell r="E107" t="str">
            <v>Nagaland</v>
          </cell>
          <cell r="F107" t="str">
            <v>DOP, Nagaland</v>
          </cell>
        </row>
        <row r="108">
          <cell r="A108">
            <v>146</v>
          </cell>
          <cell r="B108" t="str">
            <v>Implementation of Automatic Demand Management System (ADMS) to integrate33/11kV System with Arunachal Pradesh SLDC. (146)</v>
          </cell>
          <cell r="C108" t="str">
            <v>5.1(c)</v>
          </cell>
          <cell r="D108" t="str">
            <v>NER</v>
          </cell>
          <cell r="E108" t="str">
            <v>Arunachal Pradesh</v>
          </cell>
          <cell r="F108" t="str">
            <v>DoP, Arunachal Pradesh</v>
          </cell>
        </row>
        <row r="109">
          <cell r="A109">
            <v>147</v>
          </cell>
          <cell r="B109" t="str">
            <v>Project on Scheduling, accounting, Meeting and Settlement of Transmission in Electricity (SAMAST) IN Transmission Corporation of Andhra Pradesh (147)</v>
          </cell>
          <cell r="C109" t="str">
            <v>5.1(c)</v>
          </cell>
          <cell r="D109" t="str">
            <v>SR</v>
          </cell>
          <cell r="E109" t="str">
            <v>Andhra Pradesh</v>
          </cell>
          <cell r="F109" t="str">
            <v>APTRANSCO</v>
          </cell>
        </row>
        <row r="110">
          <cell r="A110">
            <v>148</v>
          </cell>
          <cell r="B110" t="str">
            <v>33/11kV System integration with SLDC System Automatic Demand Management Scheme (ADMS) in Mizoram. (148)</v>
          </cell>
          <cell r="C110" t="str">
            <v>5.1(c)</v>
          </cell>
          <cell r="D110" t="str">
            <v>NER</v>
          </cell>
          <cell r="E110" t="str">
            <v>Mizoram</v>
          </cell>
          <cell r="F110" t="str">
            <v>DOP,
Mizoram</v>
          </cell>
        </row>
        <row r="111">
          <cell r="A111">
            <v>149</v>
          </cell>
          <cell r="B111" t="str">
            <v>Reliable Communication and data Acquisition System upto 132kV Substation in Karnataka. (149)</v>
          </cell>
          <cell r="C111" t="str">
            <v>5.1(c)</v>
          </cell>
          <cell r="D111" t="str">
            <v>SR</v>
          </cell>
          <cell r="E111" t="str">
            <v>Karnataka</v>
          </cell>
          <cell r="F111" t="str">
            <v>KPTCL</v>
          </cell>
        </row>
        <row r="112">
          <cell r="A112">
            <v>151</v>
          </cell>
          <cell r="B112" t="str">
            <v>Implementation of OPGW based reliable communication at 132 kv and above substations. (151)</v>
          </cell>
          <cell r="C112" t="str">
            <v>5.1(c)</v>
          </cell>
          <cell r="D112" t="str">
            <v>SR</v>
          </cell>
          <cell r="E112" t="str">
            <v>Tamilnadu</v>
          </cell>
          <cell r="F112" t="str">
            <v>TANTRANSCO</v>
          </cell>
        </row>
        <row r="113">
          <cell r="A113">
            <v>152</v>
          </cell>
          <cell r="B113" t="str">
            <v>Implementation of OPGW based reliable communication at 132 kv and above substations. (152)</v>
          </cell>
          <cell r="C113" t="str">
            <v>5.1(c)</v>
          </cell>
          <cell r="D113" t="str">
            <v>NER</v>
          </cell>
          <cell r="E113" t="str">
            <v>Manipur</v>
          </cell>
          <cell r="F113" t="str">
            <v>MSPCL</v>
          </cell>
        </row>
        <row r="114">
          <cell r="A114">
            <v>153</v>
          </cell>
          <cell r="B114" t="str">
            <v xml:space="preserve"> Real Time Data Acquisition System for Monitoring &amp; Control of Transmission Grid under STNAMS (PART A-1) (153)</v>
          </cell>
          <cell r="C114" t="str">
            <v>5.1(c)</v>
          </cell>
          <cell r="D114" t="str">
            <v>NR</v>
          </cell>
          <cell r="E114" t="str">
            <v>Rajasthan</v>
          </cell>
          <cell r="F114" t="str">
            <v>RRVPNL</v>
          </cell>
        </row>
        <row r="115">
          <cell r="A115">
            <v>155</v>
          </cell>
          <cell r="B115" t="str">
            <v>Renovation and Modernization of switchyard and related protection system of different power stations (BTPS, BKTPS and KTPS) of WBPDCL (155)</v>
          </cell>
          <cell r="C115" t="str">
            <v>5.1(c)</v>
          </cell>
          <cell r="D115" t="str">
            <v>ER</v>
          </cell>
          <cell r="E115" t="str">
            <v xml:space="preserve">West Bengal </v>
          </cell>
          <cell r="F115" t="str">
            <v xml:space="preserve"> WBPDCL</v>
          </cell>
        </row>
        <row r="116">
          <cell r="A116">
            <v>156</v>
          </cell>
          <cell r="B116" t="str">
            <v>33/11kV System Integration with SLDC System (ADMS) in Assam. (156)</v>
          </cell>
          <cell r="C116" t="str">
            <v>5.1(c)</v>
          </cell>
          <cell r="D116" t="str">
            <v>NER</v>
          </cell>
          <cell r="E116" t="str">
            <v>Assam</v>
          </cell>
          <cell r="F116" t="str">
            <v>APDCL</v>
          </cell>
        </row>
        <row r="117">
          <cell r="A117">
            <v>158</v>
          </cell>
          <cell r="B117" t="str">
            <v>Provision of Bus Reactors at 400kV Grid Substations of PSTCL. (158)</v>
          </cell>
          <cell r="C117" t="str">
            <v>5.1(b)</v>
          </cell>
          <cell r="D117" t="str">
            <v>NR</v>
          </cell>
          <cell r="E117" t="str">
            <v>Punjab</v>
          </cell>
          <cell r="F117" t="str">
            <v>PSTCL</v>
          </cell>
        </row>
        <row r="118">
          <cell r="A118">
            <v>161</v>
          </cell>
          <cell r="B118" t="str">
            <v>Renovation and Upgradation of protection system of substations. (161)</v>
          </cell>
          <cell r="C118" t="str">
            <v>5.1(c)</v>
          </cell>
          <cell r="D118" t="str">
            <v>ER</v>
          </cell>
          <cell r="E118" t="str">
            <v>Jharkhand</v>
          </cell>
          <cell r="F118" t="str">
            <v>JUSNL</v>
          </cell>
        </row>
        <row r="119">
          <cell r="A119">
            <v>166</v>
          </cell>
          <cell r="B119" t="str">
            <v>33/11kV System integration with SLDC system in (ADMS) Meghalaya. (166)</v>
          </cell>
          <cell r="C119" t="str">
            <v>5.1(c)</v>
          </cell>
          <cell r="D119" t="str">
            <v>NER</v>
          </cell>
          <cell r="E119" t="str">
            <v>Meghalaya</v>
          </cell>
          <cell r="F119" t="str">
            <v>MePDCL</v>
          </cell>
        </row>
        <row r="120">
          <cell r="A120">
            <v>167</v>
          </cell>
          <cell r="B120" t="str">
            <v>Installation of 125MVAR Bus Reactor at 400kV Switchyard Sanjay Gandhi TPS,  at Substations at Birsinghpur under PSDF. (167)</v>
          </cell>
          <cell r="C120" t="str">
            <v>5.1(b)</v>
          </cell>
          <cell r="D120" t="str">
            <v>WR</v>
          </cell>
          <cell r="E120" t="str">
            <v>Madhya Pradesh</v>
          </cell>
          <cell r="F120" t="str">
            <v>MPPGCL</v>
          </cell>
        </row>
        <row r="121">
          <cell r="A121">
            <v>173</v>
          </cell>
          <cell r="B121" t="str">
            <v>Drawing of optical ground wire (OPGW) cables on existing 132kV &amp; 66kV transmission lines and integration of leftover substations with State Load Despatch Centre, Sikkim. (173)</v>
          </cell>
          <cell r="C121" t="str">
            <v>5.1(c)</v>
          </cell>
          <cell r="D121" t="str">
            <v>ER</v>
          </cell>
          <cell r="E121" t="str">
            <v>Sikkim</v>
          </cell>
          <cell r="F121" t="str">
            <v>ENPD Sikkim</v>
          </cell>
        </row>
        <row r="122">
          <cell r="A122">
            <v>174</v>
          </cell>
          <cell r="B122" t="str">
            <v>Installation of 125MVAR Bus Reactor at 400kV Switchyard at Shree Singaji TTP Stage-II, Dist: Khandwa. (174)</v>
          </cell>
          <cell r="C122" t="str">
            <v>5.1(b)</v>
          </cell>
          <cell r="D122" t="str">
            <v>WR</v>
          </cell>
          <cell r="E122" t="str">
            <v>Madhya Pradesh</v>
          </cell>
          <cell r="F122" t="str">
            <v>MPPGCL</v>
          </cell>
        </row>
        <row r="123">
          <cell r="A123">
            <v>177</v>
          </cell>
          <cell r="B123" t="str">
            <v>Reliable Communication &amp; Data Acquistion System upto 132kV Substaions ER .(177)</v>
          </cell>
          <cell r="C123" t="str">
            <v>5.1(c)</v>
          </cell>
          <cell r="D123" t="str">
            <v>ER</v>
          </cell>
          <cell r="E123" t="str">
            <v>Jharkhand</v>
          </cell>
          <cell r="F123" t="str">
            <v>JUSNL</v>
          </cell>
        </row>
        <row r="124">
          <cell r="A124">
            <v>179</v>
          </cell>
          <cell r="B124" t="str">
            <v>Installation of 125 MVAR Bus Reactor along with construction of associated by each at 400kV Grid S/S of Mendhasal, Meramundali &amp; New Duburi for VAR control &amp; stabilisation of system voltage. (179)</v>
          </cell>
          <cell r="C124" t="str">
            <v>5.1(b)</v>
          </cell>
          <cell r="D124" t="str">
            <v>ER</v>
          </cell>
          <cell r="E124" t="str">
            <v>Odisha</v>
          </cell>
          <cell r="F124" t="str">
            <v>OPTCL</v>
          </cell>
        </row>
        <row r="125">
          <cell r="A125">
            <v>180</v>
          </cell>
          <cell r="B125" t="str">
            <v>Project on providing of Reliable Communication &amp; Data Acquisition system upto 132kV SS. (180)</v>
          </cell>
          <cell r="C125" t="str">
            <v>5.1(c)</v>
          </cell>
          <cell r="D125" t="str">
            <v>SR</v>
          </cell>
          <cell r="E125" t="str">
            <v>Puducherry</v>
          </cell>
          <cell r="F125" t="str">
            <v>DoP, Puducherry</v>
          </cell>
        </row>
        <row r="126">
          <cell r="A126">
            <v>186</v>
          </cell>
          <cell r="B126" t="str">
            <v>Installation of Numerical line differential relays in the 132kV transmission lines. (Short Lines). (186)</v>
          </cell>
          <cell r="C126" t="str">
            <v>5.1(b)</v>
          </cell>
          <cell r="D126" t="str">
            <v>NER</v>
          </cell>
          <cell r="E126" t="str">
            <v>Meghalaya</v>
          </cell>
          <cell r="F126" t="str">
            <v>MePTCL</v>
          </cell>
        </row>
        <row r="127">
          <cell r="A127">
            <v>188</v>
          </cell>
          <cell r="B127" t="str">
            <v>Supply, Erection, Testing &amp; Commissioning of 2 Nos. of 400kV, 80 MVAR Bus reactor with associated equipments for 400/230-110 kV AIS SS at Kamudhi under total turnkey cintract cintract in Madurai Region of Tamilnadu. (188)</v>
          </cell>
          <cell r="C127" t="str">
            <v>5.1(b)</v>
          </cell>
          <cell r="D127" t="str">
            <v>SR</v>
          </cell>
          <cell r="E127" t="str">
            <v>Tamilnadu</v>
          </cell>
          <cell r="F127" t="str">
            <v>TAN TRANSCO</v>
          </cell>
        </row>
        <row r="128">
          <cell r="A128">
            <v>193</v>
          </cell>
          <cell r="B128" t="str">
            <v>Supply, Erection, Testing &amp; Commissioning of 1 Nos. of 400kV, 125 MVAR Bus reactor with associated equipments for 400/230-110 kV  SS at Kayathar under total turnkey contract in Tiruneveli  Region of Tamilnadu. (193)</v>
          </cell>
          <cell r="C128" t="str">
            <v>5.1(b)</v>
          </cell>
          <cell r="D128" t="str">
            <v>SR</v>
          </cell>
          <cell r="E128" t="str">
            <v>Tamilnadu</v>
          </cell>
          <cell r="F128" t="str">
            <v>TAN TRANSCO</v>
          </cell>
        </row>
        <row r="129">
          <cell r="A129">
            <v>195</v>
          </cell>
          <cell r="B129" t="str">
            <v>Implementation of Integated system for Scheduling, Accounting, Metering and Settlement of Transactions (SAMAST) system in SLDC Karnataka. (195)</v>
          </cell>
          <cell r="C129" t="str">
            <v>5.1(c)</v>
          </cell>
          <cell r="D129" t="str">
            <v>SR</v>
          </cell>
          <cell r="E129" t="str">
            <v>Karnataka</v>
          </cell>
          <cell r="F129" t="str">
            <v>KPTCL</v>
          </cell>
        </row>
        <row r="130">
          <cell r="A130">
            <v>196</v>
          </cell>
          <cell r="B130" t="str">
            <v>Implementation of Automatic Demand Management System (ADMS) in SLDC, Odisha. (196)</v>
          </cell>
          <cell r="C130" t="str">
            <v>5.1(c)</v>
          </cell>
          <cell r="D130" t="str">
            <v>ER</v>
          </cell>
          <cell r="E130" t="str">
            <v>Odisha</v>
          </cell>
          <cell r="F130" t="str">
            <v>OPTCL</v>
          </cell>
        </row>
        <row r="131">
          <cell r="A131">
            <v>197</v>
          </cell>
          <cell r="B131" t="str">
            <v>Implementation of Integated system for Scheduling, Accounting, Metering and Settlement of Transactions (SAMAST) system in West Bengal. (197)</v>
          </cell>
          <cell r="C131" t="str">
            <v>5.1(c)</v>
          </cell>
          <cell r="D131" t="str">
            <v>ER</v>
          </cell>
          <cell r="E131" t="str">
            <v>West Bengal</v>
          </cell>
          <cell r="F131" t="str">
            <v>WBSETCL</v>
          </cell>
        </row>
        <row r="132">
          <cell r="A132">
            <v>198</v>
          </cell>
          <cell r="B132" t="str">
            <v>Supply, Erection, Testing &amp; Commissioning of 2 Nos. of 400kV, 125 MVAR Bus reactor with associated equipments for 400kV  GIS SS at Manali under total turnkey contract in Chennai North  Region of Tamilnadu. (198)</v>
          </cell>
          <cell r="C132" t="str">
            <v>5.1(b)</v>
          </cell>
          <cell r="D132" t="str">
            <v>SR</v>
          </cell>
          <cell r="E132" t="str">
            <v>Tamilnadu</v>
          </cell>
          <cell r="F132" t="str">
            <v>TAN TRANSCO</v>
          </cell>
        </row>
        <row r="133">
          <cell r="A133">
            <v>199</v>
          </cell>
          <cell r="B133" t="str">
            <v>Replacement of the 400kV, Bus Reator at 400/220/132kV Substations, Killing, Meghalaya. (199)</v>
          </cell>
          <cell r="C133" t="str">
            <v>5.1(e)</v>
          </cell>
          <cell r="D133" t="str">
            <v>NER</v>
          </cell>
          <cell r="E133" t="str">
            <v>Meghalaya</v>
          </cell>
          <cell r="F133" t="str">
            <v>MePTCL</v>
          </cell>
        </row>
        <row r="134">
          <cell r="A134">
            <v>201</v>
          </cell>
          <cell r="B134" t="str">
            <v>Protection Data base management System. The project will be implemented in following States: Arunachal Pradesh, Assam, Manipur, Meghalaya, Mizoram, Nagaland &amp; Tripura. (201)</v>
          </cell>
          <cell r="C134" t="str">
            <v>5.1(e)</v>
          </cell>
          <cell r="D134" t="str">
            <v>NER</v>
          </cell>
          <cell r="E134" t="str">
            <v>NERPC</v>
          </cell>
          <cell r="F134" t="str">
            <v>NERPC</v>
          </cell>
        </row>
        <row r="135">
          <cell r="A135">
            <v>202</v>
          </cell>
          <cell r="B135" t="str">
            <v>Supply, Erection, Testing &amp; Commissioning of 1 Nos. of 400kV, 125 MVAR Bus reactor with associated equipments for 400kV   SS at Alamathy under total turnkey contract in Chennai North  Region of Tamilnadu. (202)</v>
          </cell>
          <cell r="C135" t="str">
            <v>5.1(b)</v>
          </cell>
          <cell r="D135" t="str">
            <v>SR</v>
          </cell>
          <cell r="E135" t="str">
            <v>Tamilnadu</v>
          </cell>
          <cell r="F135" t="str">
            <v>TAN TRANSCO</v>
          </cell>
        </row>
        <row r="136">
          <cell r="A136">
            <v>203</v>
          </cell>
          <cell r="B136" t="str">
            <v>Creation and Maintenance of Web based Protection Database Management and PC based Protection Setting Calculation Tool for Northern Region Power System Network. (203)</v>
          </cell>
          <cell r="C136" t="str">
            <v>5.1(e)</v>
          </cell>
          <cell r="D136" t="str">
            <v>NR</v>
          </cell>
          <cell r="E136" t="str">
            <v>NRPC</v>
          </cell>
          <cell r="F136" t="str">
            <v>NRPC</v>
          </cell>
        </row>
        <row r="137">
          <cell r="A137">
            <v>204</v>
          </cell>
          <cell r="B137" t="str">
            <v>Installation of Reactive Power Solution on 33/11kV Substation in Manipur. (204)</v>
          </cell>
          <cell r="C137" t="str">
            <v>5.1(e)</v>
          </cell>
          <cell r="D137" t="str">
            <v>NER</v>
          </cell>
          <cell r="E137" t="str">
            <v>Manipur</v>
          </cell>
          <cell r="F137" t="str">
            <v>MSPCL</v>
          </cell>
        </row>
        <row r="138">
          <cell r="A138">
            <v>205</v>
          </cell>
          <cell r="B138" t="str">
            <v>Supply, Erection, Testing &amp; Commissioning of 1 Nos. of 400kV, 125 MVAR Bus reactor with associated equipments for MPTS Stage III GIS switchyard under total turnkey contract in Erode Region of Tamilnadu. (205)</v>
          </cell>
          <cell r="C138" t="str">
            <v>5.1(b)</v>
          </cell>
          <cell r="D138" t="str">
            <v>SR</v>
          </cell>
          <cell r="E138" t="str">
            <v>Tamilnadu</v>
          </cell>
          <cell r="F138" t="str">
            <v>TAN TRANSCO</v>
          </cell>
        </row>
        <row r="139">
          <cell r="A139">
            <v>206</v>
          </cell>
          <cell r="B139" t="str">
            <v>Providing Wide Area Monitoring System (WAMS) with PMU and comminication at 31 Locations. Analytics software from IIT Mumbai. (206)</v>
          </cell>
          <cell r="C139" t="str">
            <v>5.1(c)</v>
          </cell>
          <cell r="D139" t="str">
            <v>WR</v>
          </cell>
          <cell r="E139" t="str">
            <v>Gujarat</v>
          </cell>
          <cell r="F139" t="str">
            <v>GETCO</v>
          </cell>
        </row>
        <row r="140">
          <cell r="A140">
            <v>208</v>
          </cell>
          <cell r="B140" t="str">
            <v>Implementation of Schedulling, Accounting, Metering and settlement of Transcation in Electricity (SAMAST)in SLDC Bihar.(208)</v>
          </cell>
          <cell r="C140" t="str">
            <v>5.1(c)</v>
          </cell>
          <cell r="D140" t="str">
            <v>ER</v>
          </cell>
          <cell r="E140" t="str">
            <v>Bihar</v>
          </cell>
          <cell r="F140" t="str">
            <v>BSPTCL</v>
          </cell>
        </row>
        <row r="141">
          <cell r="A141">
            <v>209</v>
          </cell>
          <cell r="B141" t="str">
            <v>Protection Upgradation and installation of Substation Automatic System (SAS) for seven nos of 220/132/33kV Substations (Balasore, Bidanasi, Budhipadar, Katapali, Narendrapur, New-Bolangir &amp; Paradeep). (209)</v>
          </cell>
          <cell r="C141" t="str">
            <v>5.1(c)</v>
          </cell>
          <cell r="D141" t="str">
            <v>ER</v>
          </cell>
          <cell r="E141" t="str">
            <v>Odisha</v>
          </cell>
          <cell r="F141" t="str">
            <v>OPTCL</v>
          </cell>
        </row>
        <row r="142">
          <cell r="A142">
            <v>210</v>
          </cell>
          <cell r="B142" t="str">
            <v xml:space="preserve">Imstalltion of Bus Reactors at different 400kV Substation within the state of West Bengal for reactive power management of the Grid. (210) </v>
          </cell>
          <cell r="C142" t="str">
            <v>5.1(b)</v>
          </cell>
          <cell r="D142" t="str">
            <v>ER</v>
          </cell>
          <cell r="E142" t="str">
            <v>West Bengal</v>
          </cell>
          <cell r="F142" t="str">
            <v>WBSETCL</v>
          </cell>
        </row>
        <row r="143">
          <cell r="A143">
            <v>211</v>
          </cell>
          <cell r="B143" t="str">
            <v>Design, Testing, Manufacture supply and stringing of HTLS conductor along with replacement of ACSR Zebra/Panther to proide refief to the over-loaded lines. (211)</v>
          </cell>
          <cell r="C143" t="str">
            <v>5.1(d)</v>
          </cell>
          <cell r="D143" t="str">
            <v>NR</v>
          </cell>
          <cell r="E143" t="str">
            <v>Punjab</v>
          </cell>
          <cell r="F143" t="str">
            <v>PSTCL</v>
          </cell>
        </row>
        <row r="144">
          <cell r="A144">
            <v>212</v>
          </cell>
          <cell r="B144" t="str">
            <v>Implementation of SAMAST (scheduling, Accounting, Meeting and Settement of Transactions in Electricity) in Haryana. (212)</v>
          </cell>
          <cell r="C144" t="str">
            <v>5.1(c)</v>
          </cell>
          <cell r="D144" t="str">
            <v>NR</v>
          </cell>
          <cell r="E144" t="str">
            <v>Haryana</v>
          </cell>
          <cell r="F144" t="str">
            <v>HVPN</v>
          </cell>
        </row>
        <row r="145">
          <cell r="A145">
            <v>222</v>
          </cell>
          <cell r="B145" t="str">
            <v>Project for establishment of reliable communication and data acquisition at different substation at WBSETCL. (222)</v>
          </cell>
          <cell r="C145" t="str">
            <v>5.1(c)</v>
          </cell>
          <cell r="D145" t="str">
            <v>ER</v>
          </cell>
          <cell r="E145" t="str">
            <v>West Bengal</v>
          </cell>
          <cell r="F145" t="str">
            <v>WBSETCL</v>
          </cell>
        </row>
        <row r="146">
          <cell r="A146">
            <v>223</v>
          </cell>
          <cell r="B146" t="str">
            <v>Installation of 1x25 MVAR, 220kV Bus Reactor each at 400kV GSS Akal, 220kV GSS Suratgarh &amp; 220kV GSS Bikaner. (223)</v>
          </cell>
          <cell r="C146" t="str">
            <v>5.1(b)</v>
          </cell>
          <cell r="D146" t="str">
            <v>NR</v>
          </cell>
          <cell r="E146" t="str">
            <v>Rajasthan</v>
          </cell>
          <cell r="F146" t="str">
            <v>RRVPNL</v>
          </cell>
        </row>
        <row r="147">
          <cell r="A147">
            <v>224</v>
          </cell>
          <cell r="B147" t="str">
            <v>Reliable Communiacation System for 132 kV &amp; above network in Haryana. (224)</v>
          </cell>
          <cell r="C147" t="str">
            <v>5.1(c)</v>
          </cell>
          <cell r="D147" t="str">
            <v>NR</v>
          </cell>
          <cell r="E147" t="str">
            <v>Haryana</v>
          </cell>
          <cell r="F147" t="str">
            <v>HVPN</v>
          </cell>
        </row>
        <row r="148">
          <cell r="A148">
            <v>226</v>
          </cell>
          <cell r="B148" t="str">
            <v>Implementation of Automatic Demand Management System (ADMS) in SLDC, Tripura. (226)</v>
          </cell>
          <cell r="C148" t="str">
            <v>5.1(c)</v>
          </cell>
          <cell r="D148" t="str">
            <v>NER</v>
          </cell>
          <cell r="E148" t="str">
            <v>Tripura</v>
          </cell>
          <cell r="F148" t="str">
            <v>TSECL</v>
          </cell>
        </row>
        <row r="149">
          <cell r="A149">
            <v>231</v>
          </cell>
          <cell r="B149" t="str">
            <v>Implementation of Scheduling, Accounting, Metering &amp; Settlement of Transactions in electricity (SAMAST) of Assam. (231)</v>
          </cell>
          <cell r="C149" t="str">
            <v>5.1(e)</v>
          </cell>
          <cell r="D149" t="str">
            <v>NER</v>
          </cell>
          <cell r="E149" t="str">
            <v>Assam</v>
          </cell>
          <cell r="F149" t="str">
            <v>AEGCL</v>
          </cell>
        </row>
        <row r="150">
          <cell r="A150">
            <v>232</v>
          </cell>
          <cell r="B150" t="str">
            <v>Implementation of Scheduling, Accounting, Metering &amp; Settlement of Transactions in electricity (SAMAST) of Meghalaya. (232)</v>
          </cell>
          <cell r="C150" t="str">
            <v>5.1(e)</v>
          </cell>
          <cell r="D150" t="str">
            <v>NER</v>
          </cell>
          <cell r="E150" t="str">
            <v>Meghalaya</v>
          </cell>
          <cell r="F150" t="str">
            <v>MePTCL</v>
          </cell>
        </row>
        <row r="151">
          <cell r="A151">
            <v>238</v>
          </cell>
          <cell r="B151" t="str">
            <v xml:space="preserve">Implementation &amp; Supply of Numerical Line differential as Main-I Protection with inbuilt distance Relays towards Retrofit of existing protection schemes on 400kV lines at various 400kV substations in MSETCL. (238) </v>
          </cell>
          <cell r="C151" t="str">
            <v>5.1(b)</v>
          </cell>
          <cell r="D151" t="str">
            <v>WR</v>
          </cell>
          <cell r="E151" t="str">
            <v>Maharashtra</v>
          </cell>
          <cell r="F151" t="str">
            <v>MSETCL</v>
          </cell>
        </row>
        <row r="152">
          <cell r="A152">
            <v>239</v>
          </cell>
          <cell r="B152" t="str">
            <v>Project on commissioning of 125MVAR Bus Reactors on 400kV SS Sattenapalli and 400kV SS Chittoor in Transmission Corporation of Andhra Pradesh. (Part-1) (239)</v>
          </cell>
          <cell r="C152" t="str">
            <v>5.1(b)</v>
          </cell>
          <cell r="D152" t="str">
            <v>SR</v>
          </cell>
          <cell r="E152" t="str">
            <v>Andhra Pradesh</v>
          </cell>
          <cell r="F152" t="str">
            <v>APTRANSCO</v>
          </cell>
        </row>
        <row r="153">
          <cell r="A153">
            <v>243</v>
          </cell>
          <cell r="B153" t="str">
            <v>Project on Installation of 1 No. 400kV 125MVAR Bus Reactor in existing 400kV Switchyard at Dr. NTTPS. (243)</v>
          </cell>
          <cell r="C153" t="str">
            <v>5.1(b)</v>
          </cell>
          <cell r="D153" t="str">
            <v>SR</v>
          </cell>
          <cell r="E153" t="str">
            <v>Andhra Pradesh</v>
          </cell>
          <cell r="F153" t="str">
            <v>APGENCO</v>
          </cell>
        </row>
        <row r="154">
          <cell r="A154">
            <v>246</v>
          </cell>
          <cell r="B154" t="str">
            <v>Installation of Phasor Measurement Units (PMUs) at strategic lications in Madhya Pradesh and integration of the same with Phasor Data Conecentrator (PDC) installed under URTDSM project. (246)</v>
          </cell>
          <cell r="C154" t="str">
            <v>5.1(c)</v>
          </cell>
          <cell r="D154" t="str">
            <v>WR</v>
          </cell>
          <cell r="E154" t="str">
            <v>Madhya Pradesh</v>
          </cell>
          <cell r="F154" t="str">
            <v>MPPTCL</v>
          </cell>
        </row>
        <row r="155">
          <cell r="A155">
            <v>247</v>
          </cell>
          <cell r="B155" t="str">
            <v>Installation of ABT compliant meter having facility of 5 minute integration on existing interface points on MPPTCL . (247)</v>
          </cell>
          <cell r="C155" t="str">
            <v>5.1(c)</v>
          </cell>
          <cell r="D155" t="str">
            <v>WR</v>
          </cell>
          <cell r="E155" t="str">
            <v>Madhya Pradesh</v>
          </cell>
          <cell r="F155" t="str">
            <v>MPPTCL</v>
          </cell>
        </row>
        <row r="156">
          <cell r="A156">
            <v>248</v>
          </cell>
          <cell r="B156" t="str">
            <v xml:space="preserve">Implementation of recommendations of SAMAST (Scheduling, Accounting, Metering, and Settlement of Transactions in Electricity)  report in the State of Himachal Pradesh. (248) </v>
          </cell>
          <cell r="C156" t="str">
            <v>5.1(e)</v>
          </cell>
          <cell r="D156" t="str">
            <v>NR</v>
          </cell>
          <cell r="E156" t="str">
            <v>Himachal Pradesh</v>
          </cell>
          <cell r="F156" t="str">
            <v>HPLDA</v>
          </cell>
        </row>
        <row r="157">
          <cell r="A157">
            <v>252</v>
          </cell>
          <cell r="B157" t="str">
            <v>Renewable Energy Integration-Reactive compensation Element/ Equipments for Reactiv Power Management and Voltage Control for Transmission Grid under Smart Transmission Network and Asset Management System (Part-A2-Sec-1) . (252)</v>
          </cell>
          <cell r="C157" t="str">
            <v>5.1(b)</v>
          </cell>
          <cell r="D157" t="str">
            <v>NR</v>
          </cell>
          <cell r="E157" t="str">
            <v>Rajasthan</v>
          </cell>
          <cell r="F157" t="str">
            <v>RRVPNL</v>
          </cell>
        </row>
        <row r="158">
          <cell r="A158">
            <v>254</v>
          </cell>
          <cell r="B158" t="str">
            <v>Provision of 11kV Auto Switched capacitor bank at various 33/11kV substation of Agra. (254)</v>
          </cell>
          <cell r="C158" t="str">
            <v>5.1(b)</v>
          </cell>
          <cell r="D158" t="str">
            <v>NR</v>
          </cell>
          <cell r="E158" t="str">
            <v>Uttar Pradesh</v>
          </cell>
          <cell r="F158" t="str">
            <v>DVVNL</v>
          </cell>
        </row>
        <row r="159">
          <cell r="A159">
            <v>255</v>
          </cell>
          <cell r="B159" t="str">
            <v>Projects of Implementations of  SAMAST (Scheduling, Accounting, Metering &amp; Settlement of Transactions in Electricity) report in the State of Punjab. (255)</v>
          </cell>
          <cell r="C159" t="str">
            <v>5.1(c)</v>
          </cell>
          <cell r="D159" t="str">
            <v>NR</v>
          </cell>
          <cell r="E159" t="str">
            <v>Punjab</v>
          </cell>
          <cell r="F159" t="str">
            <v>PSTCL</v>
          </cell>
        </row>
        <row r="160">
          <cell r="A160">
            <v>257</v>
          </cell>
          <cell r="B160" t="str">
            <v>Provision of 11kV Auto Switched capacitor bank at various 33/11kV substation of Meerut. (257)</v>
          </cell>
          <cell r="C160" t="str">
            <v>5.1(b)</v>
          </cell>
          <cell r="D160" t="str">
            <v>NR</v>
          </cell>
          <cell r="E160" t="str">
            <v>Uttar Pradesh</v>
          </cell>
          <cell r="F160" t="str">
            <v>PVVNL</v>
          </cell>
        </row>
        <row r="161">
          <cell r="A161">
            <v>264</v>
          </cell>
          <cell r="B161" t="str">
            <v>Provision of 11kV Auto Switched Capacitor bank at various 33/11kV substatiion of Lucknow. (264)</v>
          </cell>
          <cell r="C161" t="str">
            <v>5.1(b)</v>
          </cell>
          <cell r="D161" t="str">
            <v>NR</v>
          </cell>
          <cell r="E161" t="str">
            <v>Uttar Pradesh</v>
          </cell>
          <cell r="F161" t="str">
            <v>MVVNL</v>
          </cell>
        </row>
        <row r="162">
          <cell r="A162"/>
          <cell r="B162"/>
          <cell r="C162"/>
          <cell r="D162"/>
          <cell r="E162"/>
          <cell r="F162" t="str">
            <v xml:space="preserve"> </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79521-0C22-4A22-9DD3-9A2BF0DF0AEE}">
  <dimension ref="A1:K20"/>
  <sheetViews>
    <sheetView tabSelected="1" view="pageBreakPreview" zoomScale="70" zoomScaleNormal="100" zoomScaleSheetLayoutView="70" workbookViewId="0">
      <selection activeCell="E19" sqref="E19"/>
    </sheetView>
  </sheetViews>
  <sheetFormatPr defaultRowHeight="14.5" x14ac:dyDescent="0.35"/>
  <cols>
    <col min="1" max="1" width="17.26953125" customWidth="1"/>
    <col min="2" max="2" width="108.453125" customWidth="1"/>
    <col min="3" max="3" width="16.54296875" customWidth="1"/>
    <col min="4" max="4" width="19.81640625" customWidth="1"/>
    <col min="5" max="5" width="18.7265625" customWidth="1"/>
    <col min="6" max="6" width="31.1796875" customWidth="1"/>
    <col min="8" max="8" width="15.1796875" customWidth="1"/>
  </cols>
  <sheetData>
    <row r="1" spans="1:11" ht="27.5" x14ac:dyDescent="0.35">
      <c r="A1" s="435" t="s">
        <v>179</v>
      </c>
      <c r="B1" s="436"/>
      <c r="C1" s="436"/>
      <c r="D1" s="436"/>
      <c r="E1" s="436"/>
      <c r="F1" s="436"/>
    </row>
    <row r="2" spans="1:11" ht="25" x14ac:dyDescent="0.5">
      <c r="A2" s="437" t="s">
        <v>180</v>
      </c>
      <c r="B2" s="437"/>
      <c r="C2" s="437"/>
      <c r="D2" s="437"/>
      <c r="E2" s="437"/>
      <c r="F2" s="437"/>
    </row>
    <row r="3" spans="1:11" ht="20" x14ac:dyDescent="0.4">
      <c r="A3" s="438" t="s">
        <v>181</v>
      </c>
      <c r="B3" s="438"/>
      <c r="C3" s="438"/>
      <c r="D3" s="438"/>
      <c r="E3" s="438"/>
      <c r="F3" s="438"/>
    </row>
    <row r="4" spans="1:11" ht="100" x14ac:dyDescent="0.35">
      <c r="A4" s="169" t="s">
        <v>54</v>
      </c>
      <c r="B4" s="198" t="s">
        <v>182</v>
      </c>
      <c r="C4" s="170" t="s">
        <v>183</v>
      </c>
      <c r="D4" s="170" t="s">
        <v>184</v>
      </c>
      <c r="E4" s="170" t="s">
        <v>185</v>
      </c>
      <c r="F4" s="170" t="s">
        <v>118</v>
      </c>
    </row>
    <row r="5" spans="1:11" ht="50.25" customHeight="1" x14ac:dyDescent="0.35">
      <c r="A5" s="172" t="s">
        <v>186</v>
      </c>
      <c r="B5" s="199" t="s">
        <v>198</v>
      </c>
      <c r="C5" s="190">
        <v>160</v>
      </c>
      <c r="D5" s="191">
        <f>+[1]D1!G166</f>
        <v>21447.502699999994</v>
      </c>
      <c r="E5" s="191">
        <f>[1]D1!M166</f>
        <v>17174.789999999997</v>
      </c>
      <c r="F5" s="191">
        <f>+[1]D1!O166</f>
        <v>11650.949999999993</v>
      </c>
    </row>
    <row r="6" spans="1:11" ht="26" x14ac:dyDescent="0.35">
      <c r="A6" s="172" t="s">
        <v>187</v>
      </c>
      <c r="B6" s="173" t="s">
        <v>194</v>
      </c>
      <c r="C6" s="174">
        <v>14</v>
      </c>
      <c r="D6" s="175">
        <f>[1]D2!G21</f>
        <v>902.54</v>
      </c>
      <c r="E6" s="175">
        <f>[1]D2!J21</f>
        <v>579.67000000000007</v>
      </c>
      <c r="F6" s="176"/>
      <c r="I6" s="192"/>
      <c r="J6" s="192"/>
      <c r="K6" s="192"/>
    </row>
    <row r="7" spans="1:11" ht="25.5" x14ac:dyDescent="0.35">
      <c r="A7" s="177" t="s">
        <v>188</v>
      </c>
      <c r="B7" s="173" t="s">
        <v>195</v>
      </c>
      <c r="C7" s="178">
        <v>2</v>
      </c>
      <c r="D7" s="175">
        <f>[1]D3!G7</f>
        <v>398.45</v>
      </c>
      <c r="E7" s="174"/>
      <c r="F7" s="174"/>
    </row>
    <row r="8" spans="1:11" ht="25.5" x14ac:dyDescent="0.35">
      <c r="A8" s="177" t="s">
        <v>189</v>
      </c>
      <c r="B8" s="173" t="s">
        <v>196</v>
      </c>
      <c r="C8" s="178">
        <v>22</v>
      </c>
      <c r="D8" s="175">
        <f>+'[1] D4(1)'!G27</f>
        <v>1674.29</v>
      </c>
      <c r="E8" s="174"/>
      <c r="F8" s="174"/>
    </row>
    <row r="9" spans="1:11" ht="25.5" x14ac:dyDescent="0.35">
      <c r="A9" s="179" t="s">
        <v>190</v>
      </c>
      <c r="B9" s="197" t="s">
        <v>199</v>
      </c>
      <c r="C9" s="180">
        <v>15</v>
      </c>
      <c r="D9" s="181">
        <f>'[1]D4(2)'!G20</f>
        <v>1087.22</v>
      </c>
      <c r="F9" s="181"/>
    </row>
    <row r="10" spans="1:11" ht="25.5" x14ac:dyDescent="0.35">
      <c r="A10" s="182" t="s">
        <v>191</v>
      </c>
      <c r="B10" s="196" t="s">
        <v>197</v>
      </c>
      <c r="C10" s="183">
        <v>93</v>
      </c>
      <c r="D10" s="176">
        <f>[1]D5!G98</f>
        <v>21594.666700000005</v>
      </c>
      <c r="E10" s="184"/>
      <c r="F10" s="184"/>
    </row>
    <row r="11" spans="1:11" ht="25" x14ac:dyDescent="0.35">
      <c r="A11" s="171"/>
      <c r="B11" s="185" t="s">
        <v>192</v>
      </c>
      <c r="C11" s="186">
        <f>SUM(C5:C10)</f>
        <v>306</v>
      </c>
      <c r="D11" s="187">
        <f>SUM(D5:D10)</f>
        <v>47104.669399999999</v>
      </c>
      <c r="E11" s="193">
        <f>SUM(E5:E10)</f>
        <v>17754.46</v>
      </c>
      <c r="F11" s="187">
        <f>SUM(F5:F10)</f>
        <v>11650.949999999993</v>
      </c>
    </row>
    <row r="12" spans="1:11" ht="25.5" x14ac:dyDescent="0.55000000000000004">
      <c r="A12" s="188"/>
      <c r="B12" s="434" t="s">
        <v>193</v>
      </c>
      <c r="C12" s="434"/>
      <c r="D12" s="434"/>
      <c r="E12" s="434"/>
      <c r="F12" s="189"/>
    </row>
    <row r="18" spans="2:3" ht="26" x14ac:dyDescent="0.6">
      <c r="B18" s="194"/>
      <c r="C18" s="195"/>
    </row>
    <row r="19" spans="2:3" ht="26" x14ac:dyDescent="0.6">
      <c r="B19" s="194"/>
      <c r="C19" s="195"/>
    </row>
    <row r="20" spans="2:3" ht="26" x14ac:dyDescent="0.6">
      <c r="B20" s="194"/>
      <c r="C20" s="195"/>
    </row>
  </sheetData>
  <mergeCells count="4">
    <mergeCell ref="B12:E12"/>
    <mergeCell ref="A1:F1"/>
    <mergeCell ref="A2:F2"/>
    <mergeCell ref="A3:F3"/>
  </mergeCells>
  <printOptions horizontalCentered="1"/>
  <pageMargins left="0" right="0" top="0.43307086614173229" bottom="0" header="0.31496062992125984" footer="0.39370078740157483"/>
  <pageSetup paperSize="9" scale="40" orientation="landscape" r:id="rId1"/>
  <headerFooter>
    <oddFooter>&amp;L&amp;A&amp;R&amp;P of &amp;N</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X68"/>
  <sheetViews>
    <sheetView view="pageBreakPreview" topLeftCell="A22" zoomScaleNormal="100" zoomScaleSheetLayoutView="100" workbookViewId="0">
      <selection activeCell="C26" sqref="C26"/>
    </sheetView>
  </sheetViews>
  <sheetFormatPr defaultColWidth="9.1796875" defaultRowHeight="14" x14ac:dyDescent="0.3"/>
  <cols>
    <col min="1" max="1" width="9.1796875" style="88"/>
    <col min="2" max="2" width="7.81640625" style="88" customWidth="1"/>
    <col min="3" max="3" width="25.81640625" style="88" customWidth="1"/>
    <col min="4" max="4" width="9.81640625" style="88" customWidth="1"/>
    <col min="5" max="5" width="10.26953125" style="88" customWidth="1"/>
    <col min="6" max="6" width="10.7265625" style="88" customWidth="1"/>
    <col min="7" max="7" width="11.1796875" style="88" customWidth="1"/>
    <col min="8" max="8" width="10.54296875" style="88" customWidth="1"/>
    <col min="9" max="9" width="11.1796875" style="88" customWidth="1"/>
    <col min="10" max="10" width="10.26953125" style="88" customWidth="1"/>
    <col min="11" max="11" width="10.81640625" style="88" customWidth="1"/>
    <col min="12" max="12" width="11.54296875" style="88" customWidth="1"/>
    <col min="13" max="13" width="10.7265625" style="88" customWidth="1"/>
    <col min="14" max="14" width="23" style="88" customWidth="1"/>
    <col min="15" max="15" width="7.81640625" style="88" customWidth="1"/>
    <col min="16" max="16" width="6.453125" style="88" customWidth="1"/>
    <col min="17" max="17" width="6.54296875" style="88" customWidth="1"/>
    <col min="18" max="18" width="9.1796875" style="88"/>
    <col min="19" max="19" width="10.26953125" style="88" customWidth="1"/>
    <col min="20" max="20" width="12.1796875" style="88" customWidth="1"/>
    <col min="21" max="21" width="10.54296875" style="88" customWidth="1"/>
    <col min="22" max="16384" width="9.1796875" style="88"/>
  </cols>
  <sheetData>
    <row r="1" spans="2:19" x14ac:dyDescent="0.3">
      <c r="G1" s="89" t="s">
        <v>137</v>
      </c>
      <c r="S1" s="89"/>
    </row>
    <row r="2" spans="2:19" x14ac:dyDescent="0.3">
      <c r="S2" s="88" t="s">
        <v>138</v>
      </c>
    </row>
    <row r="3" spans="2:19" x14ac:dyDescent="0.3">
      <c r="D3" s="88" t="s">
        <v>112</v>
      </c>
    </row>
    <row r="5" spans="2:19" x14ac:dyDescent="0.3">
      <c r="D5" s="90" t="s">
        <v>113</v>
      </c>
    </row>
    <row r="6" spans="2:19" s="92" customFormat="1" ht="56" x14ac:dyDescent="0.35">
      <c r="B6" s="99" t="s">
        <v>149</v>
      </c>
      <c r="C6" s="99" t="s">
        <v>148</v>
      </c>
      <c r="D6" s="99" t="s">
        <v>139</v>
      </c>
      <c r="E6" s="91" t="s">
        <v>115</v>
      </c>
      <c r="F6" s="91" t="s">
        <v>117</v>
      </c>
      <c r="G6" s="91" t="s">
        <v>118</v>
      </c>
      <c r="H6" s="91" t="s">
        <v>176</v>
      </c>
      <c r="I6" s="91" t="s">
        <v>119</v>
      </c>
      <c r="J6" s="91" t="s">
        <v>120</v>
      </c>
      <c r="K6" s="91" t="s">
        <v>121</v>
      </c>
      <c r="L6" s="91" t="s">
        <v>122</v>
      </c>
      <c r="M6" s="91" t="s">
        <v>123</v>
      </c>
      <c r="N6" s="91" t="s">
        <v>124</v>
      </c>
      <c r="O6" s="91" t="s">
        <v>125</v>
      </c>
    </row>
    <row r="7" spans="2:19" x14ac:dyDescent="0.3">
      <c r="B7" s="93"/>
      <c r="C7" s="93"/>
      <c r="D7" s="93"/>
      <c r="E7" s="93"/>
      <c r="F7" s="93"/>
      <c r="G7" s="93"/>
      <c r="H7" s="93"/>
      <c r="I7" s="93"/>
      <c r="J7" s="93"/>
      <c r="K7" s="93"/>
      <c r="L7" s="93"/>
      <c r="M7" s="93"/>
      <c r="N7" s="93"/>
      <c r="O7" s="93"/>
    </row>
    <row r="8" spans="2:19" x14ac:dyDescent="0.3">
      <c r="B8" s="93"/>
      <c r="C8" s="93"/>
      <c r="D8" s="93"/>
      <c r="E8" s="93"/>
      <c r="F8" s="93"/>
      <c r="G8" s="93"/>
      <c r="H8" s="93"/>
      <c r="I8" s="93"/>
      <c r="J8" s="93"/>
      <c r="K8" s="93"/>
      <c r="L8" s="93"/>
      <c r="M8" s="93"/>
      <c r="N8" s="93"/>
      <c r="O8" s="93"/>
    </row>
    <row r="9" spans="2:19" x14ac:dyDescent="0.3">
      <c r="B9" s="93"/>
      <c r="C9" s="93"/>
      <c r="D9" s="93"/>
      <c r="E9" s="93"/>
      <c r="F9" s="93"/>
      <c r="G9" s="93"/>
      <c r="H9" s="93"/>
      <c r="I9" s="93"/>
      <c r="J9" s="93"/>
      <c r="K9" s="93"/>
      <c r="L9" s="93"/>
      <c r="M9" s="93"/>
      <c r="N9" s="93"/>
      <c r="O9" s="93"/>
    </row>
    <row r="11" spans="2:19" x14ac:dyDescent="0.3">
      <c r="D11" s="90" t="s">
        <v>114</v>
      </c>
    </row>
    <row r="12" spans="2:19" ht="42" x14ac:dyDescent="0.3">
      <c r="B12" s="99" t="s">
        <v>149</v>
      </c>
      <c r="C12" s="99" t="s">
        <v>148</v>
      </c>
      <c r="D12" s="99" t="s">
        <v>139</v>
      </c>
      <c r="E12" s="91" t="s">
        <v>115</v>
      </c>
      <c r="F12" s="91" t="s">
        <v>117</v>
      </c>
      <c r="G12" s="91" t="s">
        <v>126</v>
      </c>
      <c r="H12" s="345" t="s">
        <v>130</v>
      </c>
      <c r="I12" s="346"/>
      <c r="J12" s="347"/>
      <c r="K12" s="94" t="s">
        <v>131</v>
      </c>
    </row>
    <row r="13" spans="2:19" x14ac:dyDescent="0.3">
      <c r="B13" s="93"/>
      <c r="C13" s="93"/>
      <c r="D13" s="91"/>
      <c r="E13" s="91"/>
      <c r="F13" s="91"/>
      <c r="G13" s="91"/>
      <c r="H13" s="91" t="s">
        <v>127</v>
      </c>
      <c r="I13" s="91" t="s">
        <v>128</v>
      </c>
      <c r="J13" s="91" t="s">
        <v>129</v>
      </c>
      <c r="K13" s="93"/>
    </row>
    <row r="14" spans="2:19" x14ac:dyDescent="0.3">
      <c r="B14" s="93"/>
      <c r="C14" s="93"/>
      <c r="D14" s="93"/>
      <c r="E14" s="93"/>
      <c r="F14" s="93"/>
      <c r="G14" s="93"/>
      <c r="H14" s="93"/>
      <c r="I14" s="93"/>
      <c r="J14" s="93"/>
      <c r="K14" s="93"/>
    </row>
    <row r="15" spans="2:19" x14ac:dyDescent="0.3">
      <c r="B15" s="93"/>
      <c r="C15" s="93"/>
      <c r="D15" s="93"/>
      <c r="E15" s="93"/>
      <c r="F15" s="93"/>
      <c r="G15" s="93"/>
      <c r="H15" s="93"/>
      <c r="I15" s="93"/>
      <c r="J15" s="93"/>
      <c r="K15" s="93"/>
    </row>
    <row r="16" spans="2:19" x14ac:dyDescent="0.3">
      <c r="B16" s="93"/>
      <c r="C16" s="93"/>
      <c r="D16" s="93"/>
      <c r="E16" s="93"/>
      <c r="F16" s="93"/>
      <c r="G16" s="93"/>
      <c r="H16" s="93"/>
      <c r="I16" s="93"/>
      <c r="J16" s="93"/>
      <c r="K16" s="93"/>
    </row>
    <row r="18" spans="2:12" x14ac:dyDescent="0.3">
      <c r="D18" s="90" t="s">
        <v>133</v>
      </c>
    </row>
    <row r="19" spans="2:12" ht="28" x14ac:dyDescent="0.3">
      <c r="B19" s="99" t="s">
        <v>149</v>
      </c>
      <c r="C19" s="99" t="s">
        <v>148</v>
      </c>
      <c r="D19" s="99" t="s">
        <v>139</v>
      </c>
      <c r="E19" s="95" t="s">
        <v>134</v>
      </c>
      <c r="F19" s="95" t="s">
        <v>117</v>
      </c>
      <c r="G19" s="96" t="s">
        <v>126</v>
      </c>
      <c r="H19" s="96" t="s">
        <v>135</v>
      </c>
      <c r="I19" s="95"/>
      <c r="J19" s="95"/>
    </row>
    <row r="20" spans="2:12" x14ac:dyDescent="0.3">
      <c r="B20" s="93"/>
      <c r="C20" s="93"/>
      <c r="D20" s="93"/>
      <c r="E20" s="93"/>
      <c r="F20" s="93"/>
      <c r="G20" s="93"/>
      <c r="H20" s="93"/>
      <c r="I20" s="93"/>
      <c r="J20" s="93"/>
    </row>
    <row r="21" spans="2:12" x14ac:dyDescent="0.3">
      <c r="B21" s="93"/>
      <c r="C21" s="93"/>
      <c r="D21" s="93"/>
      <c r="E21" s="93"/>
      <c r="F21" s="93"/>
      <c r="G21" s="93"/>
      <c r="H21" s="93"/>
      <c r="I21" s="93"/>
      <c r="J21" s="93"/>
    </row>
    <row r="22" spans="2:12" x14ac:dyDescent="0.3">
      <c r="B22" s="93"/>
      <c r="C22" s="93"/>
      <c r="D22" s="93"/>
      <c r="E22" s="93"/>
      <c r="F22" s="93"/>
      <c r="G22" s="93"/>
      <c r="H22" s="93"/>
      <c r="I22" s="93"/>
      <c r="J22" s="93"/>
    </row>
    <row r="24" spans="2:12" x14ac:dyDescent="0.3">
      <c r="D24" s="90" t="s">
        <v>116</v>
      </c>
    </row>
    <row r="25" spans="2:12" ht="42" x14ac:dyDescent="0.3">
      <c r="B25" s="99" t="s">
        <v>149</v>
      </c>
      <c r="C25" s="99" t="s">
        <v>148</v>
      </c>
      <c r="D25" s="99" t="s">
        <v>139</v>
      </c>
      <c r="E25" s="95" t="s">
        <v>134</v>
      </c>
      <c r="F25" s="95" t="s">
        <v>117</v>
      </c>
      <c r="G25" s="91" t="s">
        <v>118</v>
      </c>
      <c r="H25" s="91" t="s">
        <v>119</v>
      </c>
      <c r="I25" s="91" t="s">
        <v>120</v>
      </c>
      <c r="J25" s="91" t="s">
        <v>121</v>
      </c>
      <c r="K25" s="91" t="s">
        <v>122</v>
      </c>
      <c r="L25" s="97" t="s">
        <v>136</v>
      </c>
    </row>
    <row r="26" spans="2:12" x14ac:dyDescent="0.3">
      <c r="B26" s="93"/>
      <c r="C26" s="93"/>
      <c r="D26" s="93"/>
      <c r="E26" s="93"/>
      <c r="F26" s="93"/>
      <c r="G26" s="93"/>
      <c r="H26" s="93"/>
      <c r="I26" s="93"/>
      <c r="J26" s="93"/>
      <c r="K26" s="93"/>
      <c r="L26" s="93"/>
    </row>
    <row r="27" spans="2:12" x14ac:dyDescent="0.3">
      <c r="B27" s="93"/>
      <c r="C27" s="93"/>
      <c r="D27" s="93"/>
      <c r="E27" s="93"/>
      <c r="F27" s="93"/>
      <c r="G27" s="93"/>
      <c r="H27" s="93"/>
      <c r="I27" s="93"/>
      <c r="J27" s="93"/>
      <c r="K27" s="93"/>
      <c r="L27" s="93"/>
    </row>
    <row r="28" spans="2:12" x14ac:dyDescent="0.3">
      <c r="B28" s="93"/>
      <c r="C28" s="93"/>
      <c r="D28" s="93"/>
      <c r="E28" s="93"/>
      <c r="F28" s="93"/>
      <c r="G28" s="93"/>
      <c r="H28" s="93"/>
      <c r="I28" s="93"/>
      <c r="J28" s="93"/>
      <c r="K28" s="93"/>
      <c r="L28" s="93"/>
    </row>
    <row r="30" spans="2:12" x14ac:dyDescent="0.3">
      <c r="D30" s="90" t="s">
        <v>132</v>
      </c>
    </row>
    <row r="31" spans="2:12" ht="28" x14ac:dyDescent="0.3">
      <c r="B31" s="99" t="s">
        <v>149</v>
      </c>
      <c r="C31" s="99" t="s">
        <v>148</v>
      </c>
      <c r="D31" s="99" t="s">
        <v>139</v>
      </c>
      <c r="E31" s="95" t="s">
        <v>134</v>
      </c>
      <c r="F31" s="95" t="s">
        <v>117</v>
      </c>
      <c r="G31" s="94" t="s">
        <v>177</v>
      </c>
      <c r="H31" s="98"/>
      <c r="I31" s="98"/>
      <c r="J31" s="98"/>
    </row>
    <row r="32" spans="2:12" x14ac:dyDescent="0.3">
      <c r="B32" s="93"/>
      <c r="C32" s="93"/>
      <c r="D32" s="93"/>
      <c r="E32" s="93"/>
      <c r="F32" s="93"/>
      <c r="G32" s="93"/>
      <c r="H32" s="93"/>
      <c r="I32" s="93"/>
      <c r="J32" s="93"/>
    </row>
    <row r="33" spans="2:16" x14ac:dyDescent="0.3">
      <c r="B33" s="93"/>
      <c r="C33" s="93"/>
      <c r="D33" s="93"/>
      <c r="E33" s="93"/>
      <c r="F33" s="93"/>
      <c r="G33" s="93"/>
      <c r="H33" s="93"/>
      <c r="I33" s="93"/>
      <c r="J33" s="93"/>
    </row>
    <row r="34" spans="2:16" x14ac:dyDescent="0.3">
      <c r="B34" s="93"/>
      <c r="C34" s="93"/>
      <c r="D34" s="93"/>
      <c r="E34" s="93"/>
      <c r="F34" s="93"/>
      <c r="G34" s="93"/>
      <c r="H34" s="93"/>
      <c r="I34" s="93"/>
      <c r="J34" s="93"/>
    </row>
    <row r="38" spans="2:16" x14ac:dyDescent="0.3">
      <c r="E38" s="89" t="s">
        <v>147</v>
      </c>
    </row>
    <row r="39" spans="2:16" ht="14.5" thickBot="1" x14ac:dyDescent="0.35"/>
    <row r="40" spans="2:16" ht="15.5" thickBot="1" x14ac:dyDescent="0.35">
      <c r="B40" s="112"/>
      <c r="C40" s="138"/>
      <c r="D40" s="138"/>
      <c r="E40" s="113"/>
      <c r="F40" s="114"/>
      <c r="G40" s="348" t="s">
        <v>146</v>
      </c>
      <c r="H40" s="349"/>
      <c r="I40" s="349"/>
      <c r="J40" s="349"/>
      <c r="K40" s="350"/>
      <c r="L40" s="348" t="s">
        <v>146</v>
      </c>
      <c r="M40" s="349"/>
      <c r="N40" s="349"/>
      <c r="O40" s="349"/>
      <c r="P40" s="350"/>
    </row>
    <row r="41" spans="2:16" ht="42" x14ac:dyDescent="0.3">
      <c r="B41" s="104" t="s">
        <v>149</v>
      </c>
      <c r="C41" s="99" t="s">
        <v>148</v>
      </c>
      <c r="D41" s="99" t="s">
        <v>139</v>
      </c>
      <c r="E41" s="99" t="s">
        <v>140</v>
      </c>
      <c r="F41" s="105" t="s">
        <v>145</v>
      </c>
      <c r="G41" s="130" t="s">
        <v>143</v>
      </c>
      <c r="H41" s="131" t="s">
        <v>144</v>
      </c>
      <c r="I41" s="131" t="s">
        <v>141</v>
      </c>
      <c r="J41" s="132" t="s">
        <v>142</v>
      </c>
      <c r="K41" s="126" t="s">
        <v>8</v>
      </c>
      <c r="L41" s="130" t="s">
        <v>143</v>
      </c>
      <c r="M41" s="131" t="s">
        <v>144</v>
      </c>
      <c r="N41" s="131" t="s">
        <v>141</v>
      </c>
      <c r="O41" s="132" t="s">
        <v>142</v>
      </c>
      <c r="P41" s="126" t="s">
        <v>8</v>
      </c>
    </row>
    <row r="42" spans="2:16" x14ac:dyDescent="0.3">
      <c r="B42" s="104"/>
      <c r="C42" s="102"/>
      <c r="D42" s="102"/>
      <c r="E42" s="99"/>
      <c r="F42" s="105"/>
      <c r="G42" s="134"/>
      <c r="H42" s="135"/>
      <c r="I42" s="135"/>
      <c r="J42" s="136"/>
      <c r="K42" s="137"/>
      <c r="L42" s="134"/>
      <c r="M42" s="135"/>
      <c r="N42" s="135"/>
      <c r="O42" s="136"/>
      <c r="P42" s="137"/>
    </row>
    <row r="43" spans="2:16" x14ac:dyDescent="0.3">
      <c r="B43" s="104"/>
      <c r="C43" s="102"/>
      <c r="D43" s="102"/>
      <c r="E43" s="99"/>
      <c r="F43" s="105"/>
      <c r="G43" s="134"/>
      <c r="H43" s="135"/>
      <c r="I43" s="135"/>
      <c r="J43" s="136"/>
      <c r="K43" s="137"/>
      <c r="L43" s="134"/>
      <c r="M43" s="135"/>
      <c r="N43" s="135"/>
      <c r="O43" s="136"/>
      <c r="P43" s="137"/>
    </row>
    <row r="44" spans="2:16" ht="15" x14ac:dyDescent="0.3">
      <c r="B44" s="115"/>
      <c r="C44" s="139"/>
      <c r="D44" s="139"/>
      <c r="E44" s="87"/>
      <c r="F44" s="107"/>
      <c r="G44" s="106"/>
      <c r="H44" s="86"/>
      <c r="I44" s="86"/>
      <c r="J44" s="101"/>
      <c r="K44" s="127"/>
      <c r="L44" s="106"/>
      <c r="M44" s="86"/>
      <c r="N44" s="86"/>
      <c r="O44" s="101"/>
      <c r="P44" s="127"/>
    </row>
    <row r="45" spans="2:16" x14ac:dyDescent="0.3">
      <c r="B45" s="108"/>
      <c r="C45" s="103"/>
      <c r="D45" s="103"/>
      <c r="E45" s="93"/>
      <c r="F45" s="109"/>
      <c r="G45" s="108"/>
      <c r="H45" s="93"/>
      <c r="I45" s="93"/>
      <c r="J45" s="100"/>
      <c r="K45" s="128"/>
      <c r="L45" s="108"/>
      <c r="M45" s="93"/>
      <c r="N45" s="93"/>
      <c r="O45" s="100"/>
      <c r="P45" s="128"/>
    </row>
    <row r="46" spans="2:16" ht="14.5" thickBot="1" x14ac:dyDescent="0.35">
      <c r="B46" s="116"/>
      <c r="C46" s="140"/>
      <c r="D46" s="140"/>
      <c r="E46" s="117"/>
      <c r="F46" s="118"/>
      <c r="G46" s="116"/>
      <c r="H46" s="117"/>
      <c r="I46" s="117"/>
      <c r="J46" s="124"/>
      <c r="K46" s="129"/>
      <c r="L46" s="116"/>
      <c r="M46" s="117"/>
      <c r="N46" s="117"/>
      <c r="O46" s="124"/>
      <c r="P46" s="129"/>
    </row>
    <row r="47" spans="2:16" ht="14.5" thickBot="1" x14ac:dyDescent="0.35">
      <c r="B47" s="119" t="s">
        <v>8</v>
      </c>
      <c r="C47" s="141"/>
      <c r="D47" s="141"/>
      <c r="E47" s="120"/>
      <c r="F47" s="121"/>
      <c r="G47" s="122"/>
      <c r="H47" s="123"/>
      <c r="I47" s="123"/>
      <c r="J47" s="125"/>
      <c r="K47" s="133"/>
      <c r="L47" s="122"/>
      <c r="M47" s="123"/>
      <c r="N47" s="123"/>
      <c r="O47" s="125"/>
      <c r="P47" s="133"/>
    </row>
    <row r="50" spans="2:24" x14ac:dyDescent="0.3">
      <c r="D50" s="89" t="s">
        <v>150</v>
      </c>
    </row>
    <row r="51" spans="2:24" ht="14.5" thickBot="1" x14ac:dyDescent="0.35"/>
    <row r="52" spans="2:24" x14ac:dyDescent="0.3">
      <c r="B52" s="353" t="s">
        <v>149</v>
      </c>
      <c r="C52" s="355" t="s">
        <v>148</v>
      </c>
      <c r="D52" s="355" t="s">
        <v>139</v>
      </c>
      <c r="E52" s="355" t="s">
        <v>140</v>
      </c>
      <c r="F52" s="351" t="s">
        <v>151</v>
      </c>
      <c r="G52" s="351"/>
      <c r="H52" s="351"/>
      <c r="I52" s="351"/>
      <c r="J52" s="352"/>
    </row>
    <row r="53" spans="2:24" x14ac:dyDescent="0.3">
      <c r="B53" s="354"/>
      <c r="C53" s="356"/>
      <c r="D53" s="356"/>
      <c r="E53" s="356"/>
      <c r="F53" s="98" t="s">
        <v>152</v>
      </c>
      <c r="G53" s="98" t="s">
        <v>153</v>
      </c>
      <c r="H53" s="98" t="s">
        <v>154</v>
      </c>
      <c r="I53" s="98" t="s">
        <v>155</v>
      </c>
      <c r="J53" s="144" t="s">
        <v>8</v>
      </c>
    </row>
    <row r="54" spans="2:24" x14ac:dyDescent="0.3">
      <c r="B54" s="143">
        <v>1</v>
      </c>
      <c r="C54" s="142"/>
      <c r="D54" s="99"/>
      <c r="E54" s="99"/>
      <c r="F54" s="93"/>
      <c r="G54" s="93"/>
      <c r="H54" s="93"/>
      <c r="I54" s="93"/>
      <c r="J54" s="109"/>
    </row>
    <row r="55" spans="2:24" ht="15" x14ac:dyDescent="0.3">
      <c r="B55" s="143">
        <v>2</v>
      </c>
      <c r="C55" s="87"/>
      <c r="D55" s="87"/>
      <c r="E55" s="87"/>
      <c r="F55" s="93"/>
      <c r="G55" s="93"/>
      <c r="H55" s="93"/>
      <c r="I55" s="93"/>
      <c r="J55" s="109"/>
    </row>
    <row r="56" spans="2:24" ht="16" thickBot="1" x14ac:dyDescent="0.35">
      <c r="B56" s="145">
        <v>3</v>
      </c>
      <c r="C56" s="110"/>
      <c r="D56" s="110"/>
      <c r="E56" s="110"/>
      <c r="F56" s="110"/>
      <c r="G56" s="110"/>
      <c r="H56" s="110"/>
      <c r="I56" s="110"/>
      <c r="J56" s="111"/>
    </row>
    <row r="59" spans="2:24" x14ac:dyDescent="0.3">
      <c r="D59" s="89" t="s">
        <v>156</v>
      </c>
    </row>
    <row r="60" spans="2:24" ht="15.5" thickBot="1" x14ac:dyDescent="0.35">
      <c r="B60" s="357" t="s">
        <v>157</v>
      </c>
      <c r="C60" s="357"/>
      <c r="D60" s="357"/>
      <c r="E60" s="357"/>
      <c r="F60" s="357"/>
      <c r="G60" s="357"/>
      <c r="H60" s="357"/>
      <c r="I60" s="357"/>
      <c r="J60" s="357"/>
      <c r="K60" s="357"/>
      <c r="L60" s="357"/>
      <c r="M60" s="357"/>
      <c r="N60" s="357"/>
      <c r="O60" s="357"/>
      <c r="P60" s="357"/>
      <c r="Q60" s="357"/>
      <c r="R60" s="357"/>
      <c r="S60" s="357"/>
      <c r="T60" s="357"/>
      <c r="U60" s="357"/>
      <c r="V60" s="357"/>
      <c r="W60" s="357"/>
      <c r="X60" s="357"/>
    </row>
    <row r="61" spans="2:24" x14ac:dyDescent="0.3">
      <c r="B61" s="358" t="s">
        <v>158</v>
      </c>
      <c r="C61" s="358"/>
      <c r="D61" s="358"/>
      <c r="E61" s="358"/>
      <c r="F61" s="358"/>
      <c r="G61" s="358"/>
      <c r="H61" s="358"/>
      <c r="I61" s="358"/>
      <c r="J61" s="358"/>
      <c r="K61" s="358"/>
      <c r="L61" s="358"/>
      <c r="M61" s="359" t="s">
        <v>159</v>
      </c>
      <c r="N61" s="359"/>
      <c r="O61" s="359"/>
      <c r="P61" s="359"/>
      <c r="Q61" s="359"/>
      <c r="R61" s="359"/>
      <c r="S61" s="359"/>
      <c r="T61" s="359"/>
      <c r="U61" s="359"/>
      <c r="V61" s="359"/>
      <c r="W61" s="360"/>
    </row>
    <row r="62" spans="2:24" x14ac:dyDescent="0.3">
      <c r="B62" s="361" t="s">
        <v>160</v>
      </c>
      <c r="C62" s="361" t="s">
        <v>161</v>
      </c>
      <c r="D62" s="361" t="s">
        <v>162</v>
      </c>
      <c r="E62" s="361" t="s">
        <v>163</v>
      </c>
      <c r="F62" s="361"/>
      <c r="G62" s="361"/>
      <c r="H62" s="361"/>
      <c r="I62" s="361" t="s">
        <v>164</v>
      </c>
      <c r="J62" s="361"/>
      <c r="K62" s="361"/>
      <c r="L62" s="361"/>
      <c r="M62" s="361" t="s">
        <v>165</v>
      </c>
      <c r="N62" s="91" t="s">
        <v>161</v>
      </c>
      <c r="O62" s="361" t="s">
        <v>162</v>
      </c>
      <c r="P62" s="361" t="s">
        <v>163</v>
      </c>
      <c r="Q62" s="361"/>
      <c r="R62" s="361"/>
      <c r="S62" s="361"/>
      <c r="T62" s="361" t="s">
        <v>164</v>
      </c>
      <c r="U62" s="361"/>
      <c r="V62" s="361"/>
      <c r="W62" s="364"/>
    </row>
    <row r="63" spans="2:24" x14ac:dyDescent="0.3">
      <c r="B63" s="361"/>
      <c r="C63" s="361"/>
      <c r="D63" s="361"/>
      <c r="E63" s="96" t="s">
        <v>143</v>
      </c>
      <c r="F63" s="96" t="s">
        <v>144</v>
      </c>
      <c r="G63" s="96" t="s">
        <v>141</v>
      </c>
      <c r="H63" s="96" t="s">
        <v>142</v>
      </c>
      <c r="I63" s="96" t="s">
        <v>143</v>
      </c>
      <c r="J63" s="96" t="s">
        <v>144</v>
      </c>
      <c r="K63" s="96" t="s">
        <v>141</v>
      </c>
      <c r="L63" s="96" t="s">
        <v>142</v>
      </c>
      <c r="M63" s="361"/>
      <c r="N63" s="91"/>
      <c r="O63" s="361"/>
      <c r="P63" s="96" t="s">
        <v>143</v>
      </c>
      <c r="Q63" s="96" t="s">
        <v>144</v>
      </c>
      <c r="R63" s="96" t="s">
        <v>141</v>
      </c>
      <c r="S63" s="96" t="s">
        <v>142</v>
      </c>
      <c r="T63" s="96" t="s">
        <v>143</v>
      </c>
      <c r="U63" s="96" t="s">
        <v>144</v>
      </c>
      <c r="V63" s="96" t="s">
        <v>141</v>
      </c>
      <c r="W63" s="146" t="s">
        <v>142</v>
      </c>
    </row>
    <row r="64" spans="2:24" ht="42" x14ac:dyDescent="0.3">
      <c r="B64" s="365" t="s">
        <v>166</v>
      </c>
      <c r="C64" s="147" t="s">
        <v>167</v>
      </c>
      <c r="D64" s="148"/>
      <c r="E64" s="148"/>
      <c r="F64" s="148"/>
      <c r="G64" s="148"/>
      <c r="H64" s="148"/>
      <c r="I64" s="149" t="s">
        <v>168</v>
      </c>
      <c r="J64" s="149"/>
      <c r="K64" s="149"/>
      <c r="L64" s="150"/>
      <c r="M64" s="367" t="s">
        <v>169</v>
      </c>
      <c r="N64" s="147" t="s">
        <v>170</v>
      </c>
      <c r="O64" s="148"/>
      <c r="P64" s="148"/>
      <c r="Q64" s="148"/>
      <c r="R64" s="148"/>
      <c r="S64" s="148"/>
      <c r="T64" s="148"/>
      <c r="U64" s="148"/>
      <c r="V64" s="148"/>
      <c r="W64" s="151"/>
    </row>
    <row r="65" spans="2:23" ht="56" x14ac:dyDescent="0.3">
      <c r="B65" s="365"/>
      <c r="C65" s="147" t="s">
        <v>171</v>
      </c>
      <c r="D65" s="148"/>
      <c r="E65" s="148"/>
      <c r="F65" s="148"/>
      <c r="G65" s="148"/>
      <c r="H65" s="148"/>
      <c r="I65" s="148"/>
      <c r="J65" s="148"/>
      <c r="K65" s="148"/>
      <c r="L65" s="150"/>
      <c r="M65" s="367"/>
      <c r="N65" s="369" t="s">
        <v>172</v>
      </c>
      <c r="O65" s="367"/>
      <c r="P65" s="367"/>
      <c r="Q65" s="367"/>
      <c r="R65" s="367"/>
      <c r="S65" s="367"/>
      <c r="T65" s="367"/>
      <c r="U65" s="367"/>
      <c r="V65" s="367"/>
      <c r="W65" s="362"/>
    </row>
    <row r="66" spans="2:23" ht="28" x14ac:dyDescent="0.3">
      <c r="B66" s="365"/>
      <c r="C66" s="147" t="s">
        <v>173</v>
      </c>
      <c r="D66" s="148"/>
      <c r="E66" s="148"/>
      <c r="F66" s="148"/>
      <c r="G66" s="148"/>
      <c r="H66" s="148"/>
      <c r="I66" s="148"/>
      <c r="J66" s="148"/>
      <c r="K66" s="148"/>
      <c r="L66" s="150"/>
      <c r="M66" s="367"/>
      <c r="N66" s="369"/>
      <c r="O66" s="367"/>
      <c r="P66" s="367"/>
      <c r="Q66" s="367"/>
      <c r="R66" s="367"/>
      <c r="S66" s="367"/>
      <c r="T66" s="367"/>
      <c r="U66" s="367"/>
      <c r="V66" s="367"/>
      <c r="W66" s="362"/>
    </row>
    <row r="67" spans="2:23" ht="56" x14ac:dyDescent="0.35">
      <c r="B67" s="365"/>
      <c r="C67" s="147" t="s">
        <v>174</v>
      </c>
      <c r="D67" s="148"/>
      <c r="E67" s="148"/>
      <c r="F67" s="148"/>
      <c r="G67" s="148"/>
      <c r="H67" s="148"/>
      <c r="I67" s="1"/>
      <c r="J67" s="1"/>
      <c r="K67" s="1"/>
      <c r="L67" s="1"/>
      <c r="M67" s="367"/>
      <c r="N67" s="369"/>
      <c r="O67" s="367"/>
      <c r="P67" s="367"/>
      <c r="Q67" s="367"/>
      <c r="R67" s="367"/>
      <c r="S67" s="367"/>
      <c r="T67" s="367"/>
      <c r="U67" s="367"/>
      <c r="V67" s="367"/>
      <c r="W67" s="362"/>
    </row>
    <row r="68" spans="2:23" ht="42.5" thickBot="1" x14ac:dyDescent="0.4">
      <c r="B68" s="366"/>
      <c r="C68" s="152" t="s">
        <v>175</v>
      </c>
      <c r="D68" s="153"/>
      <c r="E68" s="154"/>
      <c r="F68" s="154"/>
      <c r="G68" s="154"/>
      <c r="H68" s="154"/>
      <c r="I68" s="155"/>
      <c r="J68" s="155"/>
      <c r="K68" s="155"/>
      <c r="L68" s="155"/>
      <c r="M68" s="368"/>
      <c r="N68" s="370"/>
      <c r="O68" s="368"/>
      <c r="P68" s="368"/>
      <c r="Q68" s="368"/>
      <c r="R68" s="368"/>
      <c r="S68" s="368"/>
      <c r="T68" s="368"/>
      <c r="U68" s="368"/>
      <c r="V68" s="368"/>
      <c r="W68" s="363"/>
    </row>
  </sheetData>
  <mergeCells count="32">
    <mergeCell ref="W65:W68"/>
    <mergeCell ref="O62:O63"/>
    <mergeCell ref="P62:S62"/>
    <mergeCell ref="T62:W62"/>
    <mergeCell ref="B64:B68"/>
    <mergeCell ref="M64:M68"/>
    <mergeCell ref="N65:N68"/>
    <mergeCell ref="O65:O68"/>
    <mergeCell ref="P65:P68"/>
    <mergeCell ref="Q65:Q68"/>
    <mergeCell ref="R65:R68"/>
    <mergeCell ref="S65:S68"/>
    <mergeCell ref="T65:T68"/>
    <mergeCell ref="U65:U68"/>
    <mergeCell ref="V65:V68"/>
    <mergeCell ref="B60:X60"/>
    <mergeCell ref="B61:L61"/>
    <mergeCell ref="M61:W61"/>
    <mergeCell ref="B62:B63"/>
    <mergeCell ref="C62:C63"/>
    <mergeCell ref="D62:D63"/>
    <mergeCell ref="E62:H62"/>
    <mergeCell ref="I62:L62"/>
    <mergeCell ref="M62:M63"/>
    <mergeCell ref="H12:J12"/>
    <mergeCell ref="G40:K40"/>
    <mergeCell ref="L40:P40"/>
    <mergeCell ref="F52:J52"/>
    <mergeCell ref="B52:B53"/>
    <mergeCell ref="C52:C53"/>
    <mergeCell ref="D52:D53"/>
    <mergeCell ref="E52:E53"/>
  </mergeCells>
  <pageMargins left="0.7" right="0.7" top="0.75" bottom="0.75" header="0.3" footer="0.3"/>
  <pageSetup scale="32" orientation="portrait" horizontalDpi="4294967295" verticalDpi="4294967295"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3D47C-D050-4D58-A049-A2AB4C232C3B}">
  <sheetPr>
    <pageSetUpPr fitToPage="1"/>
  </sheetPr>
  <dimension ref="A1:XFD180"/>
  <sheetViews>
    <sheetView view="pageBreakPreview" topLeftCell="AJ1" zoomScale="93" zoomScaleNormal="93" zoomScaleSheetLayoutView="93" workbookViewId="0">
      <pane ySplit="4" topLeftCell="A20" activePane="bottomLeft" state="frozen"/>
      <selection pane="bottomLeft" activeCell="E8" sqref="E8"/>
    </sheetView>
  </sheetViews>
  <sheetFormatPr defaultColWidth="9.1796875" defaultRowHeight="15.5" x14ac:dyDescent="0.35"/>
  <cols>
    <col min="1" max="1" width="9.26953125" style="212" bestFit="1" customWidth="1"/>
    <col min="2" max="2" width="21" style="212" customWidth="1"/>
    <col min="3" max="3" width="14" style="212" customWidth="1"/>
    <col min="4" max="4" width="20" style="212" customWidth="1"/>
    <col min="5" max="5" width="68.1796875" style="212" customWidth="1"/>
    <col min="6" max="6" width="18.453125" style="212" customWidth="1"/>
    <col min="7" max="7" width="12.7265625" style="212" customWidth="1"/>
    <col min="8" max="8" width="15.81640625" style="212" customWidth="1"/>
    <col min="9" max="9" width="17.453125" style="212" customWidth="1"/>
    <col min="10" max="10" width="15.81640625" style="212" customWidth="1"/>
    <col min="11" max="11" width="12.54296875" style="212" customWidth="1"/>
    <col min="12" max="12" width="13.7265625" style="212" customWidth="1"/>
    <col min="13" max="13" width="14.453125" style="212" customWidth="1"/>
    <col min="14" max="14" width="14" style="212" customWidth="1"/>
    <col min="15" max="15" width="14.7265625" style="213" customWidth="1"/>
    <col min="16" max="16" width="16" style="212" customWidth="1"/>
    <col min="17" max="17" width="14.81640625" style="212" customWidth="1"/>
    <col min="18" max="18" width="14.1796875" style="212" customWidth="1"/>
    <col min="19" max="19" width="13.7265625" style="212" customWidth="1"/>
    <col min="20" max="20" width="17.7265625" style="212" customWidth="1"/>
    <col min="21" max="21" width="11.26953125" style="212" customWidth="1"/>
    <col min="22" max="22" width="11.81640625" style="212" customWidth="1"/>
    <col min="23" max="23" width="11.7265625" style="212" customWidth="1"/>
    <col min="24" max="24" width="11.54296875" style="212" customWidth="1"/>
    <col min="25" max="25" width="14.54296875" style="213" customWidth="1"/>
    <col min="26" max="26" width="11.54296875" style="212" customWidth="1"/>
    <col min="27" max="27" width="11.81640625" style="212" customWidth="1"/>
    <col min="28" max="29" width="10.54296875" style="212" bestFit="1" customWidth="1"/>
    <col min="30" max="30" width="11.54296875" style="212" customWidth="1"/>
    <col min="31" max="31" width="11.1796875" style="212" customWidth="1"/>
    <col min="32" max="32" width="10.54296875" style="212" bestFit="1" customWidth="1"/>
    <col min="33" max="33" width="12.81640625" style="212" customWidth="1"/>
    <col min="34" max="34" width="9.26953125" style="212" bestFit="1" customWidth="1"/>
    <col min="35" max="35" width="11.7265625" style="213" customWidth="1"/>
    <col min="36" max="36" width="9.26953125" style="212" bestFit="1" customWidth="1"/>
    <col min="37" max="37" width="13.81640625" style="212" customWidth="1"/>
    <col min="38" max="16384" width="9.1796875" style="212"/>
  </cols>
  <sheetData>
    <row r="1" spans="1:37" s="212" customFormat="1" x14ac:dyDescent="0.35">
      <c r="A1" s="466" t="s">
        <v>200</v>
      </c>
      <c r="B1" s="466"/>
      <c r="C1" s="466"/>
      <c r="D1" s="466"/>
      <c r="E1" s="466"/>
      <c r="F1" s="466"/>
      <c r="G1" s="466"/>
      <c r="H1" s="466"/>
      <c r="I1" s="466"/>
      <c r="J1" s="466"/>
      <c r="K1" s="466"/>
      <c r="L1" s="466"/>
      <c r="M1" s="466"/>
      <c r="N1" s="466"/>
      <c r="O1" s="466"/>
      <c r="P1" s="466"/>
      <c r="Q1" s="466"/>
      <c r="Y1" s="214"/>
      <c r="Z1" s="215" t="s">
        <v>540</v>
      </c>
      <c r="AA1" s="216">
        <f>AA166</f>
        <v>4185.2826000000005</v>
      </c>
      <c r="AB1" s="200"/>
      <c r="AC1" s="217"/>
      <c r="AD1" s="215" t="s">
        <v>540</v>
      </c>
      <c r="AE1" s="216">
        <f>AE166</f>
        <v>1293.6582579999999</v>
      </c>
      <c r="AF1" s="218"/>
      <c r="AG1" s="215" t="s">
        <v>540</v>
      </c>
      <c r="AH1" s="219">
        <f>AH166</f>
        <v>57.127762999999995</v>
      </c>
      <c r="AI1" s="216">
        <f>AI166</f>
        <v>25.764000000000003</v>
      </c>
      <c r="AJ1" s="214"/>
      <c r="AK1" s="214"/>
    </row>
    <row r="2" spans="1:37" s="212" customFormat="1" x14ac:dyDescent="0.35">
      <c r="A2" s="467"/>
      <c r="B2" s="467"/>
      <c r="C2" s="467"/>
      <c r="D2" s="467"/>
      <c r="E2" s="467"/>
      <c r="F2" s="467"/>
      <c r="G2" s="467"/>
      <c r="H2" s="467"/>
      <c r="I2" s="467"/>
      <c r="J2" s="467"/>
      <c r="K2" s="467"/>
      <c r="L2" s="467"/>
      <c r="M2" s="467"/>
      <c r="N2" s="467"/>
      <c r="O2" s="467"/>
      <c r="P2" s="467"/>
      <c r="Q2" s="467"/>
      <c r="Y2" s="220"/>
      <c r="Z2" s="221" t="s">
        <v>541</v>
      </c>
      <c r="AA2" s="222" t="e">
        <f>#REF!-AA1</f>
        <v>#REF!</v>
      </c>
      <c r="AB2" s="223"/>
      <c r="AC2" s="223"/>
      <c r="AD2" s="221" t="s">
        <v>541</v>
      </c>
      <c r="AE2" s="222" t="e">
        <f>#REF!-AE1</f>
        <v>#REF!</v>
      </c>
      <c r="AF2" s="224"/>
      <c r="AG2" s="221" t="s">
        <v>541</v>
      </c>
      <c r="AH2" s="225" t="e">
        <f>#REF!-AH1</f>
        <v>#REF!</v>
      </c>
      <c r="AI2" s="222" t="e">
        <f>#REF!-AI1</f>
        <v>#REF!</v>
      </c>
      <c r="AJ2" s="224"/>
      <c r="AK2" s="220"/>
    </row>
    <row r="3" spans="1:37" s="212" customFormat="1" ht="37.5" customHeight="1" x14ac:dyDescent="0.35">
      <c r="A3" s="466" t="s">
        <v>555</v>
      </c>
      <c r="B3" s="466"/>
      <c r="C3" s="466"/>
      <c r="D3" s="466"/>
      <c r="E3" s="466"/>
      <c r="F3" s="466"/>
      <c r="G3" s="466"/>
      <c r="H3" s="466"/>
      <c r="I3" s="466"/>
      <c r="J3" s="466"/>
      <c r="K3" s="466"/>
      <c r="L3" s="466"/>
      <c r="M3" s="466"/>
      <c r="N3" s="466"/>
      <c r="O3" s="466"/>
      <c r="P3" s="466"/>
      <c r="Q3" s="466"/>
      <c r="Y3" s="446" t="s">
        <v>542</v>
      </c>
      <c r="Z3" s="444" t="s">
        <v>543</v>
      </c>
      <c r="AA3" s="444"/>
      <c r="AB3" s="444"/>
      <c r="AC3" s="446" t="s">
        <v>544</v>
      </c>
      <c r="AD3" s="444" t="s">
        <v>545</v>
      </c>
      <c r="AE3" s="444"/>
      <c r="AF3" s="444"/>
      <c r="AG3" s="446" t="s">
        <v>546</v>
      </c>
      <c r="AH3" s="448" t="s">
        <v>547</v>
      </c>
      <c r="AI3" s="449"/>
      <c r="AJ3" s="450"/>
      <c r="AK3" s="443" t="s">
        <v>548</v>
      </c>
    </row>
    <row r="4" spans="1:37" s="212" customFormat="1" ht="65.25" customHeight="1" x14ac:dyDescent="0.35">
      <c r="A4" s="226" t="s">
        <v>577</v>
      </c>
      <c r="B4" s="227" t="s">
        <v>201</v>
      </c>
      <c r="C4" s="227" t="s">
        <v>202</v>
      </c>
      <c r="D4" s="227" t="s">
        <v>203</v>
      </c>
      <c r="E4" s="227" t="s">
        <v>204</v>
      </c>
      <c r="F4" s="227" t="s">
        <v>205</v>
      </c>
      <c r="G4" s="227" t="s">
        <v>206</v>
      </c>
      <c r="H4" s="227" t="s">
        <v>207</v>
      </c>
      <c r="I4" s="227" t="s">
        <v>208</v>
      </c>
      <c r="J4" s="227" t="s">
        <v>209</v>
      </c>
      <c r="K4" s="227" t="s">
        <v>210</v>
      </c>
      <c r="L4" s="227" t="s">
        <v>211</v>
      </c>
      <c r="M4" s="227" t="s">
        <v>212</v>
      </c>
      <c r="N4" s="227" t="s">
        <v>213</v>
      </c>
      <c r="O4" s="227" t="s">
        <v>214</v>
      </c>
      <c r="P4" s="227" t="s">
        <v>215</v>
      </c>
      <c r="Q4" s="227" t="s">
        <v>216</v>
      </c>
      <c r="R4" s="227" t="s">
        <v>217</v>
      </c>
      <c r="S4" s="227" t="s">
        <v>218</v>
      </c>
      <c r="T4" s="227" t="s">
        <v>219</v>
      </c>
      <c r="U4" s="227" t="s">
        <v>534</v>
      </c>
      <c r="V4" s="227" t="s">
        <v>535</v>
      </c>
      <c r="W4" s="227" t="s">
        <v>536</v>
      </c>
      <c r="X4" s="227" t="s">
        <v>537</v>
      </c>
      <c r="Y4" s="447"/>
      <c r="Z4" s="201" t="s">
        <v>539</v>
      </c>
      <c r="AA4" s="202" t="s">
        <v>538</v>
      </c>
      <c r="AB4" s="201" t="s">
        <v>8</v>
      </c>
      <c r="AC4" s="447"/>
      <c r="AD4" s="201" t="s">
        <v>539</v>
      </c>
      <c r="AE4" s="202" t="s">
        <v>538</v>
      </c>
      <c r="AF4" s="201" t="s">
        <v>8</v>
      </c>
      <c r="AG4" s="447"/>
      <c r="AH4" s="201" t="s">
        <v>539</v>
      </c>
      <c r="AI4" s="202" t="s">
        <v>538</v>
      </c>
      <c r="AJ4" s="201" t="s">
        <v>8</v>
      </c>
      <c r="AK4" s="444"/>
    </row>
    <row r="5" spans="1:37" s="212" customFormat="1" ht="31" x14ac:dyDescent="0.35">
      <c r="A5" s="226" t="s">
        <v>220</v>
      </c>
      <c r="B5" s="227" t="s">
        <v>221</v>
      </c>
      <c r="C5" s="227"/>
      <c r="D5" s="227" t="s">
        <v>222</v>
      </c>
      <c r="E5" s="227" t="s">
        <v>223</v>
      </c>
      <c r="F5" s="227" t="s">
        <v>224</v>
      </c>
      <c r="G5" s="227" t="s">
        <v>225</v>
      </c>
      <c r="H5" s="227" t="s">
        <v>226</v>
      </c>
      <c r="I5" s="227" t="s">
        <v>227</v>
      </c>
      <c r="J5" s="227" t="s">
        <v>228</v>
      </c>
      <c r="K5" s="227" t="s">
        <v>229</v>
      </c>
      <c r="L5" s="227" t="s">
        <v>230</v>
      </c>
      <c r="M5" s="227" t="s">
        <v>231</v>
      </c>
      <c r="N5" s="227" t="s">
        <v>232</v>
      </c>
      <c r="O5" s="227" t="s">
        <v>233</v>
      </c>
      <c r="P5" s="227" t="s">
        <v>234</v>
      </c>
      <c r="Q5" s="227" t="s">
        <v>235</v>
      </c>
      <c r="R5" s="228"/>
      <c r="S5" s="228"/>
      <c r="T5" s="228"/>
      <c r="U5" s="228"/>
      <c r="V5" s="228"/>
      <c r="W5" s="228"/>
      <c r="X5" s="228"/>
      <c r="Y5" s="203">
        <v>6</v>
      </c>
      <c r="Z5" s="203">
        <v>7</v>
      </c>
      <c r="AA5" s="204">
        <v>8</v>
      </c>
      <c r="AB5" s="203" t="s">
        <v>549</v>
      </c>
      <c r="AC5" s="203" t="s">
        <v>550</v>
      </c>
      <c r="AD5" s="203">
        <v>11</v>
      </c>
      <c r="AE5" s="204">
        <v>12</v>
      </c>
      <c r="AF5" s="203" t="s">
        <v>551</v>
      </c>
      <c r="AG5" s="203" t="s">
        <v>552</v>
      </c>
      <c r="AH5" s="203">
        <v>15</v>
      </c>
      <c r="AI5" s="204">
        <v>16</v>
      </c>
      <c r="AJ5" s="203" t="s">
        <v>553</v>
      </c>
      <c r="AK5" s="203" t="s">
        <v>554</v>
      </c>
    </row>
    <row r="6" spans="1:37" s="212" customFormat="1" x14ac:dyDescent="0.35">
      <c r="A6" s="203">
        <v>1</v>
      </c>
      <c r="B6" s="229" t="s">
        <v>236</v>
      </c>
      <c r="C6" s="229" t="s">
        <v>237</v>
      </c>
      <c r="D6" s="230" t="s">
        <v>236</v>
      </c>
      <c r="E6" s="231" t="s">
        <v>238</v>
      </c>
      <c r="F6" s="232">
        <v>41813</v>
      </c>
      <c r="G6" s="230">
        <v>374.63</v>
      </c>
      <c r="H6" s="232">
        <v>41878</v>
      </c>
      <c r="I6" s="232">
        <v>41880</v>
      </c>
      <c r="J6" s="230">
        <v>374.63</v>
      </c>
      <c r="K6" s="230" t="s">
        <v>239</v>
      </c>
      <c r="L6" s="230">
        <v>70</v>
      </c>
      <c r="M6" s="232">
        <v>41919</v>
      </c>
      <c r="N6" s="230">
        <v>262.24</v>
      </c>
      <c r="O6" s="232">
        <v>41920</v>
      </c>
      <c r="P6" s="232">
        <v>42004</v>
      </c>
      <c r="Q6" s="232">
        <v>42062</v>
      </c>
      <c r="R6" s="203">
        <v>27</v>
      </c>
      <c r="S6" s="232">
        <v>42306</v>
      </c>
      <c r="T6" s="232">
        <f>EDATE(S6,R6)</f>
        <v>43129</v>
      </c>
      <c r="U6" s="232"/>
      <c r="V6" s="232"/>
      <c r="W6" s="232"/>
      <c r="X6" s="232"/>
      <c r="Y6" s="209">
        <v>44.980800000000002</v>
      </c>
      <c r="Z6" s="209">
        <v>1.8391999999999982</v>
      </c>
      <c r="AA6" s="211">
        <v>25.34</v>
      </c>
      <c r="AB6" s="209">
        <f>+Z6+AA6</f>
        <v>27.179199999999998</v>
      </c>
      <c r="AC6" s="209">
        <f>+AB6+Y6</f>
        <v>72.16</v>
      </c>
      <c r="AD6" s="209"/>
      <c r="AE6" s="207">
        <f>1.92+7.56+0.477</f>
        <v>9.9570000000000007</v>
      </c>
      <c r="AF6" s="209">
        <f>+AD6+AE6</f>
        <v>9.9570000000000007</v>
      </c>
      <c r="AG6" s="209">
        <f>+AF6+AC6</f>
        <v>82.11699999999999</v>
      </c>
      <c r="AH6" s="209"/>
      <c r="AI6" s="211"/>
      <c r="AJ6" s="209">
        <f>+AH6+AI6</f>
        <v>0</v>
      </c>
      <c r="AK6" s="209">
        <f>+AJ6+AG6</f>
        <v>82.11699999999999</v>
      </c>
    </row>
    <row r="7" spans="1:37" s="212" customFormat="1" x14ac:dyDescent="0.35">
      <c r="A7" s="203">
        <v>2</v>
      </c>
      <c r="B7" s="230" t="s">
        <v>240</v>
      </c>
      <c r="C7" s="230" t="s">
        <v>241</v>
      </c>
      <c r="D7" s="230" t="s">
        <v>242</v>
      </c>
      <c r="E7" s="231" t="s">
        <v>243</v>
      </c>
      <c r="F7" s="232">
        <v>41850</v>
      </c>
      <c r="G7" s="230">
        <v>97.9</v>
      </c>
      <c r="H7" s="232">
        <v>41876</v>
      </c>
      <c r="I7" s="232">
        <v>41880</v>
      </c>
      <c r="J7" s="230">
        <v>91.46</v>
      </c>
      <c r="K7" s="230" t="s">
        <v>239</v>
      </c>
      <c r="L7" s="230">
        <v>90</v>
      </c>
      <c r="M7" s="232">
        <v>41919</v>
      </c>
      <c r="N7" s="230">
        <v>82.31</v>
      </c>
      <c r="O7" s="232">
        <v>41920</v>
      </c>
      <c r="P7" s="232">
        <v>42004</v>
      </c>
      <c r="Q7" s="232">
        <v>42055</v>
      </c>
      <c r="R7" s="203">
        <v>18</v>
      </c>
      <c r="S7" s="232">
        <v>42397</v>
      </c>
      <c r="T7" s="232">
        <f t="shared" ref="T7:T69" si="0">EDATE(S7,R7)</f>
        <v>42944</v>
      </c>
      <c r="U7" s="232"/>
      <c r="V7" s="232"/>
      <c r="W7" s="232"/>
      <c r="X7" s="232"/>
      <c r="Y7" s="209">
        <v>13.63</v>
      </c>
      <c r="Z7" s="209">
        <v>1.2199999999999989</v>
      </c>
      <c r="AA7" s="211"/>
      <c r="AB7" s="209">
        <f t="shared" ref="AB7:AB70" si="1">+Z7+AA7</f>
        <v>1.2199999999999989</v>
      </c>
      <c r="AC7" s="209">
        <f t="shared" ref="AC7:AC70" si="2">+AB7+Y7</f>
        <v>14.85</v>
      </c>
      <c r="AD7" s="209"/>
      <c r="AE7" s="207">
        <v>0</v>
      </c>
      <c r="AF7" s="209">
        <f t="shared" ref="AF7:AF70" si="3">+AD7+AE7</f>
        <v>0</v>
      </c>
      <c r="AG7" s="209">
        <f t="shared" ref="AG7:AG70" si="4">+AF7+AC7</f>
        <v>14.85</v>
      </c>
      <c r="AH7" s="209"/>
      <c r="AI7" s="211"/>
      <c r="AJ7" s="209">
        <f t="shared" ref="AJ7:AJ70" si="5">+AH7+AI7</f>
        <v>0</v>
      </c>
      <c r="AK7" s="209">
        <f t="shared" ref="AK7:AK70" si="6">+AJ7+AG7</f>
        <v>14.85</v>
      </c>
    </row>
    <row r="8" spans="1:37" s="212" customFormat="1" x14ac:dyDescent="0.35">
      <c r="A8" s="203">
        <v>3</v>
      </c>
      <c r="B8" s="230" t="s">
        <v>244</v>
      </c>
      <c r="C8" s="230" t="s">
        <v>245</v>
      </c>
      <c r="D8" s="230" t="s">
        <v>246</v>
      </c>
      <c r="E8" s="231" t="s">
        <v>247</v>
      </c>
      <c r="F8" s="232">
        <v>41808</v>
      </c>
      <c r="G8" s="230">
        <v>159.53</v>
      </c>
      <c r="H8" s="232">
        <v>41876</v>
      </c>
      <c r="I8" s="232">
        <v>41880</v>
      </c>
      <c r="J8" s="230">
        <v>159.53</v>
      </c>
      <c r="K8" s="230" t="s">
        <v>239</v>
      </c>
      <c r="L8" s="230">
        <v>90</v>
      </c>
      <c r="M8" s="232">
        <v>41919</v>
      </c>
      <c r="N8" s="230">
        <v>143.58000000000001</v>
      </c>
      <c r="O8" s="232">
        <v>41920</v>
      </c>
      <c r="P8" s="232">
        <v>42004</v>
      </c>
      <c r="Q8" s="232">
        <v>42041</v>
      </c>
      <c r="R8" s="203">
        <v>24</v>
      </c>
      <c r="S8" s="232">
        <v>42460</v>
      </c>
      <c r="T8" s="232">
        <f t="shared" si="0"/>
        <v>43190</v>
      </c>
      <c r="U8" s="232"/>
      <c r="V8" s="232"/>
      <c r="W8" s="232"/>
      <c r="X8" s="232"/>
      <c r="Y8" s="209">
        <v>6.4448999999999996</v>
      </c>
      <c r="Z8" s="209">
        <v>12.885099999999998</v>
      </c>
      <c r="AA8" s="211"/>
      <c r="AB8" s="209">
        <f t="shared" si="1"/>
        <v>12.885099999999998</v>
      </c>
      <c r="AC8" s="209">
        <f t="shared" si="2"/>
        <v>19.329999999999998</v>
      </c>
      <c r="AD8" s="209"/>
      <c r="AE8" s="207">
        <v>0</v>
      </c>
      <c r="AF8" s="209">
        <f t="shared" si="3"/>
        <v>0</v>
      </c>
      <c r="AG8" s="209">
        <f t="shared" si="4"/>
        <v>19.329999999999998</v>
      </c>
      <c r="AH8" s="209"/>
      <c r="AI8" s="211"/>
      <c r="AJ8" s="209">
        <f t="shared" si="5"/>
        <v>0</v>
      </c>
      <c r="AK8" s="209">
        <f t="shared" si="6"/>
        <v>19.329999999999998</v>
      </c>
    </row>
    <row r="9" spans="1:37" s="212" customFormat="1" x14ac:dyDescent="0.35">
      <c r="A9" s="203">
        <v>4</v>
      </c>
      <c r="B9" s="230" t="s">
        <v>244</v>
      </c>
      <c r="C9" s="230" t="s">
        <v>245</v>
      </c>
      <c r="D9" s="230" t="s">
        <v>246</v>
      </c>
      <c r="E9" s="231" t="s">
        <v>248</v>
      </c>
      <c r="F9" s="232">
        <v>41808</v>
      </c>
      <c r="G9" s="230">
        <v>23.96</v>
      </c>
      <c r="H9" s="232">
        <v>41876</v>
      </c>
      <c r="I9" s="232">
        <v>41880</v>
      </c>
      <c r="J9" s="230">
        <v>23.87</v>
      </c>
      <c r="K9" s="230" t="s">
        <v>249</v>
      </c>
      <c r="L9" s="230">
        <v>90</v>
      </c>
      <c r="M9" s="232">
        <v>41919</v>
      </c>
      <c r="N9" s="230">
        <v>21.48</v>
      </c>
      <c r="O9" s="232">
        <v>41920</v>
      </c>
      <c r="P9" s="232">
        <v>42004</v>
      </c>
      <c r="Q9" s="232">
        <v>42041</v>
      </c>
      <c r="R9" s="203">
        <v>18</v>
      </c>
      <c r="S9" s="232">
        <v>42451</v>
      </c>
      <c r="T9" s="232">
        <f t="shared" si="0"/>
        <v>43000</v>
      </c>
      <c r="U9" s="232"/>
      <c r="V9" s="232"/>
      <c r="W9" s="232"/>
      <c r="X9" s="232"/>
      <c r="Y9" s="209">
        <v>18.251999999999999</v>
      </c>
      <c r="Z9" s="209">
        <v>19.488000000000003</v>
      </c>
      <c r="AA9" s="211"/>
      <c r="AB9" s="209">
        <f t="shared" si="1"/>
        <v>19.488000000000003</v>
      </c>
      <c r="AC9" s="209">
        <f t="shared" si="2"/>
        <v>37.74</v>
      </c>
      <c r="AD9" s="209"/>
      <c r="AE9" s="207">
        <v>8.3645999999999994</v>
      </c>
      <c r="AF9" s="209">
        <f t="shared" si="3"/>
        <v>8.3645999999999994</v>
      </c>
      <c r="AG9" s="209">
        <f t="shared" si="4"/>
        <v>46.104600000000005</v>
      </c>
      <c r="AH9" s="209"/>
      <c r="AI9" s="211"/>
      <c r="AJ9" s="209">
        <f t="shared" si="5"/>
        <v>0</v>
      </c>
      <c r="AK9" s="209">
        <f t="shared" si="6"/>
        <v>46.104600000000005</v>
      </c>
    </row>
    <row r="10" spans="1:37" s="212" customFormat="1" x14ac:dyDescent="0.35">
      <c r="A10" s="203">
        <v>5</v>
      </c>
      <c r="B10" s="230" t="s">
        <v>250</v>
      </c>
      <c r="C10" s="230" t="s">
        <v>251</v>
      </c>
      <c r="D10" s="230" t="s">
        <v>252</v>
      </c>
      <c r="E10" s="231" t="s">
        <v>253</v>
      </c>
      <c r="F10" s="232">
        <v>41850</v>
      </c>
      <c r="G10" s="230">
        <v>136.44999999999999</v>
      </c>
      <c r="H10" s="232">
        <v>41876</v>
      </c>
      <c r="I10" s="232">
        <v>41880</v>
      </c>
      <c r="J10" s="230">
        <v>120.67</v>
      </c>
      <c r="K10" s="230" t="s">
        <v>239</v>
      </c>
      <c r="L10" s="230">
        <v>90</v>
      </c>
      <c r="M10" s="232">
        <v>41919</v>
      </c>
      <c r="N10" s="230">
        <v>108.6</v>
      </c>
      <c r="O10" s="232">
        <v>41920</v>
      </c>
      <c r="P10" s="232">
        <v>42004</v>
      </c>
      <c r="Q10" s="232">
        <v>42045</v>
      </c>
      <c r="R10" s="203">
        <v>15</v>
      </c>
      <c r="S10" s="232">
        <v>42404</v>
      </c>
      <c r="T10" s="232">
        <f t="shared" si="0"/>
        <v>42859</v>
      </c>
      <c r="U10" s="232"/>
      <c r="V10" s="232"/>
      <c r="W10" s="232"/>
      <c r="X10" s="232"/>
      <c r="Y10" s="209">
        <f>40.027-1.35</f>
        <v>38.677</v>
      </c>
      <c r="Z10" s="209">
        <v>0</v>
      </c>
      <c r="AA10" s="211">
        <v>7.9450000000000003</v>
      </c>
      <c r="AB10" s="209">
        <f t="shared" si="1"/>
        <v>7.9450000000000003</v>
      </c>
      <c r="AC10" s="209">
        <f t="shared" si="2"/>
        <v>46.622</v>
      </c>
      <c r="AD10" s="209"/>
      <c r="AE10" s="207">
        <v>0</v>
      </c>
      <c r="AF10" s="209">
        <f t="shared" si="3"/>
        <v>0</v>
      </c>
      <c r="AG10" s="209">
        <f t="shared" si="4"/>
        <v>46.622</v>
      </c>
      <c r="AH10" s="209"/>
      <c r="AI10" s="211"/>
      <c r="AJ10" s="209">
        <f t="shared" si="5"/>
        <v>0</v>
      </c>
      <c r="AK10" s="209">
        <f t="shared" si="6"/>
        <v>46.622</v>
      </c>
    </row>
    <row r="11" spans="1:37" s="212" customFormat="1" x14ac:dyDescent="0.35">
      <c r="A11" s="203">
        <v>6</v>
      </c>
      <c r="B11" s="230" t="s">
        <v>254</v>
      </c>
      <c r="C11" s="230" t="s">
        <v>251</v>
      </c>
      <c r="D11" s="230" t="s">
        <v>255</v>
      </c>
      <c r="E11" s="231" t="s">
        <v>256</v>
      </c>
      <c r="F11" s="232">
        <v>41837</v>
      </c>
      <c r="G11" s="230">
        <v>184.19</v>
      </c>
      <c r="H11" s="232">
        <v>41967</v>
      </c>
      <c r="I11" s="232">
        <v>41968</v>
      </c>
      <c r="J11" s="230">
        <v>180.56</v>
      </c>
      <c r="K11" s="230" t="s">
        <v>239</v>
      </c>
      <c r="L11" s="230">
        <v>90</v>
      </c>
      <c r="M11" s="232">
        <v>42016</v>
      </c>
      <c r="N11" s="230">
        <v>162.5</v>
      </c>
      <c r="O11" s="232">
        <v>42082</v>
      </c>
      <c r="P11" s="232">
        <v>42135</v>
      </c>
      <c r="Q11" s="232">
        <v>42221</v>
      </c>
      <c r="R11" s="203">
        <v>24</v>
      </c>
      <c r="S11" s="232">
        <v>42451</v>
      </c>
      <c r="T11" s="232">
        <f t="shared" si="0"/>
        <v>43181</v>
      </c>
      <c r="U11" s="232"/>
      <c r="V11" s="232"/>
      <c r="W11" s="232"/>
      <c r="X11" s="232"/>
      <c r="Y11" s="209">
        <v>52.465000000000003</v>
      </c>
      <c r="Z11" s="209">
        <v>35.825000000000003</v>
      </c>
      <c r="AA11" s="211">
        <v>33.805999999999997</v>
      </c>
      <c r="AB11" s="209">
        <f t="shared" si="1"/>
        <v>69.631</v>
      </c>
      <c r="AC11" s="209">
        <f t="shared" si="2"/>
        <v>122.096</v>
      </c>
      <c r="AD11" s="209"/>
      <c r="AE11" s="207">
        <f>7.785+15.62+6.41-2.78+0.403</f>
        <v>27.437999999999999</v>
      </c>
      <c r="AF11" s="209">
        <f t="shared" si="3"/>
        <v>27.437999999999999</v>
      </c>
      <c r="AG11" s="209">
        <f t="shared" si="4"/>
        <v>149.53399999999999</v>
      </c>
      <c r="AH11" s="209"/>
      <c r="AI11" s="211"/>
      <c r="AJ11" s="209">
        <f t="shared" si="5"/>
        <v>0</v>
      </c>
      <c r="AK11" s="209">
        <f t="shared" si="6"/>
        <v>149.53399999999999</v>
      </c>
    </row>
    <row r="12" spans="1:37" s="212" customFormat="1" x14ac:dyDescent="0.35">
      <c r="A12" s="203">
        <v>7</v>
      </c>
      <c r="B12" s="230" t="s">
        <v>257</v>
      </c>
      <c r="C12" s="230" t="s">
        <v>258</v>
      </c>
      <c r="D12" s="230" t="s">
        <v>259</v>
      </c>
      <c r="E12" s="231" t="s">
        <v>260</v>
      </c>
      <c r="F12" s="232">
        <v>41872</v>
      </c>
      <c r="G12" s="230">
        <v>382.48</v>
      </c>
      <c r="H12" s="232">
        <v>41967</v>
      </c>
      <c r="I12" s="232">
        <v>41968</v>
      </c>
      <c r="J12" s="230">
        <v>299.37</v>
      </c>
      <c r="K12" s="230" t="s">
        <v>239</v>
      </c>
      <c r="L12" s="230">
        <v>100</v>
      </c>
      <c r="M12" s="232">
        <v>42016</v>
      </c>
      <c r="N12" s="230">
        <v>299.37</v>
      </c>
      <c r="O12" s="232">
        <v>42082</v>
      </c>
      <c r="P12" s="232">
        <v>42135</v>
      </c>
      <c r="Q12" s="232">
        <v>42429</v>
      </c>
      <c r="R12" s="203">
        <v>18</v>
      </c>
      <c r="S12" s="232">
        <v>42460</v>
      </c>
      <c r="T12" s="232">
        <f t="shared" si="0"/>
        <v>43008</v>
      </c>
      <c r="U12" s="232"/>
      <c r="V12" s="232"/>
      <c r="W12" s="232"/>
      <c r="X12" s="232"/>
      <c r="Y12" s="209">
        <v>8.7170000000000005</v>
      </c>
      <c r="Z12" s="209">
        <v>3.0000000000001137E-3</v>
      </c>
      <c r="AA12" s="211">
        <v>0.97699999999999998</v>
      </c>
      <c r="AB12" s="209">
        <f t="shared" si="1"/>
        <v>0.98000000000000009</v>
      </c>
      <c r="AC12" s="209">
        <f t="shared" si="2"/>
        <v>9.697000000000001</v>
      </c>
      <c r="AD12" s="209"/>
      <c r="AE12" s="207">
        <v>0</v>
      </c>
      <c r="AF12" s="209">
        <f t="shared" si="3"/>
        <v>0</v>
      </c>
      <c r="AG12" s="209">
        <f t="shared" si="4"/>
        <v>9.697000000000001</v>
      </c>
      <c r="AH12" s="209"/>
      <c r="AI12" s="211"/>
      <c r="AJ12" s="209">
        <f t="shared" si="5"/>
        <v>0</v>
      </c>
      <c r="AK12" s="209">
        <f t="shared" si="6"/>
        <v>9.697000000000001</v>
      </c>
    </row>
    <row r="13" spans="1:37" s="212" customFormat="1" x14ac:dyDescent="0.35">
      <c r="A13" s="203">
        <v>8</v>
      </c>
      <c r="B13" s="230" t="s">
        <v>261</v>
      </c>
      <c r="C13" s="230" t="s">
        <v>241</v>
      </c>
      <c r="D13" s="230" t="s">
        <v>262</v>
      </c>
      <c r="E13" s="231" t="s">
        <v>263</v>
      </c>
      <c r="F13" s="232">
        <v>41893</v>
      </c>
      <c r="G13" s="230">
        <v>26.93</v>
      </c>
      <c r="H13" s="232">
        <v>41967</v>
      </c>
      <c r="I13" s="232">
        <v>41968</v>
      </c>
      <c r="J13" s="230">
        <v>19.84</v>
      </c>
      <c r="K13" s="230" t="s">
        <v>239</v>
      </c>
      <c r="L13" s="230">
        <v>90</v>
      </c>
      <c r="M13" s="232">
        <v>42059</v>
      </c>
      <c r="N13" s="230">
        <v>17.850000000000001</v>
      </c>
      <c r="O13" s="232">
        <v>42082</v>
      </c>
      <c r="P13" s="232">
        <v>42135</v>
      </c>
      <c r="Q13" s="232">
        <v>42167</v>
      </c>
      <c r="R13" s="203">
        <v>24</v>
      </c>
      <c r="S13" s="232">
        <v>42404</v>
      </c>
      <c r="T13" s="232">
        <f t="shared" si="0"/>
        <v>43135</v>
      </c>
      <c r="U13" s="232"/>
      <c r="V13" s="232"/>
      <c r="W13" s="232"/>
      <c r="X13" s="232"/>
      <c r="Y13" s="209">
        <v>32.903999999999996</v>
      </c>
      <c r="Z13" s="209">
        <v>-3.9999999999977831E-3</v>
      </c>
      <c r="AA13" s="211"/>
      <c r="AB13" s="209">
        <f t="shared" si="1"/>
        <v>-3.9999999999977831E-3</v>
      </c>
      <c r="AC13" s="209">
        <f t="shared" si="2"/>
        <v>32.9</v>
      </c>
      <c r="AD13" s="209"/>
      <c r="AE13" s="207">
        <v>0</v>
      </c>
      <c r="AF13" s="209">
        <f t="shared" si="3"/>
        <v>0</v>
      </c>
      <c r="AG13" s="209">
        <f t="shared" si="4"/>
        <v>32.9</v>
      </c>
      <c r="AH13" s="209"/>
      <c r="AI13" s="211"/>
      <c r="AJ13" s="209">
        <f t="shared" si="5"/>
        <v>0</v>
      </c>
      <c r="AK13" s="209">
        <f t="shared" si="6"/>
        <v>32.9</v>
      </c>
    </row>
    <row r="14" spans="1:37" s="212" customFormat="1" x14ac:dyDescent="0.35">
      <c r="A14" s="203">
        <v>9</v>
      </c>
      <c r="B14" s="230" t="s">
        <v>264</v>
      </c>
      <c r="C14" s="230" t="s">
        <v>258</v>
      </c>
      <c r="D14" s="230" t="s">
        <v>265</v>
      </c>
      <c r="E14" s="231" t="s">
        <v>266</v>
      </c>
      <c r="F14" s="232">
        <v>41899</v>
      </c>
      <c r="G14" s="230">
        <v>39.96</v>
      </c>
      <c r="H14" s="232">
        <v>41967</v>
      </c>
      <c r="I14" s="232">
        <v>41968</v>
      </c>
      <c r="J14" s="230">
        <v>39.96</v>
      </c>
      <c r="K14" s="230" t="s">
        <v>239</v>
      </c>
      <c r="L14" s="230">
        <v>100</v>
      </c>
      <c r="M14" s="232">
        <v>42016</v>
      </c>
      <c r="N14" s="230">
        <v>39.96</v>
      </c>
      <c r="O14" s="232">
        <v>42082</v>
      </c>
      <c r="P14" s="232">
        <v>42135</v>
      </c>
      <c r="Q14" s="232">
        <v>42233</v>
      </c>
      <c r="R14" s="203">
        <v>18</v>
      </c>
      <c r="S14" s="232">
        <v>42437</v>
      </c>
      <c r="T14" s="232">
        <f t="shared" si="0"/>
        <v>42986</v>
      </c>
      <c r="U14" s="232"/>
      <c r="V14" s="232"/>
      <c r="W14" s="232"/>
      <c r="X14" s="232"/>
      <c r="Y14" s="209">
        <v>56.04</v>
      </c>
      <c r="Z14" s="209">
        <v>0</v>
      </c>
      <c r="AA14" s="211"/>
      <c r="AB14" s="209">
        <f t="shared" si="1"/>
        <v>0</v>
      </c>
      <c r="AC14" s="209">
        <f t="shared" si="2"/>
        <v>56.04</v>
      </c>
      <c r="AD14" s="209"/>
      <c r="AE14" s="207">
        <v>0</v>
      </c>
      <c r="AF14" s="209">
        <f t="shared" si="3"/>
        <v>0</v>
      </c>
      <c r="AG14" s="209">
        <f t="shared" si="4"/>
        <v>56.04</v>
      </c>
      <c r="AH14" s="209"/>
      <c r="AI14" s="211"/>
      <c r="AJ14" s="209">
        <f t="shared" si="5"/>
        <v>0</v>
      </c>
      <c r="AK14" s="209">
        <f t="shared" si="6"/>
        <v>56.04</v>
      </c>
    </row>
    <row r="15" spans="1:37" s="212" customFormat="1" x14ac:dyDescent="0.35">
      <c r="A15" s="203">
        <v>10</v>
      </c>
      <c r="B15" s="230" t="s">
        <v>267</v>
      </c>
      <c r="C15" s="230" t="s">
        <v>251</v>
      </c>
      <c r="D15" s="230" t="s">
        <v>268</v>
      </c>
      <c r="E15" s="231" t="s">
        <v>269</v>
      </c>
      <c r="F15" s="232">
        <v>41900</v>
      </c>
      <c r="G15" s="230">
        <v>74.13</v>
      </c>
      <c r="H15" s="232">
        <v>41992</v>
      </c>
      <c r="I15" s="232">
        <v>42018</v>
      </c>
      <c r="J15" s="230">
        <v>71.349999999999994</v>
      </c>
      <c r="K15" s="230" t="s">
        <v>239</v>
      </c>
      <c r="L15" s="230">
        <v>90</v>
      </c>
      <c r="M15" s="232">
        <v>42081</v>
      </c>
      <c r="N15" s="230">
        <v>64.22</v>
      </c>
      <c r="O15" s="232">
        <v>42082</v>
      </c>
      <c r="P15" s="232">
        <v>42135</v>
      </c>
      <c r="Q15" s="232">
        <v>42341</v>
      </c>
      <c r="R15" s="203">
        <v>24</v>
      </c>
      <c r="S15" s="232">
        <v>42506</v>
      </c>
      <c r="T15" s="232">
        <f t="shared" si="0"/>
        <v>43236</v>
      </c>
      <c r="U15" s="232"/>
      <c r="V15" s="232"/>
      <c r="W15" s="232"/>
      <c r="X15" s="232"/>
      <c r="Y15" s="209">
        <v>29.77</v>
      </c>
      <c r="Z15" s="209">
        <v>0</v>
      </c>
      <c r="AA15" s="211">
        <v>2.6469999999999998</v>
      </c>
      <c r="AB15" s="209">
        <f t="shared" si="1"/>
        <v>2.6469999999999998</v>
      </c>
      <c r="AC15" s="209">
        <f t="shared" si="2"/>
        <v>32.417000000000002</v>
      </c>
      <c r="AD15" s="209"/>
      <c r="AE15" s="207">
        <v>0</v>
      </c>
      <c r="AF15" s="209">
        <f t="shared" si="3"/>
        <v>0</v>
      </c>
      <c r="AG15" s="209">
        <f t="shared" si="4"/>
        <v>32.417000000000002</v>
      </c>
      <c r="AH15" s="209"/>
      <c r="AI15" s="211"/>
      <c r="AJ15" s="209">
        <f t="shared" si="5"/>
        <v>0</v>
      </c>
      <c r="AK15" s="209">
        <f t="shared" si="6"/>
        <v>32.417000000000002</v>
      </c>
    </row>
    <row r="16" spans="1:37" s="212" customFormat="1" x14ac:dyDescent="0.35">
      <c r="A16" s="203">
        <v>11</v>
      </c>
      <c r="B16" s="230" t="s">
        <v>270</v>
      </c>
      <c r="C16" s="230" t="s">
        <v>245</v>
      </c>
      <c r="D16" s="230" t="s">
        <v>271</v>
      </c>
      <c r="E16" s="231" t="s">
        <v>272</v>
      </c>
      <c r="F16" s="232">
        <v>41945</v>
      </c>
      <c r="G16" s="230">
        <v>176.5</v>
      </c>
      <c r="H16" s="232">
        <v>42017</v>
      </c>
      <c r="I16" s="232">
        <v>42018</v>
      </c>
      <c r="J16" s="230">
        <v>39.29</v>
      </c>
      <c r="K16" s="230" t="s">
        <v>273</v>
      </c>
      <c r="L16" s="230">
        <v>90</v>
      </c>
      <c r="M16" s="232">
        <v>42081</v>
      </c>
      <c r="N16" s="230">
        <v>35.36</v>
      </c>
      <c r="O16" s="232">
        <v>42082</v>
      </c>
      <c r="P16" s="232">
        <v>42135</v>
      </c>
      <c r="Q16" s="232">
        <v>42334</v>
      </c>
      <c r="R16" s="203">
        <v>18</v>
      </c>
      <c r="S16" s="232">
        <v>42437</v>
      </c>
      <c r="T16" s="232">
        <f t="shared" si="0"/>
        <v>42986</v>
      </c>
      <c r="U16" s="232"/>
      <c r="V16" s="232"/>
      <c r="W16" s="232"/>
      <c r="X16" s="232"/>
      <c r="Y16" s="209">
        <v>40.704999999999998</v>
      </c>
      <c r="Z16" s="209">
        <v>48.765000000000001</v>
      </c>
      <c r="AA16" s="211"/>
      <c r="AB16" s="209">
        <f t="shared" si="1"/>
        <v>48.765000000000001</v>
      </c>
      <c r="AC16" s="209">
        <f t="shared" si="2"/>
        <v>89.47</v>
      </c>
      <c r="AD16" s="209"/>
      <c r="AE16" s="207">
        <v>20.5</v>
      </c>
      <c r="AF16" s="209">
        <f t="shared" si="3"/>
        <v>20.5</v>
      </c>
      <c r="AG16" s="209">
        <f t="shared" si="4"/>
        <v>109.97</v>
      </c>
      <c r="AH16" s="209"/>
      <c r="AI16" s="211"/>
      <c r="AJ16" s="209">
        <f t="shared" si="5"/>
        <v>0</v>
      </c>
      <c r="AK16" s="209">
        <f t="shared" si="6"/>
        <v>109.97</v>
      </c>
    </row>
    <row r="17" spans="1:37" s="212" customFormat="1" x14ac:dyDescent="0.35">
      <c r="A17" s="203">
        <v>12</v>
      </c>
      <c r="B17" s="230" t="s">
        <v>270</v>
      </c>
      <c r="C17" s="230" t="s">
        <v>245</v>
      </c>
      <c r="D17" s="230" t="s">
        <v>271</v>
      </c>
      <c r="E17" s="231" t="s">
        <v>274</v>
      </c>
      <c r="F17" s="232">
        <v>41945</v>
      </c>
      <c r="G17" s="230">
        <v>279.19</v>
      </c>
      <c r="H17" s="232">
        <v>42017</v>
      </c>
      <c r="I17" s="232">
        <v>42018</v>
      </c>
      <c r="J17" s="230">
        <v>202.94</v>
      </c>
      <c r="K17" s="230" t="s">
        <v>239</v>
      </c>
      <c r="L17" s="230">
        <v>90</v>
      </c>
      <c r="M17" s="232">
        <v>42081</v>
      </c>
      <c r="N17" s="230">
        <v>182.65</v>
      </c>
      <c r="O17" s="232">
        <v>42082</v>
      </c>
      <c r="P17" s="232">
        <v>42135</v>
      </c>
      <c r="Q17" s="232">
        <v>42334</v>
      </c>
      <c r="R17" s="203">
        <v>18</v>
      </c>
      <c r="S17" s="232">
        <v>42460</v>
      </c>
      <c r="T17" s="232">
        <f t="shared" si="0"/>
        <v>43008</v>
      </c>
      <c r="U17" s="232"/>
      <c r="V17" s="232"/>
      <c r="W17" s="232"/>
      <c r="X17" s="232"/>
      <c r="Y17" s="209">
        <v>1.5</v>
      </c>
      <c r="Z17" s="209">
        <v>0</v>
      </c>
      <c r="AA17" s="211"/>
      <c r="AB17" s="209">
        <f t="shared" si="1"/>
        <v>0</v>
      </c>
      <c r="AC17" s="209">
        <f t="shared" si="2"/>
        <v>1.5</v>
      </c>
      <c r="AD17" s="209"/>
      <c r="AE17" s="207">
        <v>0</v>
      </c>
      <c r="AF17" s="209">
        <f t="shared" si="3"/>
        <v>0</v>
      </c>
      <c r="AG17" s="209">
        <f t="shared" si="4"/>
        <v>1.5</v>
      </c>
      <c r="AH17" s="209"/>
      <c r="AI17" s="211"/>
      <c r="AJ17" s="209">
        <f t="shared" si="5"/>
        <v>0</v>
      </c>
      <c r="AK17" s="209">
        <f t="shared" si="6"/>
        <v>1.5</v>
      </c>
    </row>
    <row r="18" spans="1:37" s="212" customFormat="1" x14ac:dyDescent="0.35">
      <c r="A18" s="203">
        <v>13</v>
      </c>
      <c r="B18" s="230" t="s">
        <v>275</v>
      </c>
      <c r="C18" s="230" t="s">
        <v>276</v>
      </c>
      <c r="D18" s="230" t="s">
        <v>277</v>
      </c>
      <c r="E18" s="231" t="s">
        <v>278</v>
      </c>
      <c r="F18" s="232">
        <v>42005</v>
      </c>
      <c r="G18" s="230">
        <v>1.72</v>
      </c>
      <c r="H18" s="232">
        <v>42016</v>
      </c>
      <c r="I18" s="232">
        <v>42018</v>
      </c>
      <c r="J18" s="230">
        <v>1.67</v>
      </c>
      <c r="K18" s="230" t="s">
        <v>239</v>
      </c>
      <c r="L18" s="230">
        <v>90</v>
      </c>
      <c r="M18" s="232">
        <v>42081</v>
      </c>
      <c r="N18" s="230">
        <v>1.5</v>
      </c>
      <c r="O18" s="232">
        <v>42082</v>
      </c>
      <c r="P18" s="232">
        <v>42135</v>
      </c>
      <c r="Q18" s="232">
        <v>42239</v>
      </c>
      <c r="R18" s="203">
        <v>3</v>
      </c>
      <c r="S18" s="232">
        <v>42387</v>
      </c>
      <c r="T18" s="232">
        <f t="shared" si="0"/>
        <v>42478</v>
      </c>
      <c r="U18" s="232"/>
      <c r="V18" s="232"/>
      <c r="W18" s="232"/>
      <c r="X18" s="232"/>
      <c r="Y18" s="209">
        <v>23.084800000000001</v>
      </c>
      <c r="Z18" s="209">
        <v>5.1999999999985391E-3</v>
      </c>
      <c r="AA18" s="211">
        <v>50.896000000000001</v>
      </c>
      <c r="AB18" s="209">
        <f t="shared" si="1"/>
        <v>50.901200000000003</v>
      </c>
      <c r="AC18" s="209">
        <f t="shared" si="2"/>
        <v>73.986000000000004</v>
      </c>
      <c r="AD18" s="209"/>
      <c r="AE18" s="205">
        <f>0.596+5.94</f>
        <v>6.5360000000000005</v>
      </c>
      <c r="AF18" s="209">
        <f t="shared" si="3"/>
        <v>6.5360000000000005</v>
      </c>
      <c r="AG18" s="209">
        <f t="shared" si="4"/>
        <v>80.522000000000006</v>
      </c>
      <c r="AH18" s="209">
        <v>0.59199999999999997</v>
      </c>
      <c r="AI18" s="211"/>
      <c r="AJ18" s="209">
        <f t="shared" si="5"/>
        <v>0.59199999999999997</v>
      </c>
      <c r="AK18" s="209">
        <f t="shared" si="6"/>
        <v>81.114000000000004</v>
      </c>
    </row>
    <row r="19" spans="1:37" s="212" customFormat="1" x14ac:dyDescent="0.35">
      <c r="A19" s="203">
        <v>14</v>
      </c>
      <c r="B19" s="230" t="s">
        <v>279</v>
      </c>
      <c r="C19" s="230" t="s">
        <v>241</v>
      </c>
      <c r="D19" s="230" t="s">
        <v>280</v>
      </c>
      <c r="E19" s="231" t="s">
        <v>281</v>
      </c>
      <c r="F19" s="232">
        <v>41915</v>
      </c>
      <c r="G19" s="230">
        <v>202</v>
      </c>
      <c r="H19" s="232">
        <v>42060</v>
      </c>
      <c r="I19" s="232">
        <v>42075</v>
      </c>
      <c r="J19" s="230">
        <v>138.28</v>
      </c>
      <c r="K19" s="230" t="s">
        <v>239</v>
      </c>
      <c r="L19" s="230">
        <v>90</v>
      </c>
      <c r="M19" s="232">
        <v>42152</v>
      </c>
      <c r="N19" s="230">
        <v>124.45</v>
      </c>
      <c r="O19" s="232">
        <v>42199</v>
      </c>
      <c r="P19" s="232">
        <v>42220</v>
      </c>
      <c r="Q19" s="232">
        <v>42398</v>
      </c>
      <c r="R19" s="203">
        <v>36</v>
      </c>
      <c r="S19" s="232">
        <v>42699</v>
      </c>
      <c r="T19" s="232">
        <f t="shared" si="0"/>
        <v>43794</v>
      </c>
      <c r="U19" s="232"/>
      <c r="V19" s="232"/>
      <c r="W19" s="232"/>
      <c r="X19" s="232"/>
      <c r="Y19" s="209">
        <v>0</v>
      </c>
      <c r="Z19" s="209">
        <v>0</v>
      </c>
      <c r="AA19" s="211"/>
      <c r="AB19" s="209">
        <f t="shared" si="1"/>
        <v>0</v>
      </c>
      <c r="AC19" s="209">
        <f t="shared" si="2"/>
        <v>0</v>
      </c>
      <c r="AD19" s="209"/>
      <c r="AE19" s="207">
        <v>0.37</v>
      </c>
      <c r="AF19" s="209">
        <f t="shared" si="3"/>
        <v>0.37</v>
      </c>
      <c r="AG19" s="209">
        <f t="shared" si="4"/>
        <v>0.37</v>
      </c>
      <c r="AH19" s="209"/>
      <c r="AI19" s="211"/>
      <c r="AJ19" s="209">
        <f t="shared" si="5"/>
        <v>0</v>
      </c>
      <c r="AK19" s="209">
        <f t="shared" si="6"/>
        <v>0.37</v>
      </c>
    </row>
    <row r="20" spans="1:37" s="212" customFormat="1" x14ac:dyDescent="0.35">
      <c r="A20" s="203">
        <v>15</v>
      </c>
      <c r="B20" s="230" t="s">
        <v>275</v>
      </c>
      <c r="C20" s="230" t="s">
        <v>276</v>
      </c>
      <c r="D20" s="230" t="s">
        <v>277</v>
      </c>
      <c r="E20" s="231" t="s">
        <v>282</v>
      </c>
      <c r="F20" s="232">
        <v>42007</v>
      </c>
      <c r="G20" s="230">
        <v>3.7</v>
      </c>
      <c r="H20" s="232">
        <v>42060</v>
      </c>
      <c r="I20" s="232">
        <v>42075</v>
      </c>
      <c r="J20" s="230">
        <v>3.7</v>
      </c>
      <c r="K20" s="230" t="s">
        <v>283</v>
      </c>
      <c r="L20" s="230">
        <v>100</v>
      </c>
      <c r="M20" s="232">
        <v>42152</v>
      </c>
      <c r="N20" s="230">
        <v>3.7</v>
      </c>
      <c r="O20" s="232">
        <v>42199</v>
      </c>
      <c r="P20" s="232">
        <v>42220</v>
      </c>
      <c r="Q20" s="232">
        <v>42424</v>
      </c>
      <c r="R20" s="203">
        <v>3</v>
      </c>
      <c r="S20" s="232">
        <v>43775</v>
      </c>
      <c r="T20" s="232">
        <f t="shared" si="0"/>
        <v>43867</v>
      </c>
      <c r="U20" s="232"/>
      <c r="V20" s="232"/>
      <c r="W20" s="232"/>
      <c r="X20" s="232"/>
      <c r="Y20" s="209">
        <v>0.95</v>
      </c>
      <c r="Z20" s="209">
        <v>0</v>
      </c>
      <c r="AA20" s="211"/>
      <c r="AB20" s="209">
        <f t="shared" si="1"/>
        <v>0</v>
      </c>
      <c r="AC20" s="209">
        <f t="shared" si="2"/>
        <v>0.95</v>
      </c>
      <c r="AD20" s="209"/>
      <c r="AE20" s="207">
        <v>3.45</v>
      </c>
      <c r="AF20" s="209">
        <f t="shared" si="3"/>
        <v>3.45</v>
      </c>
      <c r="AG20" s="209">
        <f t="shared" si="4"/>
        <v>4.4000000000000004</v>
      </c>
      <c r="AH20" s="209"/>
      <c r="AI20" s="211"/>
      <c r="AJ20" s="209">
        <f t="shared" si="5"/>
        <v>0</v>
      </c>
      <c r="AK20" s="209">
        <f t="shared" si="6"/>
        <v>4.4000000000000004</v>
      </c>
    </row>
    <row r="21" spans="1:37" s="212" customFormat="1" x14ac:dyDescent="0.35">
      <c r="A21" s="203">
        <v>16</v>
      </c>
      <c r="B21" s="230" t="s">
        <v>284</v>
      </c>
      <c r="C21" s="230" t="s">
        <v>241</v>
      </c>
      <c r="D21" s="230" t="s">
        <v>285</v>
      </c>
      <c r="E21" s="231" t="s">
        <v>286</v>
      </c>
      <c r="F21" s="232">
        <v>41922</v>
      </c>
      <c r="G21" s="230">
        <v>13.98</v>
      </c>
      <c r="H21" s="232">
        <v>42066</v>
      </c>
      <c r="I21" s="232">
        <v>42075</v>
      </c>
      <c r="J21" s="230">
        <v>10.56</v>
      </c>
      <c r="K21" s="230" t="s">
        <v>239</v>
      </c>
      <c r="L21" s="230">
        <v>90</v>
      </c>
      <c r="M21" s="232">
        <v>42152</v>
      </c>
      <c r="N21" s="230">
        <v>9.5</v>
      </c>
      <c r="O21" s="232">
        <v>42199</v>
      </c>
      <c r="P21" s="232">
        <v>42220</v>
      </c>
      <c r="Q21" s="232">
        <v>42426</v>
      </c>
      <c r="R21" s="203">
        <v>12</v>
      </c>
      <c r="S21" s="232">
        <v>42873</v>
      </c>
      <c r="T21" s="232">
        <f t="shared" si="0"/>
        <v>43238</v>
      </c>
      <c r="U21" s="232"/>
      <c r="V21" s="232"/>
      <c r="W21" s="232"/>
      <c r="X21" s="232"/>
      <c r="Y21" s="209">
        <v>13.078000000000001</v>
      </c>
      <c r="Z21" s="209">
        <v>31.131999999999998</v>
      </c>
      <c r="AA21" s="211">
        <v>6.145999999999999</v>
      </c>
      <c r="AB21" s="209">
        <f t="shared" si="1"/>
        <v>37.277999999999999</v>
      </c>
      <c r="AC21" s="209">
        <f t="shared" si="2"/>
        <v>50.356000000000002</v>
      </c>
      <c r="AD21" s="209"/>
      <c r="AE21" s="207">
        <v>13.88</v>
      </c>
      <c r="AF21" s="209">
        <f t="shared" si="3"/>
        <v>13.88</v>
      </c>
      <c r="AG21" s="209">
        <f t="shared" si="4"/>
        <v>64.236000000000004</v>
      </c>
      <c r="AH21" s="209"/>
      <c r="AI21" s="211"/>
      <c r="AJ21" s="209">
        <f t="shared" si="5"/>
        <v>0</v>
      </c>
      <c r="AK21" s="209">
        <f t="shared" si="6"/>
        <v>64.236000000000004</v>
      </c>
    </row>
    <row r="22" spans="1:37" s="212" customFormat="1" x14ac:dyDescent="0.35">
      <c r="A22" s="203">
        <v>17</v>
      </c>
      <c r="B22" s="230" t="s">
        <v>287</v>
      </c>
      <c r="C22" s="230" t="s">
        <v>258</v>
      </c>
      <c r="D22" s="230" t="s">
        <v>288</v>
      </c>
      <c r="E22" s="231" t="s">
        <v>289</v>
      </c>
      <c r="F22" s="232">
        <v>42057</v>
      </c>
      <c r="G22" s="230">
        <v>102.8</v>
      </c>
      <c r="H22" s="232">
        <v>42066</v>
      </c>
      <c r="I22" s="232">
        <v>42075</v>
      </c>
      <c r="J22" s="230">
        <v>69.19</v>
      </c>
      <c r="K22" s="230" t="s">
        <v>239</v>
      </c>
      <c r="L22" s="230">
        <v>100</v>
      </c>
      <c r="M22" s="232">
        <v>42152</v>
      </c>
      <c r="N22" s="230">
        <v>69.19</v>
      </c>
      <c r="O22" s="232">
        <v>42199</v>
      </c>
      <c r="P22" s="232">
        <v>42220</v>
      </c>
      <c r="Q22" s="232">
        <v>42437</v>
      </c>
      <c r="R22" s="203">
        <v>18</v>
      </c>
      <c r="S22" s="232">
        <v>42571</v>
      </c>
      <c r="T22" s="232">
        <f t="shared" si="0"/>
        <v>43120</v>
      </c>
      <c r="U22" s="232"/>
      <c r="V22" s="232"/>
      <c r="W22" s="232"/>
      <c r="X22" s="232"/>
      <c r="Y22" s="209">
        <v>4.4950000000000001</v>
      </c>
      <c r="Z22" s="209">
        <v>-4.9999999999998934E-3</v>
      </c>
      <c r="AA22" s="211"/>
      <c r="AB22" s="209">
        <f t="shared" si="1"/>
        <v>-4.9999999999998934E-3</v>
      </c>
      <c r="AC22" s="209">
        <f t="shared" si="2"/>
        <v>4.49</v>
      </c>
      <c r="AD22" s="209"/>
      <c r="AE22" s="207">
        <v>0</v>
      </c>
      <c r="AF22" s="209">
        <f t="shared" si="3"/>
        <v>0</v>
      </c>
      <c r="AG22" s="209">
        <f t="shared" si="4"/>
        <v>4.49</v>
      </c>
      <c r="AH22" s="209"/>
      <c r="AI22" s="211"/>
      <c r="AJ22" s="209">
        <f t="shared" si="5"/>
        <v>0</v>
      </c>
      <c r="AK22" s="209">
        <f t="shared" si="6"/>
        <v>4.49</v>
      </c>
    </row>
    <row r="23" spans="1:37" s="212" customFormat="1" x14ac:dyDescent="0.35">
      <c r="A23" s="203">
        <v>18</v>
      </c>
      <c r="B23" s="230" t="s">
        <v>290</v>
      </c>
      <c r="C23" s="230" t="s">
        <v>245</v>
      </c>
      <c r="D23" s="230" t="s">
        <v>290</v>
      </c>
      <c r="E23" s="231" t="s">
        <v>291</v>
      </c>
      <c r="F23" s="232">
        <v>42139</v>
      </c>
      <c r="G23" s="230">
        <v>6.45</v>
      </c>
      <c r="H23" s="232">
        <v>42143</v>
      </c>
      <c r="I23" s="232">
        <v>42165</v>
      </c>
      <c r="J23" s="230">
        <v>6.45</v>
      </c>
      <c r="K23" s="230" t="s">
        <v>283</v>
      </c>
      <c r="L23" s="230">
        <v>100</v>
      </c>
      <c r="M23" s="232">
        <v>42241</v>
      </c>
      <c r="N23" s="230">
        <v>6.45</v>
      </c>
      <c r="O23" s="232">
        <v>42278</v>
      </c>
      <c r="P23" s="232">
        <v>42305</v>
      </c>
      <c r="Q23" s="232">
        <v>42332</v>
      </c>
      <c r="R23" s="203">
        <v>3</v>
      </c>
      <c r="S23" s="232">
        <v>42367</v>
      </c>
      <c r="T23" s="232">
        <f t="shared" si="0"/>
        <v>42458</v>
      </c>
      <c r="U23" s="232"/>
      <c r="V23" s="232"/>
      <c r="W23" s="232"/>
      <c r="X23" s="232"/>
      <c r="Y23" s="209">
        <v>10.11</v>
      </c>
      <c r="Z23" s="209">
        <v>2.1799999999999997</v>
      </c>
      <c r="AA23" s="211">
        <v>0.56200000000000006</v>
      </c>
      <c r="AB23" s="209">
        <f t="shared" si="1"/>
        <v>2.742</v>
      </c>
      <c r="AC23" s="209">
        <f t="shared" si="2"/>
        <v>12.852</v>
      </c>
      <c r="AD23" s="209"/>
      <c r="AE23" s="207">
        <v>22.358000000000001</v>
      </c>
      <c r="AF23" s="209">
        <f t="shared" si="3"/>
        <v>22.358000000000001</v>
      </c>
      <c r="AG23" s="209">
        <f t="shared" si="4"/>
        <v>35.21</v>
      </c>
      <c r="AH23" s="209"/>
      <c r="AI23" s="211"/>
      <c r="AJ23" s="209">
        <f t="shared" si="5"/>
        <v>0</v>
      </c>
      <c r="AK23" s="209">
        <f t="shared" si="6"/>
        <v>35.21</v>
      </c>
    </row>
    <row r="24" spans="1:37" s="212" customFormat="1" x14ac:dyDescent="0.35">
      <c r="A24" s="203">
        <v>19</v>
      </c>
      <c r="B24" s="230" t="s">
        <v>292</v>
      </c>
      <c r="C24" s="230" t="s">
        <v>241</v>
      </c>
      <c r="D24" s="230" t="s">
        <v>293</v>
      </c>
      <c r="E24" s="231" t="s">
        <v>294</v>
      </c>
      <c r="F24" s="232">
        <v>41890</v>
      </c>
      <c r="G24" s="230">
        <v>72.599999999999994</v>
      </c>
      <c r="H24" s="232">
        <v>42143</v>
      </c>
      <c r="I24" s="232">
        <v>42165</v>
      </c>
      <c r="J24" s="230">
        <v>59.97</v>
      </c>
      <c r="K24" s="230" t="s">
        <v>295</v>
      </c>
      <c r="L24" s="230">
        <v>90</v>
      </c>
      <c r="M24" s="232">
        <v>42241</v>
      </c>
      <c r="N24" s="230">
        <v>53.97</v>
      </c>
      <c r="O24" s="232">
        <v>42278</v>
      </c>
      <c r="P24" s="232">
        <v>42305</v>
      </c>
      <c r="Q24" s="232">
        <v>42401</v>
      </c>
      <c r="R24" s="203">
        <v>17</v>
      </c>
      <c r="S24" s="232">
        <v>42506</v>
      </c>
      <c r="T24" s="232">
        <f t="shared" si="0"/>
        <v>43024</v>
      </c>
      <c r="U24" s="232"/>
      <c r="V24" s="232"/>
      <c r="W24" s="232"/>
      <c r="X24" s="232"/>
      <c r="Y24" s="209">
        <v>18.665999999999997</v>
      </c>
      <c r="Z24" s="209">
        <v>4.0000000000048885E-3</v>
      </c>
      <c r="AA24" s="211">
        <v>5.9619999999999997</v>
      </c>
      <c r="AB24" s="209">
        <f t="shared" si="1"/>
        <v>5.9660000000000046</v>
      </c>
      <c r="AC24" s="209">
        <f t="shared" si="2"/>
        <v>24.632000000000001</v>
      </c>
      <c r="AD24" s="209"/>
      <c r="AE24" s="207">
        <v>0</v>
      </c>
      <c r="AF24" s="209">
        <f t="shared" si="3"/>
        <v>0</v>
      </c>
      <c r="AG24" s="209">
        <f t="shared" si="4"/>
        <v>24.632000000000001</v>
      </c>
      <c r="AH24" s="209"/>
      <c r="AI24" s="211"/>
      <c r="AJ24" s="209">
        <f t="shared" si="5"/>
        <v>0</v>
      </c>
      <c r="AK24" s="209">
        <f t="shared" si="6"/>
        <v>24.632000000000001</v>
      </c>
    </row>
    <row r="25" spans="1:37" s="212" customFormat="1" x14ac:dyDescent="0.35">
      <c r="A25" s="203">
        <v>20</v>
      </c>
      <c r="B25" s="230" t="s">
        <v>257</v>
      </c>
      <c r="C25" s="230" t="s">
        <v>258</v>
      </c>
      <c r="D25" s="230" t="s">
        <v>259</v>
      </c>
      <c r="E25" s="231" t="s">
        <v>296</v>
      </c>
      <c r="F25" s="232">
        <v>42011</v>
      </c>
      <c r="G25" s="230">
        <v>57.13</v>
      </c>
      <c r="H25" s="232">
        <v>42060</v>
      </c>
      <c r="I25" s="232">
        <v>42165</v>
      </c>
      <c r="J25" s="230">
        <v>53.52</v>
      </c>
      <c r="K25" s="230" t="s">
        <v>295</v>
      </c>
      <c r="L25" s="230">
        <v>100</v>
      </c>
      <c r="M25" s="232">
        <v>42241</v>
      </c>
      <c r="N25" s="230">
        <v>53.52</v>
      </c>
      <c r="O25" s="232">
        <v>42278</v>
      </c>
      <c r="P25" s="232">
        <v>42305</v>
      </c>
      <c r="Q25" s="232">
        <v>42429</v>
      </c>
      <c r="R25" s="203">
        <v>18</v>
      </c>
      <c r="S25" s="232">
        <v>42699</v>
      </c>
      <c r="T25" s="232">
        <f t="shared" si="0"/>
        <v>43245</v>
      </c>
      <c r="U25" s="232"/>
      <c r="V25" s="232"/>
      <c r="W25" s="232"/>
      <c r="X25" s="232"/>
      <c r="Y25" s="209">
        <v>2.6840000000000002</v>
      </c>
      <c r="Z25" s="209">
        <v>5.3159999999999998</v>
      </c>
      <c r="AA25" s="211">
        <v>15.8673</v>
      </c>
      <c r="AB25" s="209">
        <f t="shared" si="1"/>
        <v>21.183299999999999</v>
      </c>
      <c r="AC25" s="209">
        <f t="shared" si="2"/>
        <v>23.8673</v>
      </c>
      <c r="AD25" s="209"/>
      <c r="AE25" s="207">
        <v>0</v>
      </c>
      <c r="AF25" s="209">
        <f t="shared" si="3"/>
        <v>0</v>
      </c>
      <c r="AG25" s="209">
        <f t="shared" si="4"/>
        <v>23.8673</v>
      </c>
      <c r="AH25" s="209"/>
      <c r="AI25" s="211"/>
      <c r="AJ25" s="209">
        <f t="shared" si="5"/>
        <v>0</v>
      </c>
      <c r="AK25" s="209">
        <f t="shared" si="6"/>
        <v>23.8673</v>
      </c>
    </row>
    <row r="26" spans="1:37" s="233" customFormat="1" x14ac:dyDescent="0.35">
      <c r="A26" s="203">
        <v>21</v>
      </c>
      <c r="B26" s="230" t="s">
        <v>297</v>
      </c>
      <c r="C26" s="230" t="s">
        <v>258</v>
      </c>
      <c r="D26" s="230" t="s">
        <v>298</v>
      </c>
      <c r="E26" s="231" t="s">
        <v>299</v>
      </c>
      <c r="F26" s="232">
        <v>41974</v>
      </c>
      <c r="G26" s="230">
        <v>31.38</v>
      </c>
      <c r="H26" s="232">
        <v>42130</v>
      </c>
      <c r="I26" s="232">
        <v>42165</v>
      </c>
      <c r="J26" s="230">
        <v>26.84</v>
      </c>
      <c r="K26" s="230" t="s">
        <v>300</v>
      </c>
      <c r="L26" s="230">
        <v>100</v>
      </c>
      <c r="M26" s="232">
        <v>42241</v>
      </c>
      <c r="N26" s="230">
        <v>26.84</v>
      </c>
      <c r="O26" s="232">
        <v>42278</v>
      </c>
      <c r="P26" s="232">
        <v>42305</v>
      </c>
      <c r="Q26" s="232">
        <v>42486</v>
      </c>
      <c r="R26" s="203">
        <v>18</v>
      </c>
      <c r="S26" s="232">
        <v>42703</v>
      </c>
      <c r="T26" s="232">
        <f t="shared" si="0"/>
        <v>43249</v>
      </c>
      <c r="U26" s="232"/>
      <c r="V26" s="232"/>
      <c r="W26" s="232"/>
      <c r="X26" s="232"/>
      <c r="Y26" s="209">
        <v>26.4115</v>
      </c>
      <c r="Z26" s="209">
        <v>-1.5000000000000568E-3</v>
      </c>
      <c r="AA26" s="211">
        <v>37.08</v>
      </c>
      <c r="AB26" s="209">
        <f t="shared" si="1"/>
        <v>37.078499999999998</v>
      </c>
      <c r="AC26" s="209">
        <f t="shared" si="2"/>
        <v>63.489999999999995</v>
      </c>
      <c r="AD26" s="209"/>
      <c r="AE26" s="207">
        <v>0</v>
      </c>
      <c r="AF26" s="209">
        <f t="shared" si="3"/>
        <v>0</v>
      </c>
      <c r="AG26" s="209">
        <f t="shared" si="4"/>
        <v>63.489999999999995</v>
      </c>
      <c r="AH26" s="209"/>
      <c r="AI26" s="211"/>
      <c r="AJ26" s="209">
        <f t="shared" si="5"/>
        <v>0</v>
      </c>
      <c r="AK26" s="209">
        <f t="shared" si="6"/>
        <v>63.489999999999995</v>
      </c>
    </row>
    <row r="27" spans="1:37" s="212" customFormat="1" ht="31" x14ac:dyDescent="0.35">
      <c r="A27" s="203">
        <v>22</v>
      </c>
      <c r="B27" s="230" t="s">
        <v>301</v>
      </c>
      <c r="C27" s="230" t="s">
        <v>245</v>
      </c>
      <c r="D27" s="230" t="s">
        <v>302</v>
      </c>
      <c r="E27" s="231" t="s">
        <v>303</v>
      </c>
      <c r="F27" s="232">
        <v>41957</v>
      </c>
      <c r="G27" s="230">
        <v>182.44</v>
      </c>
      <c r="H27" s="232">
        <v>41992</v>
      </c>
      <c r="I27" s="232">
        <v>42165</v>
      </c>
      <c r="J27" s="230">
        <v>140.04</v>
      </c>
      <c r="K27" s="230" t="s">
        <v>300</v>
      </c>
      <c r="L27" s="230">
        <v>100</v>
      </c>
      <c r="M27" s="232">
        <v>42221</v>
      </c>
      <c r="N27" s="230">
        <v>140.04</v>
      </c>
      <c r="O27" s="232">
        <v>42278</v>
      </c>
      <c r="P27" s="232">
        <v>42305</v>
      </c>
      <c r="Q27" s="232">
        <v>42465</v>
      </c>
      <c r="R27" s="203">
        <v>18</v>
      </c>
      <c r="S27" s="232">
        <v>42930</v>
      </c>
      <c r="T27" s="232">
        <f t="shared" si="0"/>
        <v>43479</v>
      </c>
      <c r="U27" s="232"/>
      <c r="V27" s="232"/>
      <c r="W27" s="232"/>
      <c r="X27" s="232"/>
      <c r="Y27" s="209">
        <v>5.5489999999999995</v>
      </c>
      <c r="Z27" s="209">
        <v>10.191000000000001</v>
      </c>
      <c r="AA27" s="211">
        <v>9.9009999999999998</v>
      </c>
      <c r="AB27" s="209">
        <f t="shared" si="1"/>
        <v>20.091999999999999</v>
      </c>
      <c r="AC27" s="209">
        <f t="shared" si="2"/>
        <v>25.640999999999998</v>
      </c>
      <c r="AD27" s="209"/>
      <c r="AE27" s="207">
        <v>2.96</v>
      </c>
      <c r="AF27" s="209">
        <f t="shared" si="3"/>
        <v>2.96</v>
      </c>
      <c r="AG27" s="209">
        <f t="shared" si="4"/>
        <v>28.600999999999999</v>
      </c>
      <c r="AH27" s="209"/>
      <c r="AI27" s="211"/>
      <c r="AJ27" s="209">
        <f t="shared" si="5"/>
        <v>0</v>
      </c>
      <c r="AK27" s="209">
        <f t="shared" si="6"/>
        <v>28.600999999999999</v>
      </c>
    </row>
    <row r="28" spans="1:37" s="212" customFormat="1" x14ac:dyDescent="0.35">
      <c r="A28" s="203">
        <v>23</v>
      </c>
      <c r="B28" s="230" t="s">
        <v>287</v>
      </c>
      <c r="C28" s="230" t="s">
        <v>258</v>
      </c>
      <c r="D28" s="230" t="s">
        <v>304</v>
      </c>
      <c r="E28" s="231" t="s">
        <v>305</v>
      </c>
      <c r="F28" s="232">
        <v>42136</v>
      </c>
      <c r="G28" s="230">
        <v>41.93</v>
      </c>
      <c r="H28" s="232">
        <v>42212</v>
      </c>
      <c r="I28" s="232">
        <v>42255</v>
      </c>
      <c r="J28" s="230">
        <v>32.53</v>
      </c>
      <c r="K28" s="230" t="s">
        <v>300</v>
      </c>
      <c r="L28" s="230">
        <v>100</v>
      </c>
      <c r="M28" s="232">
        <v>42311</v>
      </c>
      <c r="N28" s="230">
        <v>32.53</v>
      </c>
      <c r="O28" s="232">
        <v>42353</v>
      </c>
      <c r="P28" s="232">
        <v>42374</v>
      </c>
      <c r="Q28" s="232">
        <v>42531</v>
      </c>
      <c r="R28" s="203">
        <v>18</v>
      </c>
      <c r="S28" s="232">
        <v>42699</v>
      </c>
      <c r="T28" s="232">
        <f t="shared" si="0"/>
        <v>43245</v>
      </c>
      <c r="U28" s="232"/>
      <c r="V28" s="232"/>
      <c r="W28" s="232"/>
      <c r="X28" s="232"/>
      <c r="Y28" s="209">
        <v>8.85</v>
      </c>
      <c r="Z28" s="209">
        <v>17.25</v>
      </c>
      <c r="AA28" s="211"/>
      <c r="AB28" s="209">
        <f t="shared" si="1"/>
        <v>17.25</v>
      </c>
      <c r="AC28" s="209">
        <f t="shared" si="2"/>
        <v>26.1</v>
      </c>
      <c r="AD28" s="209"/>
      <c r="AE28" s="207">
        <v>0</v>
      </c>
      <c r="AF28" s="209">
        <f t="shared" si="3"/>
        <v>0</v>
      </c>
      <c r="AG28" s="209">
        <f t="shared" si="4"/>
        <v>26.1</v>
      </c>
      <c r="AH28" s="209"/>
      <c r="AI28" s="211"/>
      <c r="AJ28" s="209">
        <f t="shared" si="5"/>
        <v>0</v>
      </c>
      <c r="AK28" s="209">
        <f t="shared" si="6"/>
        <v>26.1</v>
      </c>
    </row>
    <row r="29" spans="1:37" s="212" customFormat="1" x14ac:dyDescent="0.35">
      <c r="A29" s="203">
        <v>24</v>
      </c>
      <c r="B29" s="230" t="s">
        <v>306</v>
      </c>
      <c r="C29" s="230" t="s">
        <v>258</v>
      </c>
      <c r="D29" s="230" t="s">
        <v>307</v>
      </c>
      <c r="E29" s="231" t="s">
        <v>308</v>
      </c>
      <c r="F29" s="232">
        <v>42057</v>
      </c>
      <c r="G29" s="230">
        <v>79.95</v>
      </c>
      <c r="H29" s="232" t="s">
        <v>309</v>
      </c>
      <c r="I29" s="232">
        <v>42255</v>
      </c>
      <c r="J29" s="230">
        <v>31.05</v>
      </c>
      <c r="K29" s="230" t="s">
        <v>310</v>
      </c>
      <c r="L29" s="230">
        <v>100</v>
      </c>
      <c r="M29" s="232">
        <v>42311</v>
      </c>
      <c r="N29" s="230">
        <v>31.05</v>
      </c>
      <c r="O29" s="232">
        <v>42353</v>
      </c>
      <c r="P29" s="232">
        <v>42374</v>
      </c>
      <c r="Q29" s="232">
        <v>42459</v>
      </c>
      <c r="R29" s="203">
        <v>18</v>
      </c>
      <c r="S29" s="232">
        <v>42744</v>
      </c>
      <c r="T29" s="232">
        <f t="shared" si="0"/>
        <v>43290</v>
      </c>
      <c r="U29" s="232"/>
      <c r="V29" s="232"/>
      <c r="W29" s="232"/>
      <c r="X29" s="232"/>
      <c r="Y29" s="209">
        <v>34.444000000000003</v>
      </c>
      <c r="Z29" s="209">
        <v>-4.0000000000048885E-3</v>
      </c>
      <c r="AA29" s="211">
        <v>3.1790000000000003</v>
      </c>
      <c r="AB29" s="209">
        <f t="shared" si="1"/>
        <v>3.1749999999999954</v>
      </c>
      <c r="AC29" s="209">
        <f t="shared" si="2"/>
        <v>37.619</v>
      </c>
      <c r="AD29" s="209"/>
      <c r="AE29" s="207">
        <v>0.64</v>
      </c>
      <c r="AF29" s="209">
        <f t="shared" si="3"/>
        <v>0.64</v>
      </c>
      <c r="AG29" s="209">
        <f t="shared" si="4"/>
        <v>38.259</v>
      </c>
      <c r="AH29" s="209">
        <v>5.6208910000000003</v>
      </c>
      <c r="AI29" s="211"/>
      <c r="AJ29" s="209">
        <f t="shared" si="5"/>
        <v>5.6208910000000003</v>
      </c>
      <c r="AK29" s="209">
        <f t="shared" si="6"/>
        <v>43.879891000000001</v>
      </c>
    </row>
    <row r="30" spans="1:37" s="212" customFormat="1" x14ac:dyDescent="0.35">
      <c r="A30" s="203">
        <v>25</v>
      </c>
      <c r="B30" s="230" t="s">
        <v>311</v>
      </c>
      <c r="C30" s="230" t="s">
        <v>245</v>
      </c>
      <c r="D30" s="230" t="s">
        <v>312</v>
      </c>
      <c r="E30" s="231" t="s">
        <v>313</v>
      </c>
      <c r="F30" s="232">
        <v>42090</v>
      </c>
      <c r="G30" s="230">
        <v>68.59</v>
      </c>
      <c r="H30" s="232">
        <v>42188</v>
      </c>
      <c r="I30" s="232">
        <v>42255</v>
      </c>
      <c r="J30" s="230">
        <v>55.44</v>
      </c>
      <c r="K30" s="230" t="s">
        <v>310</v>
      </c>
      <c r="L30" s="230">
        <v>100</v>
      </c>
      <c r="M30" s="232">
        <v>42311</v>
      </c>
      <c r="N30" s="230">
        <v>55.44</v>
      </c>
      <c r="O30" s="232">
        <v>42353</v>
      </c>
      <c r="P30" s="232">
        <v>42374</v>
      </c>
      <c r="Q30" s="232">
        <v>42529</v>
      </c>
      <c r="R30" s="203">
        <v>18</v>
      </c>
      <c r="S30" s="232">
        <v>42886</v>
      </c>
      <c r="T30" s="232">
        <f t="shared" si="0"/>
        <v>43434</v>
      </c>
      <c r="U30" s="232"/>
      <c r="V30" s="232"/>
      <c r="W30" s="232"/>
      <c r="X30" s="232"/>
      <c r="Y30" s="209">
        <v>0</v>
      </c>
      <c r="Z30" s="209">
        <v>0</v>
      </c>
      <c r="AA30" s="211"/>
      <c r="AB30" s="209">
        <f t="shared" si="1"/>
        <v>0</v>
      </c>
      <c r="AC30" s="209">
        <f t="shared" si="2"/>
        <v>0</v>
      </c>
      <c r="AD30" s="209"/>
      <c r="AE30" s="207">
        <f>35.38+0.17+60.991</f>
        <v>96.540999999999997</v>
      </c>
      <c r="AF30" s="209">
        <f t="shared" si="3"/>
        <v>96.540999999999997</v>
      </c>
      <c r="AG30" s="209">
        <f t="shared" si="4"/>
        <v>96.540999999999997</v>
      </c>
      <c r="AH30" s="209"/>
      <c r="AI30" s="211"/>
      <c r="AJ30" s="209">
        <f t="shared" si="5"/>
        <v>0</v>
      </c>
      <c r="AK30" s="209">
        <f t="shared" si="6"/>
        <v>96.540999999999997</v>
      </c>
    </row>
    <row r="31" spans="1:37" s="233" customFormat="1" ht="31" x14ac:dyDescent="0.35">
      <c r="A31" s="203">
        <v>26</v>
      </c>
      <c r="B31" s="229" t="s">
        <v>236</v>
      </c>
      <c r="C31" s="229" t="s">
        <v>251</v>
      </c>
      <c r="D31" s="230" t="s">
        <v>236</v>
      </c>
      <c r="E31" s="231" t="s">
        <v>314</v>
      </c>
      <c r="F31" s="232">
        <v>42160</v>
      </c>
      <c r="G31" s="230">
        <v>1059.5</v>
      </c>
      <c r="H31" s="232">
        <v>42212</v>
      </c>
      <c r="I31" s="232">
        <v>42255</v>
      </c>
      <c r="J31" s="230">
        <v>700.31</v>
      </c>
      <c r="K31" s="230" t="s">
        <v>273</v>
      </c>
      <c r="L31" s="230">
        <v>90</v>
      </c>
      <c r="M31" s="232">
        <v>42311</v>
      </c>
      <c r="N31" s="230">
        <v>630.28</v>
      </c>
      <c r="O31" s="232">
        <v>42353</v>
      </c>
      <c r="P31" s="232">
        <v>42374</v>
      </c>
      <c r="Q31" s="232">
        <v>42642</v>
      </c>
      <c r="R31" s="203">
        <v>30</v>
      </c>
      <c r="S31" s="232">
        <v>42825</v>
      </c>
      <c r="T31" s="232">
        <f t="shared" si="0"/>
        <v>43738</v>
      </c>
      <c r="U31" s="232"/>
      <c r="V31" s="232"/>
      <c r="W31" s="232"/>
      <c r="X31" s="232"/>
      <c r="Y31" s="209">
        <v>18.122</v>
      </c>
      <c r="Z31" s="209">
        <v>18.128</v>
      </c>
      <c r="AA31" s="211">
        <v>18.125</v>
      </c>
      <c r="AB31" s="209">
        <f t="shared" si="1"/>
        <v>36.253</v>
      </c>
      <c r="AC31" s="209">
        <f t="shared" si="2"/>
        <v>54.375</v>
      </c>
      <c r="AD31" s="209"/>
      <c r="AE31" s="207">
        <v>0</v>
      </c>
      <c r="AF31" s="209">
        <f t="shared" si="3"/>
        <v>0</v>
      </c>
      <c r="AG31" s="209">
        <f t="shared" si="4"/>
        <v>54.375</v>
      </c>
      <c r="AH31" s="209"/>
      <c r="AI31" s="211"/>
      <c r="AJ31" s="209">
        <f t="shared" si="5"/>
        <v>0</v>
      </c>
      <c r="AK31" s="209">
        <f t="shared" si="6"/>
        <v>54.375</v>
      </c>
    </row>
    <row r="32" spans="1:37" s="212" customFormat="1" ht="31" x14ac:dyDescent="0.35">
      <c r="A32" s="203">
        <v>27</v>
      </c>
      <c r="B32" s="229" t="s">
        <v>301</v>
      </c>
      <c r="C32" s="229" t="s">
        <v>245</v>
      </c>
      <c r="D32" s="229" t="s">
        <v>302</v>
      </c>
      <c r="E32" s="234" t="s">
        <v>315</v>
      </c>
      <c r="F32" s="232">
        <v>41957</v>
      </c>
      <c r="G32" s="229">
        <v>193.03</v>
      </c>
      <c r="H32" s="232">
        <v>41992</v>
      </c>
      <c r="I32" s="235" t="s">
        <v>316</v>
      </c>
      <c r="J32" s="229">
        <v>146.12</v>
      </c>
      <c r="K32" s="229" t="s">
        <v>239</v>
      </c>
      <c r="L32" s="236">
        <v>100</v>
      </c>
      <c r="M32" s="232">
        <v>42410</v>
      </c>
      <c r="N32" s="206">
        <v>146.12</v>
      </c>
      <c r="O32" s="237">
        <v>42422</v>
      </c>
      <c r="P32" s="232">
        <v>42446</v>
      </c>
      <c r="Q32" s="232">
        <v>42482</v>
      </c>
      <c r="R32" s="203">
        <v>18</v>
      </c>
      <c r="S32" s="232">
        <v>43622</v>
      </c>
      <c r="T32" s="232">
        <f t="shared" si="0"/>
        <v>44171</v>
      </c>
      <c r="U32" s="232"/>
      <c r="V32" s="232"/>
      <c r="W32" s="232"/>
      <c r="X32" s="232"/>
      <c r="Y32" s="209">
        <v>11.34</v>
      </c>
      <c r="Z32" s="209">
        <v>9.41</v>
      </c>
      <c r="AA32" s="211">
        <v>28.248000000000001</v>
      </c>
      <c r="AB32" s="209">
        <f t="shared" si="1"/>
        <v>37.658000000000001</v>
      </c>
      <c r="AC32" s="209">
        <f t="shared" si="2"/>
        <v>48.998000000000005</v>
      </c>
      <c r="AD32" s="209"/>
      <c r="AE32" s="207">
        <f>1.992+6.058</f>
        <v>8.0500000000000007</v>
      </c>
      <c r="AF32" s="209">
        <f t="shared" si="3"/>
        <v>8.0500000000000007</v>
      </c>
      <c r="AG32" s="209">
        <f t="shared" si="4"/>
        <v>57.048000000000002</v>
      </c>
      <c r="AH32" s="209"/>
      <c r="AI32" s="211"/>
      <c r="AJ32" s="209">
        <f t="shared" si="5"/>
        <v>0</v>
      </c>
      <c r="AK32" s="209">
        <f t="shared" si="6"/>
        <v>57.048000000000002</v>
      </c>
    </row>
    <row r="33" spans="1:37" s="212" customFormat="1" x14ac:dyDescent="0.35">
      <c r="A33" s="203">
        <v>28</v>
      </c>
      <c r="B33" s="229" t="s">
        <v>261</v>
      </c>
      <c r="C33" s="229" t="s">
        <v>241</v>
      </c>
      <c r="D33" s="229" t="s">
        <v>317</v>
      </c>
      <c r="E33" s="234" t="s">
        <v>318</v>
      </c>
      <c r="F33" s="232">
        <v>41877</v>
      </c>
      <c r="G33" s="229">
        <v>77.459999999999994</v>
      </c>
      <c r="H33" s="232">
        <v>42275</v>
      </c>
      <c r="I33" s="232">
        <v>42325</v>
      </c>
      <c r="J33" s="229">
        <v>67.13</v>
      </c>
      <c r="K33" s="229" t="s">
        <v>319</v>
      </c>
      <c r="L33" s="230">
        <v>90</v>
      </c>
      <c r="M33" s="232">
        <v>42354</v>
      </c>
      <c r="N33" s="230">
        <v>60.42</v>
      </c>
      <c r="O33" s="237">
        <v>42422</v>
      </c>
      <c r="P33" s="232">
        <v>42446</v>
      </c>
      <c r="Q33" s="232">
        <v>42502</v>
      </c>
      <c r="R33" s="203">
        <v>12</v>
      </c>
      <c r="S33" s="232">
        <v>42825</v>
      </c>
      <c r="T33" s="232">
        <f t="shared" si="0"/>
        <v>43190</v>
      </c>
      <c r="U33" s="232"/>
      <c r="V33" s="232"/>
      <c r="W33" s="232"/>
      <c r="X33" s="232"/>
      <c r="Y33" s="209">
        <v>101.75190000000001</v>
      </c>
      <c r="Z33" s="209">
        <v>-1.90000000000623E-3</v>
      </c>
      <c r="AA33" s="211"/>
      <c r="AB33" s="209">
        <f t="shared" si="1"/>
        <v>-1.90000000000623E-3</v>
      </c>
      <c r="AC33" s="209">
        <f t="shared" si="2"/>
        <v>101.75</v>
      </c>
      <c r="AD33" s="209"/>
      <c r="AE33" s="207">
        <v>9.69</v>
      </c>
      <c r="AF33" s="209">
        <f t="shared" si="3"/>
        <v>9.69</v>
      </c>
      <c r="AG33" s="209">
        <f t="shared" si="4"/>
        <v>111.44</v>
      </c>
      <c r="AH33" s="209"/>
      <c r="AI33" s="211"/>
      <c r="AJ33" s="209">
        <f t="shared" si="5"/>
        <v>0</v>
      </c>
      <c r="AK33" s="209">
        <f t="shared" si="6"/>
        <v>111.44</v>
      </c>
    </row>
    <row r="34" spans="1:37" s="212" customFormat="1" x14ac:dyDescent="0.35">
      <c r="A34" s="203">
        <v>29</v>
      </c>
      <c r="B34" s="229" t="s">
        <v>320</v>
      </c>
      <c r="C34" s="229" t="s">
        <v>245</v>
      </c>
      <c r="D34" s="229" t="s">
        <v>321</v>
      </c>
      <c r="E34" s="234" t="s">
        <v>322</v>
      </c>
      <c r="F34" s="232">
        <v>42087</v>
      </c>
      <c r="G34" s="229">
        <v>125.98</v>
      </c>
      <c r="H34" s="232">
        <v>42293</v>
      </c>
      <c r="I34" s="232">
        <v>42325</v>
      </c>
      <c r="J34" s="229">
        <v>125.98</v>
      </c>
      <c r="K34" s="229" t="s">
        <v>295</v>
      </c>
      <c r="L34" s="236">
        <v>90</v>
      </c>
      <c r="M34" s="232">
        <v>42410</v>
      </c>
      <c r="N34" s="230">
        <v>113.38</v>
      </c>
      <c r="O34" s="237">
        <v>42422</v>
      </c>
      <c r="P34" s="232">
        <v>42446</v>
      </c>
      <c r="Q34" s="232">
        <v>42494</v>
      </c>
      <c r="R34" s="203">
        <v>27</v>
      </c>
      <c r="S34" s="232">
        <v>42699</v>
      </c>
      <c r="T34" s="232">
        <f t="shared" si="0"/>
        <v>43521</v>
      </c>
      <c r="U34" s="232"/>
      <c r="V34" s="232"/>
      <c r="W34" s="232"/>
      <c r="X34" s="232"/>
      <c r="Y34" s="209">
        <v>0</v>
      </c>
      <c r="Z34" s="209">
        <v>0</v>
      </c>
      <c r="AA34" s="211">
        <v>1.639</v>
      </c>
      <c r="AB34" s="209">
        <f t="shared" si="1"/>
        <v>1.639</v>
      </c>
      <c r="AC34" s="209">
        <f t="shared" si="2"/>
        <v>1.639</v>
      </c>
      <c r="AD34" s="209"/>
      <c r="AE34" s="207">
        <v>2.4870000000000001</v>
      </c>
      <c r="AF34" s="209">
        <f t="shared" si="3"/>
        <v>2.4870000000000001</v>
      </c>
      <c r="AG34" s="209">
        <f t="shared" si="4"/>
        <v>4.1260000000000003</v>
      </c>
      <c r="AH34" s="209"/>
      <c r="AI34" s="211"/>
      <c r="AJ34" s="209">
        <f t="shared" si="5"/>
        <v>0</v>
      </c>
      <c r="AK34" s="209">
        <f t="shared" si="6"/>
        <v>4.1260000000000003</v>
      </c>
    </row>
    <row r="35" spans="1:37" s="212" customFormat="1" x14ac:dyDescent="0.35">
      <c r="A35" s="203">
        <v>30</v>
      </c>
      <c r="B35" s="229" t="s">
        <v>323</v>
      </c>
      <c r="C35" s="229" t="s">
        <v>245</v>
      </c>
      <c r="D35" s="229" t="s">
        <v>324</v>
      </c>
      <c r="E35" s="234" t="s">
        <v>325</v>
      </c>
      <c r="F35" s="232">
        <v>42103</v>
      </c>
      <c r="G35" s="229">
        <v>127.11</v>
      </c>
      <c r="H35" s="232">
        <v>42293</v>
      </c>
      <c r="I35" s="232">
        <v>42325</v>
      </c>
      <c r="J35" s="229">
        <v>125.05</v>
      </c>
      <c r="K35" s="229" t="s">
        <v>295</v>
      </c>
      <c r="L35" s="236">
        <v>100</v>
      </c>
      <c r="M35" s="232">
        <v>42383</v>
      </c>
      <c r="N35" s="230">
        <v>125.05</v>
      </c>
      <c r="O35" s="237">
        <v>42422</v>
      </c>
      <c r="P35" s="232">
        <v>42446</v>
      </c>
      <c r="Q35" s="232">
        <v>42529</v>
      </c>
      <c r="R35" s="203">
        <v>18</v>
      </c>
      <c r="S35" s="232">
        <v>42682</v>
      </c>
      <c r="T35" s="232">
        <f t="shared" si="0"/>
        <v>43228</v>
      </c>
      <c r="U35" s="232"/>
      <c r="V35" s="232"/>
      <c r="W35" s="232"/>
      <c r="X35" s="232"/>
      <c r="Y35" s="209">
        <v>21.030999999999999</v>
      </c>
      <c r="Z35" s="209">
        <v>31.899000000000001</v>
      </c>
      <c r="AA35" s="211"/>
      <c r="AB35" s="209">
        <f t="shared" si="1"/>
        <v>31.899000000000001</v>
      </c>
      <c r="AC35" s="209">
        <f t="shared" si="2"/>
        <v>52.93</v>
      </c>
      <c r="AD35" s="209"/>
      <c r="AE35" s="207">
        <v>0</v>
      </c>
      <c r="AF35" s="209">
        <f t="shared" si="3"/>
        <v>0</v>
      </c>
      <c r="AG35" s="209">
        <f t="shared" si="4"/>
        <v>52.93</v>
      </c>
      <c r="AH35" s="209"/>
      <c r="AI35" s="211"/>
      <c r="AJ35" s="209">
        <f t="shared" si="5"/>
        <v>0</v>
      </c>
      <c r="AK35" s="209">
        <f t="shared" si="6"/>
        <v>52.93</v>
      </c>
    </row>
    <row r="36" spans="1:37" s="212" customFormat="1" x14ac:dyDescent="0.35">
      <c r="A36" s="203">
        <v>31</v>
      </c>
      <c r="B36" s="229" t="s">
        <v>326</v>
      </c>
      <c r="C36" s="229" t="s">
        <v>245</v>
      </c>
      <c r="D36" s="229" t="s">
        <v>327</v>
      </c>
      <c r="E36" s="234" t="s">
        <v>328</v>
      </c>
      <c r="F36" s="232">
        <v>42079</v>
      </c>
      <c r="G36" s="229">
        <v>18.21</v>
      </c>
      <c r="H36" s="232">
        <v>42275</v>
      </c>
      <c r="I36" s="232">
        <v>42325</v>
      </c>
      <c r="J36" s="229">
        <v>18.21</v>
      </c>
      <c r="K36" s="229" t="s">
        <v>295</v>
      </c>
      <c r="L36" s="236">
        <v>90</v>
      </c>
      <c r="M36" s="232">
        <v>42383</v>
      </c>
      <c r="N36" s="230">
        <v>16.39</v>
      </c>
      <c r="O36" s="237">
        <v>42422</v>
      </c>
      <c r="P36" s="232">
        <v>42446</v>
      </c>
      <c r="Q36" s="232">
        <v>42733</v>
      </c>
      <c r="R36" s="203">
        <v>18</v>
      </c>
      <c r="S36" s="232">
        <v>43551</v>
      </c>
      <c r="T36" s="232">
        <f t="shared" si="0"/>
        <v>44101</v>
      </c>
      <c r="U36" s="232"/>
      <c r="V36" s="232"/>
      <c r="W36" s="232"/>
      <c r="X36" s="232"/>
      <c r="Y36" s="209">
        <v>2.44</v>
      </c>
      <c r="Z36" s="209">
        <v>0</v>
      </c>
      <c r="AA36" s="211"/>
      <c r="AB36" s="209">
        <f t="shared" si="1"/>
        <v>0</v>
      </c>
      <c r="AC36" s="209">
        <f t="shared" si="2"/>
        <v>2.44</v>
      </c>
      <c r="AD36" s="209"/>
      <c r="AE36" s="207">
        <v>0</v>
      </c>
      <c r="AF36" s="209">
        <f t="shared" si="3"/>
        <v>0</v>
      </c>
      <c r="AG36" s="209">
        <f t="shared" si="4"/>
        <v>2.44</v>
      </c>
      <c r="AH36" s="209"/>
      <c r="AI36" s="211"/>
      <c r="AJ36" s="209">
        <f t="shared" si="5"/>
        <v>0</v>
      </c>
      <c r="AK36" s="209">
        <f t="shared" si="6"/>
        <v>2.44</v>
      </c>
    </row>
    <row r="37" spans="1:37" s="212" customFormat="1" x14ac:dyDescent="0.35">
      <c r="A37" s="203">
        <v>32</v>
      </c>
      <c r="B37" s="229" t="s">
        <v>329</v>
      </c>
      <c r="C37" s="229" t="s">
        <v>276</v>
      </c>
      <c r="D37" s="229" t="s">
        <v>330</v>
      </c>
      <c r="E37" s="234" t="s">
        <v>331</v>
      </c>
      <c r="F37" s="232">
        <v>41968</v>
      </c>
      <c r="G37" s="229">
        <v>173</v>
      </c>
      <c r="H37" s="229" t="s">
        <v>332</v>
      </c>
      <c r="I37" s="232">
        <v>42325</v>
      </c>
      <c r="J37" s="229">
        <v>103</v>
      </c>
      <c r="K37" s="229" t="s">
        <v>319</v>
      </c>
      <c r="L37" s="236">
        <v>90</v>
      </c>
      <c r="M37" s="232">
        <v>42383</v>
      </c>
      <c r="N37" s="230">
        <v>92.7</v>
      </c>
      <c r="O37" s="237">
        <v>42422</v>
      </c>
      <c r="P37" s="232">
        <v>42446</v>
      </c>
      <c r="Q37" s="232">
        <v>42543</v>
      </c>
      <c r="R37" s="203">
        <v>24</v>
      </c>
      <c r="S37" s="232">
        <v>42825</v>
      </c>
      <c r="T37" s="232">
        <f t="shared" si="0"/>
        <v>43555</v>
      </c>
      <c r="U37" s="232"/>
      <c r="V37" s="232"/>
      <c r="W37" s="232"/>
      <c r="X37" s="232"/>
      <c r="Y37" s="209">
        <v>0.32</v>
      </c>
      <c r="Z37" s="209">
        <v>0</v>
      </c>
      <c r="AA37" s="211">
        <v>0.48799999999999999</v>
      </c>
      <c r="AB37" s="209">
        <f t="shared" si="1"/>
        <v>0.48799999999999999</v>
      </c>
      <c r="AC37" s="209">
        <f t="shared" si="2"/>
        <v>0.80800000000000005</v>
      </c>
      <c r="AD37" s="209"/>
      <c r="AE37" s="207">
        <v>0</v>
      </c>
      <c r="AF37" s="209">
        <f t="shared" si="3"/>
        <v>0</v>
      </c>
      <c r="AG37" s="209">
        <f t="shared" si="4"/>
        <v>0.80800000000000005</v>
      </c>
      <c r="AH37" s="209"/>
      <c r="AI37" s="211"/>
      <c r="AJ37" s="209">
        <f t="shared" si="5"/>
        <v>0</v>
      </c>
      <c r="AK37" s="209">
        <f t="shared" si="6"/>
        <v>0.80800000000000005</v>
      </c>
    </row>
    <row r="38" spans="1:37" s="212" customFormat="1" ht="31" x14ac:dyDescent="0.35">
      <c r="A38" s="203">
        <v>33</v>
      </c>
      <c r="B38" s="229" t="s">
        <v>329</v>
      </c>
      <c r="C38" s="229" t="s">
        <v>276</v>
      </c>
      <c r="D38" s="229" t="s">
        <v>333</v>
      </c>
      <c r="E38" s="234" t="s">
        <v>334</v>
      </c>
      <c r="F38" s="232">
        <v>42217</v>
      </c>
      <c r="G38" s="229">
        <v>4</v>
      </c>
      <c r="H38" s="232">
        <v>42275</v>
      </c>
      <c r="I38" s="232">
        <v>42325</v>
      </c>
      <c r="J38" s="229">
        <v>4</v>
      </c>
      <c r="K38" s="229" t="s">
        <v>295</v>
      </c>
      <c r="L38" s="236">
        <v>90</v>
      </c>
      <c r="M38" s="232">
        <v>42383</v>
      </c>
      <c r="N38" s="230">
        <v>3.6</v>
      </c>
      <c r="O38" s="237">
        <v>42422</v>
      </c>
      <c r="P38" s="232">
        <v>42446</v>
      </c>
      <c r="Q38" s="232">
        <v>42543</v>
      </c>
      <c r="R38" s="203">
        <v>12</v>
      </c>
      <c r="S38" s="232">
        <v>42872</v>
      </c>
      <c r="T38" s="232">
        <f t="shared" si="0"/>
        <v>43237</v>
      </c>
      <c r="U38" s="232"/>
      <c r="V38" s="232"/>
      <c r="W38" s="232"/>
      <c r="X38" s="232"/>
      <c r="Y38" s="209">
        <v>14.829000000000001</v>
      </c>
      <c r="Z38" s="209">
        <v>9.9999999999944578E-4</v>
      </c>
      <c r="AA38" s="211"/>
      <c r="AB38" s="209">
        <f t="shared" si="1"/>
        <v>9.9999999999944578E-4</v>
      </c>
      <c r="AC38" s="209">
        <f t="shared" si="2"/>
        <v>14.83</v>
      </c>
      <c r="AD38" s="209"/>
      <c r="AE38" s="207">
        <v>0</v>
      </c>
      <c r="AF38" s="209">
        <f t="shared" si="3"/>
        <v>0</v>
      </c>
      <c r="AG38" s="209">
        <f t="shared" si="4"/>
        <v>14.83</v>
      </c>
      <c r="AH38" s="209"/>
      <c r="AI38" s="211"/>
      <c r="AJ38" s="209">
        <f t="shared" si="5"/>
        <v>0</v>
      </c>
      <c r="AK38" s="209">
        <f t="shared" si="6"/>
        <v>14.83</v>
      </c>
    </row>
    <row r="39" spans="1:37" s="212" customFormat="1" x14ac:dyDescent="0.35">
      <c r="A39" s="203">
        <v>34</v>
      </c>
      <c r="B39" s="229" t="s">
        <v>275</v>
      </c>
      <c r="C39" s="229" t="s">
        <v>276</v>
      </c>
      <c r="D39" s="229" t="s">
        <v>277</v>
      </c>
      <c r="E39" s="234" t="s">
        <v>335</v>
      </c>
      <c r="F39" s="232">
        <v>42191</v>
      </c>
      <c r="G39" s="229">
        <v>1.62</v>
      </c>
      <c r="H39" s="232">
        <v>42275</v>
      </c>
      <c r="I39" s="232">
        <v>42325</v>
      </c>
      <c r="J39" s="229">
        <v>1.62</v>
      </c>
      <c r="K39" s="229" t="s">
        <v>336</v>
      </c>
      <c r="L39" s="236">
        <v>100</v>
      </c>
      <c r="M39" s="232">
        <v>42383</v>
      </c>
      <c r="N39" s="230">
        <v>1.62</v>
      </c>
      <c r="O39" s="237">
        <v>42422</v>
      </c>
      <c r="P39" s="232">
        <v>42446</v>
      </c>
      <c r="Q39" s="232">
        <v>42709</v>
      </c>
      <c r="R39" s="203">
        <v>36</v>
      </c>
      <c r="S39" s="232">
        <v>42913</v>
      </c>
      <c r="T39" s="232">
        <f t="shared" si="0"/>
        <v>44009</v>
      </c>
      <c r="U39" s="232"/>
      <c r="V39" s="232"/>
      <c r="W39" s="232"/>
      <c r="X39" s="232"/>
      <c r="Y39" s="209">
        <v>0</v>
      </c>
      <c r="Z39" s="209">
        <v>0</v>
      </c>
      <c r="AA39" s="211"/>
      <c r="AB39" s="209">
        <f t="shared" si="1"/>
        <v>0</v>
      </c>
      <c r="AC39" s="209">
        <f t="shared" si="2"/>
        <v>0</v>
      </c>
      <c r="AD39" s="209"/>
      <c r="AE39" s="207">
        <v>0</v>
      </c>
      <c r="AF39" s="209">
        <f t="shared" si="3"/>
        <v>0</v>
      </c>
      <c r="AG39" s="209">
        <f t="shared" si="4"/>
        <v>0</v>
      </c>
      <c r="AH39" s="209"/>
      <c r="AI39" s="211"/>
      <c r="AJ39" s="209">
        <f t="shared" si="5"/>
        <v>0</v>
      </c>
      <c r="AK39" s="209">
        <f t="shared" si="6"/>
        <v>0</v>
      </c>
    </row>
    <row r="40" spans="1:37" s="212" customFormat="1" ht="31" x14ac:dyDescent="0.35">
      <c r="A40" s="203">
        <v>35</v>
      </c>
      <c r="B40" s="229" t="s">
        <v>337</v>
      </c>
      <c r="C40" s="229" t="s">
        <v>251</v>
      </c>
      <c r="D40" s="229" t="s">
        <v>337</v>
      </c>
      <c r="E40" s="234" t="s">
        <v>338</v>
      </c>
      <c r="F40" s="232">
        <v>42271</v>
      </c>
      <c r="G40" s="229">
        <v>20</v>
      </c>
      <c r="H40" s="232">
        <v>42312</v>
      </c>
      <c r="I40" s="232">
        <v>42325</v>
      </c>
      <c r="J40" s="229">
        <v>20</v>
      </c>
      <c r="K40" s="229" t="s">
        <v>336</v>
      </c>
      <c r="L40" s="236">
        <v>100</v>
      </c>
      <c r="M40" s="232">
        <v>42383</v>
      </c>
      <c r="N40" s="230">
        <v>20</v>
      </c>
      <c r="O40" s="237">
        <v>42422</v>
      </c>
      <c r="P40" s="232">
        <v>42446</v>
      </c>
      <c r="Q40" s="232">
        <v>42486</v>
      </c>
      <c r="R40" s="203">
        <v>18</v>
      </c>
      <c r="S40" s="232">
        <v>42549</v>
      </c>
      <c r="T40" s="232">
        <f t="shared" si="0"/>
        <v>43097</v>
      </c>
      <c r="U40" s="232"/>
      <c r="V40" s="232"/>
      <c r="W40" s="232"/>
      <c r="X40" s="232"/>
      <c r="Y40" s="209">
        <v>0</v>
      </c>
      <c r="Z40" s="209">
        <v>0</v>
      </c>
      <c r="AA40" s="211"/>
      <c r="AB40" s="209">
        <f t="shared" si="1"/>
        <v>0</v>
      </c>
      <c r="AC40" s="209">
        <f t="shared" si="2"/>
        <v>0</v>
      </c>
      <c r="AD40" s="209"/>
      <c r="AE40" s="207">
        <v>7.53</v>
      </c>
      <c r="AF40" s="209">
        <f t="shared" si="3"/>
        <v>7.53</v>
      </c>
      <c r="AG40" s="209">
        <f t="shared" si="4"/>
        <v>7.53</v>
      </c>
      <c r="AH40" s="209"/>
      <c r="AI40" s="211"/>
      <c r="AJ40" s="209">
        <f t="shared" si="5"/>
        <v>0</v>
      </c>
      <c r="AK40" s="209">
        <f t="shared" si="6"/>
        <v>7.53</v>
      </c>
    </row>
    <row r="41" spans="1:37" s="212" customFormat="1" ht="31" x14ac:dyDescent="0.35">
      <c r="A41" s="203">
        <v>36</v>
      </c>
      <c r="B41" s="229" t="s">
        <v>270</v>
      </c>
      <c r="C41" s="229" t="s">
        <v>245</v>
      </c>
      <c r="D41" s="229" t="s">
        <v>271</v>
      </c>
      <c r="E41" s="234" t="s">
        <v>339</v>
      </c>
      <c r="F41" s="232">
        <v>41945</v>
      </c>
      <c r="G41" s="229">
        <v>80</v>
      </c>
      <c r="H41" s="232">
        <v>42275</v>
      </c>
      <c r="I41" s="232">
        <v>42325</v>
      </c>
      <c r="J41" s="229">
        <v>80</v>
      </c>
      <c r="K41" s="229" t="s">
        <v>340</v>
      </c>
      <c r="L41" s="236">
        <v>75</v>
      </c>
      <c r="M41" s="232">
        <v>42383</v>
      </c>
      <c r="N41" s="230">
        <v>60</v>
      </c>
      <c r="O41" s="237">
        <v>42422</v>
      </c>
      <c r="P41" s="232">
        <v>42446</v>
      </c>
      <c r="Q41" s="232" t="s">
        <v>341</v>
      </c>
      <c r="R41" s="203">
        <v>18</v>
      </c>
      <c r="S41" s="232"/>
      <c r="T41" s="232"/>
      <c r="U41" s="232"/>
      <c r="V41" s="232"/>
      <c r="W41" s="232"/>
      <c r="X41" s="232"/>
      <c r="Y41" s="209">
        <v>0.55900000000000005</v>
      </c>
      <c r="Z41" s="209">
        <v>1.0000000000000009E-3</v>
      </c>
      <c r="AA41" s="211">
        <v>1.1180000000000001</v>
      </c>
      <c r="AB41" s="209">
        <f t="shared" si="1"/>
        <v>1.1190000000000002</v>
      </c>
      <c r="AC41" s="209">
        <f t="shared" si="2"/>
        <v>1.6780000000000004</v>
      </c>
      <c r="AD41" s="209"/>
      <c r="AE41" s="207">
        <v>3.35</v>
      </c>
      <c r="AF41" s="209">
        <f t="shared" si="3"/>
        <v>3.35</v>
      </c>
      <c r="AG41" s="209">
        <f t="shared" si="4"/>
        <v>5.0280000000000005</v>
      </c>
      <c r="AH41" s="209"/>
      <c r="AI41" s="211"/>
      <c r="AJ41" s="209">
        <f t="shared" si="5"/>
        <v>0</v>
      </c>
      <c r="AK41" s="209">
        <f t="shared" si="6"/>
        <v>5.0280000000000005</v>
      </c>
    </row>
    <row r="42" spans="1:37" s="212" customFormat="1" x14ac:dyDescent="0.35">
      <c r="A42" s="203">
        <v>37</v>
      </c>
      <c r="B42" s="229" t="s">
        <v>342</v>
      </c>
      <c r="C42" s="229" t="s">
        <v>276</v>
      </c>
      <c r="D42" s="229" t="s">
        <v>343</v>
      </c>
      <c r="E42" s="234" t="s">
        <v>344</v>
      </c>
      <c r="F42" s="232">
        <v>42010</v>
      </c>
      <c r="G42" s="229">
        <v>176.63</v>
      </c>
      <c r="H42" s="232">
        <v>42293</v>
      </c>
      <c r="I42" s="232">
        <v>42437</v>
      </c>
      <c r="J42" s="229">
        <v>68.52</v>
      </c>
      <c r="K42" s="229" t="s">
        <v>239</v>
      </c>
      <c r="L42" s="236">
        <v>90</v>
      </c>
      <c r="M42" s="232">
        <v>42563</v>
      </c>
      <c r="N42" s="230">
        <v>61.67</v>
      </c>
      <c r="O42" s="237">
        <v>42601</v>
      </c>
      <c r="P42" s="232">
        <v>42618</v>
      </c>
      <c r="Q42" s="232">
        <v>43536</v>
      </c>
      <c r="R42" s="203">
        <v>12</v>
      </c>
      <c r="S42" s="232">
        <v>43641</v>
      </c>
      <c r="T42" s="232">
        <f t="shared" si="0"/>
        <v>44007</v>
      </c>
      <c r="U42" s="232"/>
      <c r="V42" s="232"/>
      <c r="W42" s="232"/>
      <c r="X42" s="232"/>
      <c r="Y42" s="209">
        <v>36.979999999999997</v>
      </c>
      <c r="Z42" s="209">
        <v>1.0000000000005116E-2</v>
      </c>
      <c r="AA42" s="211">
        <v>0.182</v>
      </c>
      <c r="AB42" s="209">
        <f t="shared" si="1"/>
        <v>0.19200000000000511</v>
      </c>
      <c r="AC42" s="209">
        <f t="shared" si="2"/>
        <v>37.172000000000004</v>
      </c>
      <c r="AD42" s="209"/>
      <c r="AE42" s="207">
        <f>5.328+4.615658</f>
        <v>9.9436579999999992</v>
      </c>
      <c r="AF42" s="209">
        <f t="shared" si="3"/>
        <v>9.9436579999999992</v>
      </c>
      <c r="AG42" s="209">
        <f t="shared" si="4"/>
        <v>47.115658000000003</v>
      </c>
      <c r="AH42" s="209"/>
      <c r="AI42" s="211"/>
      <c r="AJ42" s="209">
        <f t="shared" si="5"/>
        <v>0</v>
      </c>
      <c r="AK42" s="209">
        <f t="shared" si="6"/>
        <v>47.115658000000003</v>
      </c>
    </row>
    <row r="43" spans="1:37" s="212" customFormat="1" ht="31" x14ac:dyDescent="0.35">
      <c r="A43" s="203">
        <v>38</v>
      </c>
      <c r="B43" s="229" t="s">
        <v>329</v>
      </c>
      <c r="C43" s="229" t="s">
        <v>276</v>
      </c>
      <c r="D43" s="229" t="s">
        <v>345</v>
      </c>
      <c r="E43" s="234" t="s">
        <v>346</v>
      </c>
      <c r="F43" s="232">
        <v>42240</v>
      </c>
      <c r="G43" s="229">
        <v>18.850000000000001</v>
      </c>
      <c r="H43" s="232">
        <v>42376</v>
      </c>
      <c r="I43" s="232">
        <v>42437</v>
      </c>
      <c r="J43" s="229">
        <v>6.21</v>
      </c>
      <c r="K43" s="229" t="s">
        <v>273</v>
      </c>
      <c r="L43" s="236">
        <v>90</v>
      </c>
      <c r="M43" s="232">
        <v>42563</v>
      </c>
      <c r="N43" s="230">
        <v>5.59</v>
      </c>
      <c r="O43" s="237">
        <v>42601</v>
      </c>
      <c r="P43" s="232">
        <v>42618</v>
      </c>
      <c r="Q43" s="232">
        <v>42733</v>
      </c>
      <c r="R43" s="203">
        <v>12</v>
      </c>
      <c r="S43" s="232">
        <v>42873</v>
      </c>
      <c r="T43" s="232">
        <f t="shared" si="0"/>
        <v>43238</v>
      </c>
      <c r="U43" s="232"/>
      <c r="V43" s="232"/>
      <c r="W43" s="232"/>
      <c r="X43" s="232"/>
      <c r="Y43" s="209">
        <v>0</v>
      </c>
      <c r="Z43" s="209">
        <v>0</v>
      </c>
      <c r="AA43" s="211"/>
      <c r="AB43" s="209">
        <f t="shared" si="1"/>
        <v>0</v>
      </c>
      <c r="AC43" s="209">
        <f t="shared" si="2"/>
        <v>0</v>
      </c>
      <c r="AD43" s="209"/>
      <c r="AE43" s="207">
        <v>2.48</v>
      </c>
      <c r="AF43" s="209">
        <f t="shared" si="3"/>
        <v>2.48</v>
      </c>
      <c r="AG43" s="209">
        <f t="shared" si="4"/>
        <v>2.48</v>
      </c>
      <c r="AH43" s="209">
        <v>0.7</v>
      </c>
      <c r="AI43" s="211"/>
      <c r="AJ43" s="209">
        <f t="shared" si="5"/>
        <v>0.7</v>
      </c>
      <c r="AK43" s="209">
        <f t="shared" si="6"/>
        <v>3.1799999999999997</v>
      </c>
    </row>
    <row r="44" spans="1:37" s="212" customFormat="1" ht="31" x14ac:dyDescent="0.35">
      <c r="A44" s="203">
        <v>39</v>
      </c>
      <c r="B44" s="229" t="s">
        <v>292</v>
      </c>
      <c r="C44" s="229" t="s">
        <v>241</v>
      </c>
      <c r="D44" s="229" t="s">
        <v>347</v>
      </c>
      <c r="E44" s="234" t="s">
        <v>348</v>
      </c>
      <c r="F44" s="232">
        <v>42192</v>
      </c>
      <c r="G44" s="229">
        <v>53.63</v>
      </c>
      <c r="H44" s="232">
        <v>42376</v>
      </c>
      <c r="I44" s="232">
        <v>42437</v>
      </c>
      <c r="J44" s="229">
        <v>53.63</v>
      </c>
      <c r="K44" s="229" t="s">
        <v>273</v>
      </c>
      <c r="L44" s="230">
        <v>90</v>
      </c>
      <c r="M44" s="232">
        <v>42563</v>
      </c>
      <c r="N44" s="230">
        <v>48.27</v>
      </c>
      <c r="O44" s="237">
        <v>42601</v>
      </c>
      <c r="P44" s="232">
        <v>42618</v>
      </c>
      <c r="Q44" s="232">
        <v>42695</v>
      </c>
      <c r="R44" s="203">
        <v>12</v>
      </c>
      <c r="S44" s="232">
        <v>42872</v>
      </c>
      <c r="T44" s="232">
        <f t="shared" si="0"/>
        <v>43237</v>
      </c>
      <c r="U44" s="232"/>
      <c r="V44" s="232"/>
      <c r="W44" s="232"/>
      <c r="X44" s="232"/>
      <c r="Y44" s="209">
        <v>3.35</v>
      </c>
      <c r="Z44" s="209">
        <v>0.51000000000000023</v>
      </c>
      <c r="AA44" s="211">
        <v>6.7</v>
      </c>
      <c r="AB44" s="209">
        <f t="shared" si="1"/>
        <v>7.2100000000000009</v>
      </c>
      <c r="AC44" s="209">
        <f t="shared" si="2"/>
        <v>10.56</v>
      </c>
      <c r="AD44" s="209"/>
      <c r="AE44" s="207">
        <v>19.59</v>
      </c>
      <c r="AF44" s="209">
        <f t="shared" si="3"/>
        <v>19.59</v>
      </c>
      <c r="AG44" s="209">
        <f t="shared" si="4"/>
        <v>30.15</v>
      </c>
      <c r="AH44" s="209"/>
      <c r="AI44" s="211"/>
      <c r="AJ44" s="209">
        <f t="shared" si="5"/>
        <v>0</v>
      </c>
      <c r="AK44" s="209">
        <f t="shared" si="6"/>
        <v>30.15</v>
      </c>
    </row>
    <row r="45" spans="1:37" s="212" customFormat="1" x14ac:dyDescent="0.35">
      <c r="A45" s="203">
        <v>40</v>
      </c>
      <c r="B45" s="229" t="s">
        <v>349</v>
      </c>
      <c r="C45" s="229" t="s">
        <v>258</v>
      </c>
      <c r="D45" s="229" t="s">
        <v>350</v>
      </c>
      <c r="E45" s="234" t="s">
        <v>351</v>
      </c>
      <c r="F45" s="232">
        <v>42059</v>
      </c>
      <c r="G45" s="229">
        <v>33.450000000000003</v>
      </c>
      <c r="H45" s="232">
        <v>42377</v>
      </c>
      <c r="I45" s="232">
        <v>42437</v>
      </c>
      <c r="J45" s="229">
        <v>18.21</v>
      </c>
      <c r="K45" s="229" t="s">
        <v>239</v>
      </c>
      <c r="L45" s="236">
        <v>100</v>
      </c>
      <c r="M45" s="232">
        <v>42563</v>
      </c>
      <c r="N45" s="230">
        <v>18.21</v>
      </c>
      <c r="O45" s="237">
        <v>42601</v>
      </c>
      <c r="P45" s="232">
        <v>42618</v>
      </c>
      <c r="Q45" s="232">
        <v>43735</v>
      </c>
      <c r="R45" s="203">
        <v>18</v>
      </c>
      <c r="S45" s="232">
        <v>43774</v>
      </c>
      <c r="T45" s="232">
        <f t="shared" si="0"/>
        <v>44321</v>
      </c>
      <c r="U45" s="232"/>
      <c r="V45" s="232"/>
      <c r="W45" s="232"/>
      <c r="X45" s="232"/>
      <c r="Y45" s="209">
        <v>4.7110000000000003</v>
      </c>
      <c r="Z45" s="209">
        <v>4.2989999999999995</v>
      </c>
      <c r="AA45" s="211">
        <v>1.889</v>
      </c>
      <c r="AB45" s="209">
        <f t="shared" si="1"/>
        <v>6.1879999999999997</v>
      </c>
      <c r="AC45" s="209">
        <f t="shared" si="2"/>
        <v>10.899000000000001</v>
      </c>
      <c r="AD45" s="209"/>
      <c r="AE45" s="207">
        <v>18.57</v>
      </c>
      <c r="AF45" s="209">
        <f t="shared" si="3"/>
        <v>18.57</v>
      </c>
      <c r="AG45" s="209">
        <f t="shared" si="4"/>
        <v>29.469000000000001</v>
      </c>
      <c r="AH45" s="209"/>
      <c r="AI45" s="211"/>
      <c r="AJ45" s="209">
        <f t="shared" si="5"/>
        <v>0</v>
      </c>
      <c r="AK45" s="209">
        <f t="shared" si="6"/>
        <v>29.469000000000001</v>
      </c>
    </row>
    <row r="46" spans="1:37" s="212" customFormat="1" x14ac:dyDescent="0.35">
      <c r="A46" s="203">
        <v>41</v>
      </c>
      <c r="B46" s="229" t="s">
        <v>352</v>
      </c>
      <c r="C46" s="229" t="s">
        <v>258</v>
      </c>
      <c r="D46" s="229" t="s">
        <v>353</v>
      </c>
      <c r="E46" s="234" t="s">
        <v>354</v>
      </c>
      <c r="F46" s="232">
        <v>42073</v>
      </c>
      <c r="G46" s="236">
        <v>33.5</v>
      </c>
      <c r="H46" s="232">
        <v>42377</v>
      </c>
      <c r="I46" s="232">
        <v>42437</v>
      </c>
      <c r="J46" s="229">
        <v>33.5</v>
      </c>
      <c r="K46" s="229" t="s">
        <v>239</v>
      </c>
      <c r="L46" s="236">
        <v>100</v>
      </c>
      <c r="M46" s="232">
        <v>42563</v>
      </c>
      <c r="N46" s="230">
        <v>33.5</v>
      </c>
      <c r="O46" s="237">
        <v>42601</v>
      </c>
      <c r="P46" s="232">
        <v>42618</v>
      </c>
      <c r="Q46" s="232">
        <v>43048</v>
      </c>
      <c r="R46" s="203">
        <v>18</v>
      </c>
      <c r="S46" s="232">
        <v>43186</v>
      </c>
      <c r="T46" s="232">
        <f t="shared" si="0"/>
        <v>43735</v>
      </c>
      <c r="U46" s="232"/>
      <c r="V46" s="232"/>
      <c r="W46" s="232"/>
      <c r="X46" s="232"/>
      <c r="Y46" s="209">
        <v>3.99</v>
      </c>
      <c r="Z46" s="209">
        <v>3.09</v>
      </c>
      <c r="AA46" s="211">
        <v>11.4086</v>
      </c>
      <c r="AB46" s="209">
        <f t="shared" si="1"/>
        <v>14.4986</v>
      </c>
      <c r="AC46" s="209">
        <f t="shared" si="2"/>
        <v>18.488599999999998</v>
      </c>
      <c r="AD46" s="209"/>
      <c r="AE46" s="207">
        <f>9.211+0.506</f>
        <v>9.7170000000000005</v>
      </c>
      <c r="AF46" s="209">
        <f t="shared" si="3"/>
        <v>9.7170000000000005</v>
      </c>
      <c r="AG46" s="209">
        <f t="shared" si="4"/>
        <v>28.205599999999997</v>
      </c>
      <c r="AH46" s="209"/>
      <c r="AI46" s="211"/>
      <c r="AJ46" s="209">
        <f t="shared" si="5"/>
        <v>0</v>
      </c>
      <c r="AK46" s="209">
        <f t="shared" si="6"/>
        <v>28.205599999999997</v>
      </c>
    </row>
    <row r="47" spans="1:37" s="212" customFormat="1" x14ac:dyDescent="0.35">
      <c r="A47" s="203">
        <v>42</v>
      </c>
      <c r="B47" s="229" t="s">
        <v>329</v>
      </c>
      <c r="C47" s="229" t="s">
        <v>276</v>
      </c>
      <c r="D47" s="229" t="s">
        <v>355</v>
      </c>
      <c r="E47" s="234" t="s">
        <v>356</v>
      </c>
      <c r="F47" s="232">
        <v>41968</v>
      </c>
      <c r="G47" s="229">
        <v>88.5</v>
      </c>
      <c r="H47" s="232">
        <v>42188</v>
      </c>
      <c r="I47" s="232">
        <v>42437</v>
      </c>
      <c r="J47" s="229">
        <v>52.34</v>
      </c>
      <c r="K47" s="229" t="s">
        <v>239</v>
      </c>
      <c r="L47" s="236">
        <v>90</v>
      </c>
      <c r="M47" s="232">
        <v>42563</v>
      </c>
      <c r="N47" s="230">
        <v>47.11</v>
      </c>
      <c r="O47" s="237">
        <v>42601</v>
      </c>
      <c r="P47" s="232">
        <v>42618</v>
      </c>
      <c r="Q47" s="232">
        <v>42647</v>
      </c>
      <c r="R47" s="203">
        <v>18</v>
      </c>
      <c r="S47" s="232">
        <v>42825</v>
      </c>
      <c r="T47" s="232">
        <f t="shared" si="0"/>
        <v>43373</v>
      </c>
      <c r="U47" s="232"/>
      <c r="V47" s="232"/>
      <c r="W47" s="232"/>
      <c r="X47" s="232"/>
      <c r="Y47" s="209">
        <v>11.27</v>
      </c>
      <c r="Z47" s="209">
        <v>11.2</v>
      </c>
      <c r="AA47" s="211">
        <v>33.542000000000002</v>
      </c>
      <c r="AB47" s="209">
        <f t="shared" si="1"/>
        <v>44.742000000000004</v>
      </c>
      <c r="AC47" s="209">
        <f t="shared" si="2"/>
        <v>56.012</v>
      </c>
      <c r="AD47" s="209"/>
      <c r="AE47" s="207">
        <v>31.405000000000001</v>
      </c>
      <c r="AF47" s="209">
        <f t="shared" si="3"/>
        <v>31.405000000000001</v>
      </c>
      <c r="AG47" s="209">
        <f t="shared" si="4"/>
        <v>87.417000000000002</v>
      </c>
      <c r="AH47" s="209"/>
      <c r="AI47" s="211"/>
      <c r="AJ47" s="209">
        <f t="shared" si="5"/>
        <v>0</v>
      </c>
      <c r="AK47" s="209">
        <f t="shared" si="6"/>
        <v>87.417000000000002</v>
      </c>
    </row>
    <row r="48" spans="1:37" s="212" customFormat="1" x14ac:dyDescent="0.35">
      <c r="A48" s="203">
        <v>43</v>
      </c>
      <c r="B48" s="229" t="s">
        <v>357</v>
      </c>
      <c r="C48" s="229" t="s">
        <v>241</v>
      </c>
      <c r="D48" s="229" t="s">
        <v>358</v>
      </c>
      <c r="E48" s="234" t="s">
        <v>359</v>
      </c>
      <c r="F48" s="232">
        <v>41864</v>
      </c>
      <c r="G48" s="229">
        <v>40.119999999999997</v>
      </c>
      <c r="H48" s="232">
        <v>42293</v>
      </c>
      <c r="I48" s="232">
        <v>42437</v>
      </c>
      <c r="J48" s="229">
        <v>44.42</v>
      </c>
      <c r="K48" s="229" t="s">
        <v>239</v>
      </c>
      <c r="L48" s="230">
        <v>90</v>
      </c>
      <c r="M48" s="232">
        <v>42563</v>
      </c>
      <c r="N48" s="230">
        <v>39.979999999999997</v>
      </c>
      <c r="O48" s="237">
        <v>42601</v>
      </c>
      <c r="P48" s="232">
        <v>42618</v>
      </c>
      <c r="Q48" s="232">
        <v>42698</v>
      </c>
      <c r="R48" s="203">
        <v>24</v>
      </c>
      <c r="S48" s="232">
        <v>42825</v>
      </c>
      <c r="T48" s="232">
        <f t="shared" si="0"/>
        <v>43555</v>
      </c>
      <c r="U48" s="232"/>
      <c r="V48" s="232"/>
      <c r="W48" s="232"/>
      <c r="X48" s="232"/>
      <c r="Y48" s="209">
        <v>2.3479999999999999</v>
      </c>
      <c r="Z48" s="209">
        <v>2.0000000000002238E-3</v>
      </c>
      <c r="AA48" s="211">
        <v>4.6959999999999997</v>
      </c>
      <c r="AB48" s="209">
        <f t="shared" si="1"/>
        <v>4.6980000000000004</v>
      </c>
      <c r="AC48" s="209">
        <f t="shared" si="2"/>
        <v>7.0460000000000003</v>
      </c>
      <c r="AD48" s="209"/>
      <c r="AE48" s="207">
        <v>14.09</v>
      </c>
      <c r="AF48" s="209">
        <f t="shared" si="3"/>
        <v>14.09</v>
      </c>
      <c r="AG48" s="209">
        <f t="shared" si="4"/>
        <v>21.135999999999999</v>
      </c>
      <c r="AH48" s="209"/>
      <c r="AI48" s="211"/>
      <c r="AJ48" s="209">
        <f t="shared" si="5"/>
        <v>0</v>
      </c>
      <c r="AK48" s="209">
        <f t="shared" si="6"/>
        <v>21.135999999999999</v>
      </c>
    </row>
    <row r="49" spans="1:37" s="212" customFormat="1" x14ac:dyDescent="0.35">
      <c r="A49" s="203">
        <v>44</v>
      </c>
      <c r="B49" s="229" t="s">
        <v>357</v>
      </c>
      <c r="C49" s="229" t="s">
        <v>241</v>
      </c>
      <c r="D49" s="229" t="s">
        <v>360</v>
      </c>
      <c r="E49" s="234" t="s">
        <v>361</v>
      </c>
      <c r="F49" s="232">
        <v>41858</v>
      </c>
      <c r="G49" s="229">
        <v>106.32</v>
      </c>
      <c r="H49" s="232">
        <v>42293</v>
      </c>
      <c r="I49" s="232">
        <v>42437</v>
      </c>
      <c r="J49" s="229">
        <v>125.27</v>
      </c>
      <c r="K49" s="229" t="s">
        <v>239</v>
      </c>
      <c r="L49" s="230">
        <v>90</v>
      </c>
      <c r="M49" s="232">
        <v>42563</v>
      </c>
      <c r="N49" s="230">
        <v>112.74</v>
      </c>
      <c r="O49" s="237">
        <v>42601</v>
      </c>
      <c r="P49" s="232">
        <v>42618</v>
      </c>
      <c r="Q49" s="232">
        <v>42697</v>
      </c>
      <c r="R49" s="203">
        <v>24</v>
      </c>
      <c r="S49" s="232">
        <v>42828</v>
      </c>
      <c r="T49" s="232">
        <f t="shared" si="0"/>
        <v>43558</v>
      </c>
      <c r="U49" s="232"/>
      <c r="V49" s="232"/>
      <c r="W49" s="232"/>
      <c r="X49" s="232"/>
      <c r="Y49" s="209">
        <v>0</v>
      </c>
      <c r="Z49" s="209">
        <v>0</v>
      </c>
      <c r="AA49" s="211">
        <v>5.6639999999999997</v>
      </c>
      <c r="AB49" s="209">
        <f t="shared" si="1"/>
        <v>5.6639999999999997</v>
      </c>
      <c r="AC49" s="209">
        <f t="shared" si="2"/>
        <v>5.6639999999999997</v>
      </c>
      <c r="AD49" s="209"/>
      <c r="AE49" s="207">
        <v>11.325999999999999</v>
      </c>
      <c r="AF49" s="209">
        <f t="shared" si="3"/>
        <v>11.325999999999999</v>
      </c>
      <c r="AG49" s="209">
        <f t="shared" si="4"/>
        <v>16.989999999999998</v>
      </c>
      <c r="AH49" s="209"/>
      <c r="AI49" s="211"/>
      <c r="AJ49" s="209">
        <f t="shared" si="5"/>
        <v>0</v>
      </c>
      <c r="AK49" s="209">
        <f t="shared" si="6"/>
        <v>16.989999999999998</v>
      </c>
    </row>
    <row r="50" spans="1:37" s="212" customFormat="1" ht="31" x14ac:dyDescent="0.35">
      <c r="A50" s="203">
        <v>45</v>
      </c>
      <c r="B50" s="229" t="s">
        <v>362</v>
      </c>
      <c r="C50" s="229" t="s">
        <v>251</v>
      </c>
      <c r="D50" s="229" t="s">
        <v>363</v>
      </c>
      <c r="E50" s="234" t="s">
        <v>364</v>
      </c>
      <c r="F50" s="232">
        <v>42361</v>
      </c>
      <c r="G50" s="229">
        <v>28.5</v>
      </c>
      <c r="H50" s="232">
        <v>42496</v>
      </c>
      <c r="I50" s="232">
        <v>42521</v>
      </c>
      <c r="J50" s="229">
        <v>26.09</v>
      </c>
      <c r="K50" s="229" t="s">
        <v>239</v>
      </c>
      <c r="L50" s="236">
        <v>90</v>
      </c>
      <c r="M50" s="232">
        <v>42587</v>
      </c>
      <c r="N50" s="230">
        <v>23.48</v>
      </c>
      <c r="O50" s="237">
        <v>42601</v>
      </c>
      <c r="P50" s="232">
        <v>42618</v>
      </c>
      <c r="Q50" s="232">
        <v>42733</v>
      </c>
      <c r="R50" s="203">
        <v>18</v>
      </c>
      <c r="S50" s="232">
        <v>42873</v>
      </c>
      <c r="T50" s="232">
        <f t="shared" si="0"/>
        <v>43422</v>
      </c>
      <c r="U50" s="232"/>
      <c r="V50" s="232"/>
      <c r="W50" s="232"/>
      <c r="X50" s="232"/>
      <c r="Y50" s="209">
        <v>9.4499999999999993</v>
      </c>
      <c r="Z50" s="209">
        <v>18.900000000000002</v>
      </c>
      <c r="AA50" s="211"/>
      <c r="AB50" s="209">
        <f t="shared" si="1"/>
        <v>18.900000000000002</v>
      </c>
      <c r="AC50" s="209">
        <f t="shared" si="2"/>
        <v>28.35</v>
      </c>
      <c r="AD50" s="209"/>
      <c r="AE50" s="207">
        <v>56.71</v>
      </c>
      <c r="AF50" s="209">
        <f t="shared" si="3"/>
        <v>56.71</v>
      </c>
      <c r="AG50" s="209">
        <f t="shared" si="4"/>
        <v>85.06</v>
      </c>
      <c r="AH50" s="209"/>
      <c r="AI50" s="211"/>
      <c r="AJ50" s="209">
        <f t="shared" si="5"/>
        <v>0</v>
      </c>
      <c r="AK50" s="209">
        <f t="shared" si="6"/>
        <v>85.06</v>
      </c>
    </row>
    <row r="51" spans="1:37" s="212" customFormat="1" x14ac:dyDescent="0.35">
      <c r="A51" s="203">
        <v>46</v>
      </c>
      <c r="B51" s="229" t="s">
        <v>267</v>
      </c>
      <c r="C51" s="229" t="s">
        <v>251</v>
      </c>
      <c r="D51" s="229" t="s">
        <v>365</v>
      </c>
      <c r="E51" s="234" t="s">
        <v>366</v>
      </c>
      <c r="F51" s="232">
        <v>42614</v>
      </c>
      <c r="G51" s="229">
        <v>24.96</v>
      </c>
      <c r="H51" s="232">
        <v>42496</v>
      </c>
      <c r="I51" s="232">
        <v>42521</v>
      </c>
      <c r="J51" s="229">
        <v>20.98</v>
      </c>
      <c r="K51" s="229" t="s">
        <v>273</v>
      </c>
      <c r="L51" s="236">
        <v>90</v>
      </c>
      <c r="M51" s="232">
        <v>42587</v>
      </c>
      <c r="N51" s="230">
        <v>18.88</v>
      </c>
      <c r="O51" s="237">
        <v>42601</v>
      </c>
      <c r="P51" s="232">
        <v>42618</v>
      </c>
      <c r="Q51" s="232">
        <v>43173</v>
      </c>
      <c r="R51" s="203">
        <v>24</v>
      </c>
      <c r="S51" s="232">
        <v>43550</v>
      </c>
      <c r="T51" s="232">
        <f t="shared" si="0"/>
        <v>44281</v>
      </c>
      <c r="U51" s="232"/>
      <c r="V51" s="232"/>
      <c r="W51" s="232"/>
      <c r="X51" s="232"/>
      <c r="Y51" s="209">
        <v>0</v>
      </c>
      <c r="Z51" s="209">
        <v>0</v>
      </c>
      <c r="AA51" s="211"/>
      <c r="AB51" s="209">
        <f t="shared" si="1"/>
        <v>0</v>
      </c>
      <c r="AC51" s="209">
        <f t="shared" si="2"/>
        <v>0</v>
      </c>
      <c r="AD51" s="209"/>
      <c r="AE51" s="207">
        <v>0</v>
      </c>
      <c r="AF51" s="209">
        <f t="shared" si="3"/>
        <v>0</v>
      </c>
      <c r="AG51" s="209">
        <f t="shared" si="4"/>
        <v>0</v>
      </c>
      <c r="AH51" s="209"/>
      <c r="AI51" s="211"/>
      <c r="AJ51" s="209">
        <f t="shared" si="5"/>
        <v>0</v>
      </c>
      <c r="AK51" s="209">
        <f t="shared" si="6"/>
        <v>0</v>
      </c>
    </row>
    <row r="52" spans="1:37" s="212" customFormat="1" ht="31" x14ac:dyDescent="0.35">
      <c r="A52" s="203">
        <v>47</v>
      </c>
      <c r="B52" s="229" t="s">
        <v>367</v>
      </c>
      <c r="C52" s="229" t="s">
        <v>245</v>
      </c>
      <c r="D52" s="229" t="s">
        <v>368</v>
      </c>
      <c r="E52" s="234" t="s">
        <v>369</v>
      </c>
      <c r="F52" s="232">
        <v>42583</v>
      </c>
      <c r="G52" s="229">
        <v>1381.77</v>
      </c>
      <c r="H52" s="232">
        <v>42496</v>
      </c>
      <c r="I52" s="232">
        <v>42521</v>
      </c>
      <c r="J52" s="229">
        <v>364.27</v>
      </c>
      <c r="K52" s="229" t="s">
        <v>340</v>
      </c>
      <c r="L52" s="236">
        <v>75</v>
      </c>
      <c r="M52" s="232">
        <v>42587</v>
      </c>
      <c r="N52" s="230">
        <v>273.2</v>
      </c>
      <c r="O52" s="237">
        <v>42601</v>
      </c>
      <c r="P52" s="232">
        <v>42737</v>
      </c>
      <c r="Q52" s="232">
        <v>43063</v>
      </c>
      <c r="R52" s="203">
        <v>18</v>
      </c>
      <c r="S52" s="232">
        <v>43185</v>
      </c>
      <c r="T52" s="232">
        <f t="shared" si="0"/>
        <v>43734</v>
      </c>
      <c r="U52" s="232"/>
      <c r="V52" s="232"/>
      <c r="W52" s="232"/>
      <c r="X52" s="232"/>
      <c r="Y52" s="209">
        <v>1.3779999999999999</v>
      </c>
      <c r="Z52" s="209">
        <v>1.6319999999999999</v>
      </c>
      <c r="AA52" s="211">
        <v>6.0332999999999997</v>
      </c>
      <c r="AB52" s="209">
        <f t="shared" si="1"/>
        <v>7.6652999999999993</v>
      </c>
      <c r="AC52" s="209">
        <f t="shared" si="2"/>
        <v>9.0432999999999986</v>
      </c>
      <c r="AD52" s="209"/>
      <c r="AE52" s="207">
        <v>0</v>
      </c>
      <c r="AF52" s="209">
        <f t="shared" si="3"/>
        <v>0</v>
      </c>
      <c r="AG52" s="209">
        <f t="shared" si="4"/>
        <v>9.0432999999999986</v>
      </c>
      <c r="AH52" s="209"/>
      <c r="AI52" s="211"/>
      <c r="AJ52" s="209">
        <f t="shared" si="5"/>
        <v>0</v>
      </c>
      <c r="AK52" s="209">
        <f t="shared" si="6"/>
        <v>9.0432999999999986</v>
      </c>
    </row>
    <row r="53" spans="1:37" s="212" customFormat="1" ht="31" x14ac:dyDescent="0.35">
      <c r="A53" s="203">
        <v>48</v>
      </c>
      <c r="B53" s="229" t="s">
        <v>267</v>
      </c>
      <c r="C53" s="229" t="s">
        <v>251</v>
      </c>
      <c r="D53" s="229" t="s">
        <v>365</v>
      </c>
      <c r="E53" s="234" t="s">
        <v>370</v>
      </c>
      <c r="F53" s="232">
        <v>42378</v>
      </c>
      <c r="G53" s="229">
        <v>63.55</v>
      </c>
      <c r="H53" s="232">
        <v>42535</v>
      </c>
      <c r="I53" s="232">
        <v>42619</v>
      </c>
      <c r="J53" s="229">
        <v>54.69</v>
      </c>
      <c r="K53" s="229" t="s">
        <v>239</v>
      </c>
      <c r="L53" s="236">
        <v>90</v>
      </c>
      <c r="M53" s="232">
        <v>42698</v>
      </c>
      <c r="N53" s="229">
        <v>49.22</v>
      </c>
      <c r="O53" s="237">
        <v>42698</v>
      </c>
      <c r="P53" s="232">
        <v>42737</v>
      </c>
      <c r="Q53" s="232" t="s">
        <v>341</v>
      </c>
      <c r="R53" s="238">
        <v>24</v>
      </c>
      <c r="S53" s="232"/>
      <c r="T53" s="232">
        <f t="shared" si="0"/>
        <v>731</v>
      </c>
      <c r="U53" s="232"/>
      <c r="V53" s="232"/>
      <c r="W53" s="232"/>
      <c r="X53" s="232"/>
      <c r="Y53" s="209">
        <v>3.9265999999999996</v>
      </c>
      <c r="Z53" s="209">
        <v>0</v>
      </c>
      <c r="AA53" s="211"/>
      <c r="AB53" s="209">
        <f t="shared" si="1"/>
        <v>0</v>
      </c>
      <c r="AC53" s="209">
        <f t="shared" si="2"/>
        <v>3.9265999999999996</v>
      </c>
      <c r="AD53" s="209"/>
      <c r="AE53" s="207">
        <v>0</v>
      </c>
      <c r="AF53" s="209">
        <f t="shared" si="3"/>
        <v>0</v>
      </c>
      <c r="AG53" s="209">
        <f t="shared" si="4"/>
        <v>3.9265999999999996</v>
      </c>
      <c r="AH53" s="209"/>
      <c r="AI53" s="211"/>
      <c r="AJ53" s="209">
        <f t="shared" si="5"/>
        <v>0</v>
      </c>
      <c r="AK53" s="209">
        <f t="shared" si="6"/>
        <v>3.9265999999999996</v>
      </c>
    </row>
    <row r="54" spans="1:37" s="212" customFormat="1" ht="31" x14ac:dyDescent="0.35">
      <c r="A54" s="203">
        <v>49</v>
      </c>
      <c r="B54" s="229" t="s">
        <v>371</v>
      </c>
      <c r="C54" s="229" t="s">
        <v>245</v>
      </c>
      <c r="D54" s="229" t="s">
        <v>327</v>
      </c>
      <c r="E54" s="234" t="s">
        <v>372</v>
      </c>
      <c r="F54" s="232">
        <v>42346</v>
      </c>
      <c r="G54" s="229">
        <v>15.31</v>
      </c>
      <c r="H54" s="232">
        <v>42583</v>
      </c>
      <c r="I54" s="232">
        <v>42619</v>
      </c>
      <c r="J54" s="236">
        <v>15.3</v>
      </c>
      <c r="K54" s="229" t="s">
        <v>239</v>
      </c>
      <c r="L54" s="236">
        <v>90</v>
      </c>
      <c r="M54" s="232">
        <v>42698</v>
      </c>
      <c r="N54" s="229">
        <v>13.78</v>
      </c>
      <c r="O54" s="237">
        <v>42698</v>
      </c>
      <c r="P54" s="232">
        <v>42737</v>
      </c>
      <c r="Q54" s="232">
        <v>42817</v>
      </c>
      <c r="R54" s="238">
        <v>18</v>
      </c>
      <c r="S54" s="232">
        <v>43181</v>
      </c>
      <c r="T54" s="232">
        <f t="shared" si="0"/>
        <v>43730</v>
      </c>
      <c r="U54" s="232"/>
      <c r="V54" s="232"/>
      <c r="W54" s="232"/>
      <c r="X54" s="232"/>
      <c r="Y54" s="209">
        <v>15.916</v>
      </c>
      <c r="Z54" s="209">
        <v>3.9999999999995595E-3</v>
      </c>
      <c r="AA54" s="211"/>
      <c r="AB54" s="209">
        <f t="shared" si="1"/>
        <v>3.9999999999995595E-3</v>
      </c>
      <c r="AC54" s="209">
        <f t="shared" si="2"/>
        <v>15.92</v>
      </c>
      <c r="AD54" s="209"/>
      <c r="AE54" s="207">
        <v>0</v>
      </c>
      <c r="AF54" s="209">
        <f t="shared" si="3"/>
        <v>0</v>
      </c>
      <c r="AG54" s="209">
        <f t="shared" si="4"/>
        <v>15.92</v>
      </c>
      <c r="AH54" s="209"/>
      <c r="AI54" s="211"/>
      <c r="AJ54" s="209">
        <f t="shared" si="5"/>
        <v>0</v>
      </c>
      <c r="AK54" s="209">
        <f t="shared" si="6"/>
        <v>15.92</v>
      </c>
    </row>
    <row r="55" spans="1:37" s="212" customFormat="1" ht="31" x14ac:dyDescent="0.35">
      <c r="A55" s="203">
        <v>50</v>
      </c>
      <c r="B55" s="229" t="s">
        <v>373</v>
      </c>
      <c r="C55" s="229" t="s">
        <v>241</v>
      </c>
      <c r="D55" s="229" t="s">
        <v>373</v>
      </c>
      <c r="E55" s="234" t="s">
        <v>374</v>
      </c>
      <c r="F55" s="232">
        <v>42388</v>
      </c>
      <c r="G55" s="229">
        <v>6.45</v>
      </c>
      <c r="H55" s="232">
        <v>42583</v>
      </c>
      <c r="I55" s="232">
        <v>42619</v>
      </c>
      <c r="J55" s="229">
        <v>5.5</v>
      </c>
      <c r="K55" s="229" t="s">
        <v>375</v>
      </c>
      <c r="L55" s="230">
        <v>100</v>
      </c>
      <c r="M55" s="232">
        <v>42698</v>
      </c>
      <c r="N55" s="236">
        <v>5.5</v>
      </c>
      <c r="O55" s="237">
        <v>42698</v>
      </c>
      <c r="P55" s="232">
        <v>42737</v>
      </c>
      <c r="Q55" s="232">
        <v>42758</v>
      </c>
      <c r="R55" s="238">
        <v>5</v>
      </c>
      <c r="S55" s="232">
        <v>42970</v>
      </c>
      <c r="T55" s="232">
        <f t="shared" si="0"/>
        <v>43123</v>
      </c>
      <c r="U55" s="232"/>
      <c r="V55" s="232"/>
      <c r="W55" s="232"/>
      <c r="X55" s="232"/>
      <c r="Y55" s="209">
        <v>0.47699999999999998</v>
      </c>
      <c r="Z55" s="209">
        <v>3.0000000000000027E-3</v>
      </c>
      <c r="AA55" s="211">
        <v>0.95399999999999996</v>
      </c>
      <c r="AB55" s="209">
        <f t="shared" si="1"/>
        <v>0.95699999999999996</v>
      </c>
      <c r="AC55" s="209">
        <f t="shared" si="2"/>
        <v>1.4339999999999999</v>
      </c>
      <c r="AD55" s="209"/>
      <c r="AE55" s="207">
        <v>2.8620000000000001</v>
      </c>
      <c r="AF55" s="209">
        <f t="shared" si="3"/>
        <v>2.8620000000000001</v>
      </c>
      <c r="AG55" s="209">
        <f t="shared" si="4"/>
        <v>4.2960000000000003</v>
      </c>
      <c r="AH55" s="209"/>
      <c r="AI55" s="211"/>
      <c r="AJ55" s="209">
        <f t="shared" si="5"/>
        <v>0</v>
      </c>
      <c r="AK55" s="209">
        <f t="shared" si="6"/>
        <v>4.2960000000000003</v>
      </c>
    </row>
    <row r="56" spans="1:37" s="212" customFormat="1" ht="31" x14ac:dyDescent="0.35">
      <c r="A56" s="203">
        <v>51</v>
      </c>
      <c r="B56" s="229" t="s">
        <v>373</v>
      </c>
      <c r="C56" s="229" t="s">
        <v>241</v>
      </c>
      <c r="D56" s="229" t="s">
        <v>373</v>
      </c>
      <c r="E56" s="234" t="s">
        <v>376</v>
      </c>
      <c r="F56" s="232">
        <v>42415</v>
      </c>
      <c r="G56" s="229">
        <v>28</v>
      </c>
      <c r="H56" s="232">
        <v>42583</v>
      </c>
      <c r="I56" s="232">
        <v>42619</v>
      </c>
      <c r="J56" s="229">
        <v>25.09</v>
      </c>
      <c r="K56" s="229" t="s">
        <v>375</v>
      </c>
      <c r="L56" s="230">
        <v>100</v>
      </c>
      <c r="M56" s="232">
        <v>42698</v>
      </c>
      <c r="N56" s="229">
        <v>25.09</v>
      </c>
      <c r="O56" s="237">
        <v>42698</v>
      </c>
      <c r="P56" s="232">
        <v>42737</v>
      </c>
      <c r="Q56" s="232">
        <v>42781</v>
      </c>
      <c r="R56" s="238">
        <v>18</v>
      </c>
      <c r="S56" s="232">
        <v>42998</v>
      </c>
      <c r="T56" s="232">
        <f t="shared" si="0"/>
        <v>43544</v>
      </c>
      <c r="U56" s="232"/>
      <c r="V56" s="232"/>
      <c r="W56" s="232"/>
      <c r="X56" s="232"/>
      <c r="Y56" s="209">
        <v>2.5960000000000001</v>
      </c>
      <c r="Z56" s="209">
        <v>4.0000000000000036E-3</v>
      </c>
      <c r="AA56" s="211">
        <v>5.0890000000000004</v>
      </c>
      <c r="AB56" s="209">
        <f t="shared" si="1"/>
        <v>5.093</v>
      </c>
      <c r="AC56" s="209">
        <f t="shared" si="2"/>
        <v>7.6890000000000001</v>
      </c>
      <c r="AD56" s="209"/>
      <c r="AE56" s="207">
        <v>15.260999999999997</v>
      </c>
      <c r="AF56" s="209">
        <f t="shared" si="3"/>
        <v>15.260999999999997</v>
      </c>
      <c r="AG56" s="209">
        <f t="shared" si="4"/>
        <v>22.949999999999996</v>
      </c>
      <c r="AH56" s="209"/>
      <c r="AI56" s="211"/>
      <c r="AJ56" s="209">
        <f t="shared" si="5"/>
        <v>0</v>
      </c>
      <c r="AK56" s="209">
        <f t="shared" si="6"/>
        <v>22.949999999999996</v>
      </c>
    </row>
    <row r="57" spans="1:37" s="212" customFormat="1" ht="31" x14ac:dyDescent="0.35">
      <c r="A57" s="203">
        <v>52</v>
      </c>
      <c r="B57" s="229" t="s">
        <v>240</v>
      </c>
      <c r="C57" s="229" t="s">
        <v>241</v>
      </c>
      <c r="D57" s="229" t="s">
        <v>242</v>
      </c>
      <c r="E57" s="234" t="s">
        <v>377</v>
      </c>
      <c r="F57" s="232">
        <v>42429</v>
      </c>
      <c r="G57" s="236">
        <v>6.0350000000000001</v>
      </c>
      <c r="H57" s="232">
        <v>42583</v>
      </c>
      <c r="I57" s="232">
        <v>42619</v>
      </c>
      <c r="J57" s="229">
        <v>5.3</v>
      </c>
      <c r="K57" s="229" t="s">
        <v>239</v>
      </c>
      <c r="L57" s="230">
        <v>90</v>
      </c>
      <c r="M57" s="232">
        <v>42698</v>
      </c>
      <c r="N57" s="229">
        <v>4.7699999999999996</v>
      </c>
      <c r="O57" s="237">
        <v>42698</v>
      </c>
      <c r="P57" s="232">
        <v>42737</v>
      </c>
      <c r="Q57" s="232">
        <v>42815</v>
      </c>
      <c r="R57" s="238">
        <v>30</v>
      </c>
      <c r="S57" s="232">
        <v>42920</v>
      </c>
      <c r="T57" s="232">
        <f t="shared" si="0"/>
        <v>43834</v>
      </c>
      <c r="U57" s="232"/>
      <c r="V57" s="232"/>
      <c r="W57" s="232"/>
      <c r="X57" s="232"/>
      <c r="Y57" s="209">
        <v>0</v>
      </c>
      <c r="Z57" s="209">
        <v>1.2</v>
      </c>
      <c r="AA57" s="211">
        <v>1.1739999999999999</v>
      </c>
      <c r="AB57" s="209">
        <f t="shared" si="1"/>
        <v>2.3739999999999997</v>
      </c>
      <c r="AC57" s="209">
        <f t="shared" si="2"/>
        <v>2.3739999999999997</v>
      </c>
      <c r="AD57" s="209"/>
      <c r="AE57" s="207">
        <f>0.26+3.522</f>
        <v>3.782</v>
      </c>
      <c r="AF57" s="209">
        <f t="shared" si="3"/>
        <v>3.782</v>
      </c>
      <c r="AG57" s="209">
        <f t="shared" si="4"/>
        <v>6.1559999999999997</v>
      </c>
      <c r="AH57" s="209">
        <v>0.124</v>
      </c>
      <c r="AI57" s="211"/>
      <c r="AJ57" s="209">
        <f t="shared" si="5"/>
        <v>0.124</v>
      </c>
      <c r="AK57" s="209">
        <f t="shared" si="6"/>
        <v>6.2799999999999994</v>
      </c>
    </row>
    <row r="58" spans="1:37" s="212" customFormat="1" ht="31" x14ac:dyDescent="0.35">
      <c r="A58" s="203">
        <v>53</v>
      </c>
      <c r="B58" s="229" t="s">
        <v>378</v>
      </c>
      <c r="C58" s="229" t="s">
        <v>251</v>
      </c>
      <c r="D58" s="229" t="s">
        <v>378</v>
      </c>
      <c r="E58" s="234" t="s">
        <v>379</v>
      </c>
      <c r="F58" s="232">
        <v>42464</v>
      </c>
      <c r="G58" s="229">
        <v>39.869999999999997</v>
      </c>
      <c r="H58" s="232">
        <v>42535</v>
      </c>
      <c r="I58" s="232">
        <v>42619</v>
      </c>
      <c r="J58" s="229">
        <v>28.85</v>
      </c>
      <c r="K58" s="229" t="s">
        <v>239</v>
      </c>
      <c r="L58" s="236">
        <v>90</v>
      </c>
      <c r="M58" s="232">
        <v>42698</v>
      </c>
      <c r="N58" s="236">
        <v>25.96</v>
      </c>
      <c r="O58" s="237">
        <v>42698</v>
      </c>
      <c r="P58" s="232">
        <v>42737</v>
      </c>
      <c r="Q58" s="232">
        <v>42836</v>
      </c>
      <c r="R58" s="238">
        <v>24</v>
      </c>
      <c r="S58" s="232">
        <v>42886</v>
      </c>
      <c r="T58" s="232">
        <f t="shared" si="0"/>
        <v>43616</v>
      </c>
      <c r="U58" s="232"/>
      <c r="V58" s="232"/>
      <c r="W58" s="232"/>
      <c r="X58" s="232"/>
      <c r="Y58" s="209">
        <v>0</v>
      </c>
      <c r="Z58" s="209">
        <v>2.91</v>
      </c>
      <c r="AA58" s="211"/>
      <c r="AB58" s="209">
        <f t="shared" si="1"/>
        <v>2.91</v>
      </c>
      <c r="AC58" s="209">
        <f t="shared" si="2"/>
        <v>2.91</v>
      </c>
      <c r="AD58" s="209"/>
      <c r="AE58" s="207">
        <v>0</v>
      </c>
      <c r="AF58" s="209">
        <f t="shared" si="3"/>
        <v>0</v>
      </c>
      <c r="AG58" s="209">
        <f t="shared" si="4"/>
        <v>2.91</v>
      </c>
      <c r="AH58" s="209"/>
      <c r="AI58" s="211"/>
      <c r="AJ58" s="209">
        <f t="shared" si="5"/>
        <v>0</v>
      </c>
      <c r="AK58" s="209">
        <f t="shared" si="6"/>
        <v>2.91</v>
      </c>
    </row>
    <row r="59" spans="1:37" s="212" customFormat="1" ht="31" x14ac:dyDescent="0.35">
      <c r="A59" s="203">
        <v>54</v>
      </c>
      <c r="B59" s="230" t="s">
        <v>279</v>
      </c>
      <c r="C59" s="229" t="s">
        <v>241</v>
      </c>
      <c r="D59" s="229" t="s">
        <v>280</v>
      </c>
      <c r="E59" s="234" t="s">
        <v>380</v>
      </c>
      <c r="F59" s="232">
        <v>42513</v>
      </c>
      <c r="G59" s="236">
        <v>168.1</v>
      </c>
      <c r="H59" s="232">
        <v>42583</v>
      </c>
      <c r="I59" s="232">
        <v>42619</v>
      </c>
      <c r="J59" s="229">
        <v>13.31</v>
      </c>
      <c r="K59" s="229" t="s">
        <v>239</v>
      </c>
      <c r="L59" s="230">
        <v>90</v>
      </c>
      <c r="M59" s="232">
        <v>42698</v>
      </c>
      <c r="N59" s="236">
        <v>11.98</v>
      </c>
      <c r="O59" s="237">
        <v>42698</v>
      </c>
      <c r="P59" s="232">
        <v>42737</v>
      </c>
      <c r="Q59" s="232">
        <v>43063</v>
      </c>
      <c r="R59" s="238">
        <v>24</v>
      </c>
      <c r="S59" s="232">
        <v>43245</v>
      </c>
      <c r="T59" s="232">
        <f t="shared" si="0"/>
        <v>43976</v>
      </c>
      <c r="U59" s="232"/>
      <c r="V59" s="232"/>
      <c r="W59" s="232"/>
      <c r="X59" s="232"/>
      <c r="Y59" s="206">
        <v>100.175</v>
      </c>
      <c r="Z59" s="209">
        <v>5.0000000000096634E-3</v>
      </c>
      <c r="AA59" s="211">
        <v>155.05699999999999</v>
      </c>
      <c r="AB59" s="209">
        <f t="shared" si="1"/>
        <v>155.06200000000001</v>
      </c>
      <c r="AC59" s="209">
        <f t="shared" si="2"/>
        <v>255.23700000000002</v>
      </c>
      <c r="AD59" s="209"/>
      <c r="AE59" s="207">
        <v>45.292999999999978</v>
      </c>
      <c r="AF59" s="209">
        <f t="shared" si="3"/>
        <v>45.292999999999978</v>
      </c>
      <c r="AG59" s="209">
        <f t="shared" si="4"/>
        <v>300.52999999999997</v>
      </c>
      <c r="AH59" s="209"/>
      <c r="AI59" s="211"/>
      <c r="AJ59" s="209">
        <f t="shared" si="5"/>
        <v>0</v>
      </c>
      <c r="AK59" s="209">
        <f t="shared" si="6"/>
        <v>300.52999999999997</v>
      </c>
    </row>
    <row r="60" spans="1:37" s="212" customFormat="1" x14ac:dyDescent="0.35">
      <c r="A60" s="203">
        <v>55</v>
      </c>
      <c r="B60" s="229" t="s">
        <v>275</v>
      </c>
      <c r="C60" s="229" t="s">
        <v>276</v>
      </c>
      <c r="D60" s="229" t="s">
        <v>277</v>
      </c>
      <c r="E60" s="234" t="s">
        <v>381</v>
      </c>
      <c r="F60" s="232">
        <v>42059</v>
      </c>
      <c r="G60" s="229">
        <v>48.13</v>
      </c>
      <c r="H60" s="232">
        <v>42507</v>
      </c>
      <c r="I60" s="232">
        <v>42619</v>
      </c>
      <c r="J60" s="229">
        <v>32.369999999999997</v>
      </c>
      <c r="K60" s="229" t="s">
        <v>239</v>
      </c>
      <c r="L60" s="236">
        <v>90</v>
      </c>
      <c r="M60" s="232">
        <v>42698</v>
      </c>
      <c r="N60" s="236">
        <v>29.13</v>
      </c>
      <c r="O60" s="237">
        <v>42698</v>
      </c>
      <c r="P60" s="232">
        <v>42737</v>
      </c>
      <c r="Q60" s="232">
        <v>43154</v>
      </c>
      <c r="R60" s="238">
        <v>24</v>
      </c>
      <c r="S60" s="232">
        <v>43276</v>
      </c>
      <c r="T60" s="232">
        <f t="shared" si="0"/>
        <v>44007</v>
      </c>
      <c r="U60" s="232"/>
      <c r="V60" s="232"/>
      <c r="W60" s="232"/>
      <c r="X60" s="232"/>
      <c r="Y60" s="206">
        <v>16.669999999999998</v>
      </c>
      <c r="Z60" s="209">
        <v>0</v>
      </c>
      <c r="AA60" s="211"/>
      <c r="AB60" s="209">
        <f t="shared" si="1"/>
        <v>0</v>
      </c>
      <c r="AC60" s="209">
        <f t="shared" si="2"/>
        <v>16.669999999999998</v>
      </c>
      <c r="AD60" s="209"/>
      <c r="AE60" s="207">
        <f>29.96+0.894</f>
        <v>30.853999999999999</v>
      </c>
      <c r="AF60" s="209">
        <f t="shared" si="3"/>
        <v>30.853999999999999</v>
      </c>
      <c r="AG60" s="209">
        <f t="shared" si="4"/>
        <v>47.524000000000001</v>
      </c>
      <c r="AH60" s="209"/>
      <c r="AI60" s="211"/>
      <c r="AJ60" s="209">
        <f t="shared" si="5"/>
        <v>0</v>
      </c>
      <c r="AK60" s="209">
        <f t="shared" si="6"/>
        <v>47.524000000000001</v>
      </c>
    </row>
    <row r="61" spans="1:37" s="212" customFormat="1" x14ac:dyDescent="0.35">
      <c r="A61" s="203">
        <v>56</v>
      </c>
      <c r="B61" s="229" t="s">
        <v>236</v>
      </c>
      <c r="C61" s="229" t="s">
        <v>237</v>
      </c>
      <c r="D61" s="229" t="s">
        <v>236</v>
      </c>
      <c r="E61" s="234" t="s">
        <v>382</v>
      </c>
      <c r="F61" s="232">
        <v>42542</v>
      </c>
      <c r="G61" s="229">
        <v>5778</v>
      </c>
      <c r="H61" s="232">
        <v>42556</v>
      </c>
      <c r="I61" s="232">
        <v>42619</v>
      </c>
      <c r="J61" s="229">
        <v>5778</v>
      </c>
      <c r="K61" s="229" t="s">
        <v>383</v>
      </c>
      <c r="L61" s="236">
        <v>50</v>
      </c>
      <c r="M61" s="232">
        <v>42698</v>
      </c>
      <c r="N61" s="236">
        <v>2889</v>
      </c>
      <c r="O61" s="237">
        <v>42698</v>
      </c>
      <c r="P61" s="232">
        <v>42804</v>
      </c>
      <c r="Q61" s="232">
        <v>42878</v>
      </c>
      <c r="R61" s="238">
        <v>54</v>
      </c>
      <c r="S61" s="232">
        <v>43510</v>
      </c>
      <c r="T61" s="232">
        <f>EDATE(S61,R61)</f>
        <v>45152</v>
      </c>
      <c r="U61" s="232"/>
      <c r="V61" s="232"/>
      <c r="W61" s="232"/>
      <c r="X61" s="232"/>
      <c r="Y61" s="206">
        <v>14.05</v>
      </c>
      <c r="Z61" s="209">
        <v>0</v>
      </c>
      <c r="AA61" s="211">
        <v>16.335000000000001</v>
      </c>
      <c r="AB61" s="209">
        <f t="shared" si="1"/>
        <v>16.335000000000001</v>
      </c>
      <c r="AC61" s="209">
        <f t="shared" si="2"/>
        <v>30.385000000000002</v>
      </c>
      <c r="AD61" s="209"/>
      <c r="AE61" s="207">
        <f>5.67+66.287</f>
        <v>71.957000000000008</v>
      </c>
      <c r="AF61" s="209">
        <f t="shared" si="3"/>
        <v>71.957000000000008</v>
      </c>
      <c r="AG61" s="209">
        <f t="shared" si="4"/>
        <v>102.34200000000001</v>
      </c>
      <c r="AH61" s="209"/>
      <c r="AI61" s="211"/>
      <c r="AJ61" s="209">
        <f t="shared" si="5"/>
        <v>0</v>
      </c>
      <c r="AK61" s="209">
        <f t="shared" si="6"/>
        <v>102.34200000000001</v>
      </c>
    </row>
    <row r="62" spans="1:37" s="212" customFormat="1" x14ac:dyDescent="0.35">
      <c r="A62" s="203">
        <v>57</v>
      </c>
      <c r="B62" s="229" t="s">
        <v>384</v>
      </c>
      <c r="C62" s="229" t="s">
        <v>237</v>
      </c>
      <c r="D62" s="229" t="s">
        <v>384</v>
      </c>
      <c r="E62" s="234" t="s">
        <v>385</v>
      </c>
      <c r="F62" s="232">
        <v>42611</v>
      </c>
      <c r="G62" s="229">
        <v>233.03</v>
      </c>
      <c r="H62" s="232">
        <v>42639</v>
      </c>
      <c r="I62" s="232">
        <v>42671</v>
      </c>
      <c r="J62" s="229">
        <v>233.03</v>
      </c>
      <c r="K62" s="229" t="s">
        <v>386</v>
      </c>
      <c r="L62" s="236">
        <v>100</v>
      </c>
      <c r="M62" s="232">
        <v>42698</v>
      </c>
      <c r="N62" s="229">
        <v>233.03</v>
      </c>
      <c r="O62" s="237">
        <v>42698</v>
      </c>
      <c r="P62" s="232">
        <v>42804</v>
      </c>
      <c r="Q62" s="232">
        <v>42885</v>
      </c>
      <c r="R62" s="238">
        <v>72</v>
      </c>
      <c r="S62" s="232">
        <v>43035</v>
      </c>
      <c r="T62" s="232">
        <f t="shared" si="0"/>
        <v>45226</v>
      </c>
      <c r="U62" s="232"/>
      <c r="V62" s="232"/>
      <c r="W62" s="232"/>
      <c r="X62" s="232"/>
      <c r="Y62" s="206">
        <v>16.748000000000001</v>
      </c>
      <c r="Z62" s="209">
        <v>1.9999999999988916E-3</v>
      </c>
      <c r="AA62" s="211"/>
      <c r="AB62" s="209">
        <f t="shared" si="1"/>
        <v>1.9999999999988916E-3</v>
      </c>
      <c r="AC62" s="209">
        <f t="shared" si="2"/>
        <v>16.75</v>
      </c>
      <c r="AD62" s="209"/>
      <c r="AE62" s="207">
        <v>4.9969999999999999</v>
      </c>
      <c r="AF62" s="209">
        <f t="shared" si="3"/>
        <v>4.9969999999999999</v>
      </c>
      <c r="AG62" s="209">
        <f t="shared" si="4"/>
        <v>21.747</v>
      </c>
      <c r="AH62" s="209"/>
      <c r="AI62" s="211"/>
      <c r="AJ62" s="209">
        <f t="shared" si="5"/>
        <v>0</v>
      </c>
      <c r="AK62" s="209">
        <f t="shared" si="6"/>
        <v>21.747</v>
      </c>
    </row>
    <row r="63" spans="1:37" s="212" customFormat="1" ht="46.5" x14ac:dyDescent="0.35">
      <c r="A63" s="203">
        <v>58</v>
      </c>
      <c r="B63" s="229" t="s">
        <v>240</v>
      </c>
      <c r="C63" s="229" t="s">
        <v>241</v>
      </c>
      <c r="D63" s="229" t="s">
        <v>242</v>
      </c>
      <c r="E63" s="235" t="s">
        <v>387</v>
      </c>
      <c r="F63" s="232">
        <v>42521</v>
      </c>
      <c r="G63" s="229">
        <v>371.03</v>
      </c>
      <c r="H63" s="232">
        <v>42587</v>
      </c>
      <c r="I63" s="232">
        <v>42671</v>
      </c>
      <c r="J63" s="229">
        <v>371.03</v>
      </c>
      <c r="K63" s="229" t="s">
        <v>239</v>
      </c>
      <c r="L63" s="230">
        <v>90</v>
      </c>
      <c r="M63" s="232">
        <v>42782</v>
      </c>
      <c r="N63" s="229">
        <v>333.93</v>
      </c>
      <c r="O63" s="237">
        <v>42835</v>
      </c>
      <c r="P63" s="232">
        <v>42871</v>
      </c>
      <c r="Q63" s="232">
        <v>42970</v>
      </c>
      <c r="R63" s="238">
        <v>24</v>
      </c>
      <c r="S63" s="232">
        <v>43180</v>
      </c>
      <c r="T63" s="232">
        <f t="shared" si="0"/>
        <v>43911</v>
      </c>
      <c r="U63" s="232"/>
      <c r="V63" s="232"/>
      <c r="W63" s="232"/>
      <c r="X63" s="232"/>
      <c r="Y63" s="206">
        <v>0.65400000000000003</v>
      </c>
      <c r="Z63" s="209">
        <v>-4.0000000000000036E-3</v>
      </c>
      <c r="AA63" s="211"/>
      <c r="AB63" s="209">
        <f t="shared" si="1"/>
        <v>-4.0000000000000036E-3</v>
      </c>
      <c r="AC63" s="209">
        <f t="shared" si="2"/>
        <v>0.65</v>
      </c>
      <c r="AD63" s="209"/>
      <c r="AE63" s="207">
        <v>2.8010000000000002</v>
      </c>
      <c r="AF63" s="209">
        <f t="shared" si="3"/>
        <v>2.8010000000000002</v>
      </c>
      <c r="AG63" s="209">
        <f t="shared" si="4"/>
        <v>3.4510000000000001</v>
      </c>
      <c r="AH63" s="209"/>
      <c r="AI63" s="211"/>
      <c r="AJ63" s="209">
        <f t="shared" si="5"/>
        <v>0</v>
      </c>
      <c r="AK63" s="209">
        <f t="shared" si="6"/>
        <v>3.4510000000000001</v>
      </c>
    </row>
    <row r="64" spans="1:37" s="212" customFormat="1" ht="46.5" x14ac:dyDescent="0.35">
      <c r="A64" s="203">
        <v>59</v>
      </c>
      <c r="B64" s="229" t="s">
        <v>240</v>
      </c>
      <c r="C64" s="229" t="s">
        <v>241</v>
      </c>
      <c r="D64" s="229" t="s">
        <v>242</v>
      </c>
      <c r="E64" s="234" t="s">
        <v>388</v>
      </c>
      <c r="F64" s="232">
        <v>42521</v>
      </c>
      <c r="G64" s="229">
        <v>89.03</v>
      </c>
      <c r="H64" s="232">
        <v>42587</v>
      </c>
      <c r="I64" s="232">
        <v>42671</v>
      </c>
      <c r="J64" s="229">
        <v>89.03</v>
      </c>
      <c r="K64" s="229" t="s">
        <v>389</v>
      </c>
      <c r="L64" s="230">
        <v>75</v>
      </c>
      <c r="M64" s="232">
        <v>42860</v>
      </c>
      <c r="N64" s="229">
        <v>66.849999999999994</v>
      </c>
      <c r="O64" s="237">
        <v>42835</v>
      </c>
      <c r="P64" s="232">
        <v>42871</v>
      </c>
      <c r="Q64" s="232">
        <v>42970</v>
      </c>
      <c r="R64" s="238">
        <v>24</v>
      </c>
      <c r="S64" s="232">
        <v>43180</v>
      </c>
      <c r="T64" s="232">
        <f t="shared" si="0"/>
        <v>43911</v>
      </c>
      <c r="U64" s="232"/>
      <c r="V64" s="232"/>
      <c r="W64" s="232"/>
      <c r="X64" s="232"/>
      <c r="Y64" s="206">
        <v>3.4424999999999999</v>
      </c>
      <c r="Z64" s="209">
        <v>-2.4999999999999467E-3</v>
      </c>
      <c r="AA64" s="211"/>
      <c r="AB64" s="209">
        <f t="shared" si="1"/>
        <v>-2.4999999999999467E-3</v>
      </c>
      <c r="AC64" s="209">
        <f t="shared" si="2"/>
        <v>3.44</v>
      </c>
      <c r="AD64" s="209"/>
      <c r="AE64" s="207">
        <v>1.01</v>
      </c>
      <c r="AF64" s="209">
        <f t="shared" si="3"/>
        <v>1.01</v>
      </c>
      <c r="AG64" s="209">
        <f t="shared" si="4"/>
        <v>4.45</v>
      </c>
      <c r="AH64" s="209"/>
      <c r="AI64" s="211"/>
      <c r="AJ64" s="209">
        <f t="shared" si="5"/>
        <v>0</v>
      </c>
      <c r="AK64" s="209">
        <f t="shared" si="6"/>
        <v>4.45</v>
      </c>
    </row>
    <row r="65" spans="1:37" s="212" customFormat="1" ht="46.5" x14ac:dyDescent="0.35">
      <c r="A65" s="203">
        <v>60</v>
      </c>
      <c r="B65" s="229" t="s">
        <v>378</v>
      </c>
      <c r="C65" s="229" t="s">
        <v>251</v>
      </c>
      <c r="D65" s="229" t="s">
        <v>378</v>
      </c>
      <c r="E65" s="234" t="s">
        <v>390</v>
      </c>
      <c r="F65" s="232">
        <v>42590</v>
      </c>
      <c r="G65" s="229">
        <v>191.31</v>
      </c>
      <c r="H65" s="232">
        <v>42641</v>
      </c>
      <c r="I65" s="232">
        <v>42671</v>
      </c>
      <c r="J65" s="229">
        <v>156.11000000000001</v>
      </c>
      <c r="K65" s="229" t="s">
        <v>239</v>
      </c>
      <c r="L65" s="230">
        <v>90</v>
      </c>
      <c r="M65" s="232">
        <v>42782</v>
      </c>
      <c r="N65" s="236">
        <v>140.5</v>
      </c>
      <c r="O65" s="237">
        <v>42835</v>
      </c>
      <c r="P65" s="232">
        <v>43066</v>
      </c>
      <c r="Q65" s="232">
        <v>42907</v>
      </c>
      <c r="R65" s="238">
        <v>24</v>
      </c>
      <c r="S65" s="232">
        <v>43083</v>
      </c>
      <c r="T65" s="232">
        <f t="shared" si="0"/>
        <v>43813</v>
      </c>
      <c r="U65" s="232"/>
      <c r="V65" s="232"/>
      <c r="W65" s="232"/>
      <c r="X65" s="232"/>
      <c r="Y65" s="206">
        <v>0.13900000000000001</v>
      </c>
      <c r="Z65" s="209">
        <v>1.111</v>
      </c>
      <c r="AA65" s="211">
        <v>0.1424</v>
      </c>
      <c r="AB65" s="209">
        <f t="shared" si="1"/>
        <v>1.2534000000000001</v>
      </c>
      <c r="AC65" s="209">
        <f t="shared" si="2"/>
        <v>1.3924000000000001</v>
      </c>
      <c r="AD65" s="209"/>
      <c r="AE65" s="207">
        <v>0</v>
      </c>
      <c r="AF65" s="209">
        <f t="shared" si="3"/>
        <v>0</v>
      </c>
      <c r="AG65" s="209">
        <f t="shared" si="4"/>
        <v>1.3924000000000001</v>
      </c>
      <c r="AH65" s="209"/>
      <c r="AI65" s="211"/>
      <c r="AJ65" s="209">
        <f t="shared" si="5"/>
        <v>0</v>
      </c>
      <c r="AK65" s="209">
        <f t="shared" si="6"/>
        <v>1.3924000000000001</v>
      </c>
    </row>
    <row r="66" spans="1:37" s="212" customFormat="1" ht="31" x14ac:dyDescent="0.35">
      <c r="A66" s="203">
        <v>61</v>
      </c>
      <c r="B66" s="230" t="s">
        <v>279</v>
      </c>
      <c r="C66" s="229" t="s">
        <v>241</v>
      </c>
      <c r="D66" s="229" t="s">
        <v>280</v>
      </c>
      <c r="E66" s="234" t="s">
        <v>391</v>
      </c>
      <c r="F66" s="232">
        <v>42508</v>
      </c>
      <c r="G66" s="229">
        <v>203.69</v>
      </c>
      <c r="H66" s="232">
        <v>42556</v>
      </c>
      <c r="I66" s="232">
        <v>42671</v>
      </c>
      <c r="J66" s="229">
        <v>186.09</v>
      </c>
      <c r="K66" s="229" t="s">
        <v>239</v>
      </c>
      <c r="L66" s="230">
        <v>90</v>
      </c>
      <c r="M66" s="232">
        <v>42782</v>
      </c>
      <c r="N66" s="229">
        <v>167.48</v>
      </c>
      <c r="O66" s="237">
        <v>42835</v>
      </c>
      <c r="P66" s="232">
        <v>42871</v>
      </c>
      <c r="Q66" s="232">
        <v>43108</v>
      </c>
      <c r="R66" s="238">
        <v>42</v>
      </c>
      <c r="S66" s="232">
        <v>43182</v>
      </c>
      <c r="T66" s="232">
        <f t="shared" si="0"/>
        <v>44462</v>
      </c>
      <c r="U66" s="232"/>
      <c r="V66" s="232"/>
      <c r="W66" s="232"/>
      <c r="X66" s="232"/>
      <c r="Y66" s="445">
        <v>3.45</v>
      </c>
      <c r="Z66" s="206">
        <v>1.0899999999999999</v>
      </c>
      <c r="AA66" s="239"/>
      <c r="AB66" s="209">
        <f t="shared" si="1"/>
        <v>1.0899999999999999</v>
      </c>
      <c r="AC66" s="209">
        <f t="shared" si="2"/>
        <v>4.54</v>
      </c>
      <c r="AD66" s="206"/>
      <c r="AE66" s="207">
        <v>0</v>
      </c>
      <c r="AF66" s="209">
        <f t="shared" si="3"/>
        <v>0</v>
      </c>
      <c r="AG66" s="209">
        <f t="shared" si="4"/>
        <v>4.54</v>
      </c>
      <c r="AH66" s="206"/>
      <c r="AI66" s="239"/>
      <c r="AJ66" s="209">
        <f t="shared" si="5"/>
        <v>0</v>
      </c>
      <c r="AK66" s="209">
        <f t="shared" si="6"/>
        <v>4.54</v>
      </c>
    </row>
    <row r="67" spans="1:37" s="212" customFormat="1" x14ac:dyDescent="0.35">
      <c r="A67" s="203">
        <v>62</v>
      </c>
      <c r="B67" s="229" t="s">
        <v>292</v>
      </c>
      <c r="C67" s="229" t="s">
        <v>241</v>
      </c>
      <c r="D67" s="229" t="s">
        <v>392</v>
      </c>
      <c r="E67" s="234" t="s">
        <v>393</v>
      </c>
      <c r="F67" s="232">
        <v>41883</v>
      </c>
      <c r="G67" s="229">
        <v>32.86</v>
      </c>
      <c r="H67" s="232">
        <v>42627</v>
      </c>
      <c r="I67" s="232">
        <v>42671</v>
      </c>
      <c r="J67" s="229">
        <v>7.27</v>
      </c>
      <c r="K67" s="229" t="s">
        <v>239</v>
      </c>
      <c r="L67" s="230">
        <v>90</v>
      </c>
      <c r="M67" s="232">
        <v>42782</v>
      </c>
      <c r="N67" s="229">
        <v>6.54</v>
      </c>
      <c r="O67" s="237">
        <v>42835</v>
      </c>
      <c r="P67" s="232">
        <v>42871</v>
      </c>
      <c r="Q67" s="232">
        <v>42927</v>
      </c>
      <c r="R67" s="238">
        <v>12</v>
      </c>
      <c r="S67" s="232">
        <v>43054</v>
      </c>
      <c r="T67" s="232">
        <f t="shared" si="0"/>
        <v>43419</v>
      </c>
      <c r="U67" s="232"/>
      <c r="V67" s="232"/>
      <c r="W67" s="232"/>
      <c r="X67" s="232"/>
      <c r="Y67" s="445"/>
      <c r="Z67" s="206"/>
      <c r="AA67" s="239"/>
      <c r="AB67" s="209">
        <f t="shared" si="1"/>
        <v>0</v>
      </c>
      <c r="AC67" s="209">
        <f t="shared" si="2"/>
        <v>0</v>
      </c>
      <c r="AD67" s="206"/>
      <c r="AE67" s="207">
        <v>0</v>
      </c>
      <c r="AF67" s="209">
        <f t="shared" si="3"/>
        <v>0</v>
      </c>
      <c r="AG67" s="209">
        <f t="shared" si="4"/>
        <v>0</v>
      </c>
      <c r="AH67" s="206"/>
      <c r="AI67" s="239"/>
      <c r="AJ67" s="209">
        <f t="shared" si="5"/>
        <v>0</v>
      </c>
      <c r="AK67" s="209">
        <f t="shared" si="6"/>
        <v>0</v>
      </c>
    </row>
    <row r="68" spans="1:37" s="212" customFormat="1" ht="31" x14ac:dyDescent="0.35">
      <c r="A68" s="203">
        <v>63</v>
      </c>
      <c r="B68" s="229" t="s">
        <v>394</v>
      </c>
      <c r="C68" s="229" t="s">
        <v>258</v>
      </c>
      <c r="D68" s="229" t="s">
        <v>394</v>
      </c>
      <c r="E68" s="234" t="s">
        <v>395</v>
      </c>
      <c r="F68" s="232">
        <v>42643</v>
      </c>
      <c r="G68" s="229">
        <v>8</v>
      </c>
      <c r="H68" s="232">
        <v>42662</v>
      </c>
      <c r="I68" s="232">
        <v>42671</v>
      </c>
      <c r="J68" s="229">
        <v>6.5</v>
      </c>
      <c r="K68" s="229" t="s">
        <v>386</v>
      </c>
      <c r="L68" s="236">
        <v>100</v>
      </c>
      <c r="M68" s="232">
        <v>42782</v>
      </c>
      <c r="N68" s="236">
        <v>6.5</v>
      </c>
      <c r="O68" s="237">
        <v>42835</v>
      </c>
      <c r="P68" s="232">
        <v>42871</v>
      </c>
      <c r="Q68" s="232">
        <v>42887</v>
      </c>
      <c r="R68" s="238">
        <v>3</v>
      </c>
      <c r="S68" s="232">
        <v>42905</v>
      </c>
      <c r="T68" s="232">
        <f t="shared" si="0"/>
        <v>42997</v>
      </c>
      <c r="U68" s="232"/>
      <c r="V68" s="232"/>
      <c r="W68" s="232"/>
      <c r="X68" s="232"/>
      <c r="Y68" s="445">
        <v>0</v>
      </c>
      <c r="Z68" s="206">
        <v>9.3000000000000007</v>
      </c>
      <c r="AA68" s="239"/>
      <c r="AB68" s="209">
        <f t="shared" si="1"/>
        <v>9.3000000000000007</v>
      </c>
      <c r="AC68" s="209">
        <f t="shared" si="2"/>
        <v>9.3000000000000007</v>
      </c>
      <c r="AD68" s="206"/>
      <c r="AE68" s="207">
        <v>0</v>
      </c>
      <c r="AF68" s="209">
        <f t="shared" si="3"/>
        <v>0</v>
      </c>
      <c r="AG68" s="209">
        <f t="shared" si="4"/>
        <v>9.3000000000000007</v>
      </c>
      <c r="AH68" s="206"/>
      <c r="AI68" s="239"/>
      <c r="AJ68" s="209">
        <f t="shared" si="5"/>
        <v>0</v>
      </c>
      <c r="AK68" s="209">
        <f t="shared" si="6"/>
        <v>9.3000000000000007</v>
      </c>
    </row>
    <row r="69" spans="1:37" s="212" customFormat="1" ht="31" x14ac:dyDescent="0.35">
      <c r="A69" s="203">
        <v>64</v>
      </c>
      <c r="B69" s="229" t="s">
        <v>250</v>
      </c>
      <c r="C69" s="229" t="s">
        <v>251</v>
      </c>
      <c r="D69" s="229" t="s">
        <v>396</v>
      </c>
      <c r="E69" s="234" t="s">
        <v>397</v>
      </c>
      <c r="F69" s="232">
        <v>42548</v>
      </c>
      <c r="G69" s="229">
        <v>1.64</v>
      </c>
      <c r="H69" s="232">
        <v>42641</v>
      </c>
      <c r="I69" s="232">
        <v>42671</v>
      </c>
      <c r="J69" s="229">
        <v>1.54</v>
      </c>
      <c r="K69" s="229" t="s">
        <v>398</v>
      </c>
      <c r="L69" s="236">
        <v>90</v>
      </c>
      <c r="M69" s="232">
        <v>42860</v>
      </c>
      <c r="N69" s="229">
        <v>1.39</v>
      </c>
      <c r="O69" s="237">
        <v>42835</v>
      </c>
      <c r="P69" s="232">
        <v>42871</v>
      </c>
      <c r="Q69" s="232">
        <v>42957</v>
      </c>
      <c r="R69" s="238">
        <v>8</v>
      </c>
      <c r="S69" s="232">
        <v>43083</v>
      </c>
      <c r="T69" s="232">
        <f t="shared" si="0"/>
        <v>43326</v>
      </c>
      <c r="U69" s="232"/>
      <c r="V69" s="232"/>
      <c r="W69" s="232"/>
      <c r="X69" s="232"/>
      <c r="Y69" s="445"/>
      <c r="Z69" s="206"/>
      <c r="AA69" s="239"/>
      <c r="AB69" s="209">
        <f t="shared" si="1"/>
        <v>0</v>
      </c>
      <c r="AC69" s="209">
        <f t="shared" si="2"/>
        <v>0</v>
      </c>
      <c r="AD69" s="206"/>
      <c r="AE69" s="207">
        <v>0</v>
      </c>
      <c r="AF69" s="209">
        <f t="shared" si="3"/>
        <v>0</v>
      </c>
      <c r="AG69" s="209">
        <f t="shared" si="4"/>
        <v>0</v>
      </c>
      <c r="AH69" s="206"/>
      <c r="AI69" s="239"/>
      <c r="AJ69" s="209">
        <f t="shared" si="5"/>
        <v>0</v>
      </c>
      <c r="AK69" s="209">
        <f t="shared" si="6"/>
        <v>0</v>
      </c>
    </row>
    <row r="70" spans="1:37" s="212" customFormat="1" ht="31" x14ac:dyDescent="0.35">
      <c r="A70" s="203">
        <v>65</v>
      </c>
      <c r="B70" s="229" t="s">
        <v>399</v>
      </c>
      <c r="C70" s="229" t="s">
        <v>276</v>
      </c>
      <c r="D70" s="229" t="s">
        <v>400</v>
      </c>
      <c r="E70" s="234" t="s">
        <v>401</v>
      </c>
      <c r="F70" s="232">
        <v>42552</v>
      </c>
      <c r="G70" s="451">
        <v>51.25</v>
      </c>
      <c r="H70" s="232">
        <v>42782</v>
      </c>
      <c r="I70" s="232">
        <v>42804</v>
      </c>
      <c r="J70" s="459">
        <v>46.15</v>
      </c>
      <c r="K70" s="451" t="s">
        <v>402</v>
      </c>
      <c r="L70" s="459">
        <v>75</v>
      </c>
      <c r="M70" s="439">
        <v>42860</v>
      </c>
      <c r="N70" s="451">
        <v>34.61</v>
      </c>
      <c r="O70" s="463">
        <v>42835</v>
      </c>
      <c r="P70" s="439">
        <v>42871</v>
      </c>
      <c r="Q70" s="439">
        <v>43088</v>
      </c>
      <c r="R70" s="441">
        <v>6</v>
      </c>
      <c r="S70" s="439">
        <v>43180</v>
      </c>
      <c r="T70" s="439">
        <f>EDATE(S70,R70)</f>
        <v>43364</v>
      </c>
      <c r="U70" s="240"/>
      <c r="V70" s="240"/>
      <c r="W70" s="240"/>
      <c r="X70" s="240"/>
      <c r="Y70" s="445"/>
      <c r="Z70" s="206"/>
      <c r="AA70" s="239"/>
      <c r="AB70" s="209">
        <f t="shared" si="1"/>
        <v>0</v>
      </c>
      <c r="AC70" s="209">
        <f t="shared" si="2"/>
        <v>0</v>
      </c>
      <c r="AD70" s="206"/>
      <c r="AE70" s="207">
        <v>0</v>
      </c>
      <c r="AF70" s="209">
        <f t="shared" si="3"/>
        <v>0</v>
      </c>
      <c r="AG70" s="209">
        <f t="shared" si="4"/>
        <v>0</v>
      </c>
      <c r="AH70" s="206"/>
      <c r="AI70" s="239"/>
      <c r="AJ70" s="209">
        <f t="shared" si="5"/>
        <v>0</v>
      </c>
      <c r="AK70" s="209">
        <f t="shared" si="6"/>
        <v>0</v>
      </c>
    </row>
    <row r="71" spans="1:37" s="212" customFormat="1" ht="31" x14ac:dyDescent="0.35">
      <c r="A71" s="203">
        <v>66</v>
      </c>
      <c r="B71" s="229" t="s">
        <v>399</v>
      </c>
      <c r="C71" s="229" t="s">
        <v>276</v>
      </c>
      <c r="D71" s="229" t="s">
        <v>400</v>
      </c>
      <c r="E71" s="234" t="s">
        <v>403</v>
      </c>
      <c r="F71" s="232">
        <v>42552</v>
      </c>
      <c r="G71" s="452"/>
      <c r="H71" s="232">
        <v>42782</v>
      </c>
      <c r="I71" s="232">
        <v>42804</v>
      </c>
      <c r="J71" s="460"/>
      <c r="K71" s="452"/>
      <c r="L71" s="460"/>
      <c r="M71" s="440"/>
      <c r="N71" s="452"/>
      <c r="O71" s="465"/>
      <c r="P71" s="440"/>
      <c r="Q71" s="440"/>
      <c r="R71" s="442"/>
      <c r="S71" s="440"/>
      <c r="T71" s="440"/>
      <c r="U71" s="241"/>
      <c r="V71" s="241"/>
      <c r="W71" s="241"/>
      <c r="X71" s="241"/>
      <c r="Y71" s="445"/>
      <c r="Z71" s="206"/>
      <c r="AA71" s="239"/>
      <c r="AB71" s="209">
        <f t="shared" ref="AB71:AB134" si="7">+Z71+AA71</f>
        <v>0</v>
      </c>
      <c r="AC71" s="209">
        <f t="shared" ref="AC71:AC134" si="8">+AB71+Y71</f>
        <v>0</v>
      </c>
      <c r="AD71" s="206"/>
      <c r="AE71" s="207">
        <v>0</v>
      </c>
      <c r="AF71" s="209">
        <f t="shared" ref="AF71:AF134" si="9">+AD71+AE71</f>
        <v>0</v>
      </c>
      <c r="AG71" s="209">
        <f t="shared" ref="AG71:AG134" si="10">+AF71+AC71</f>
        <v>0</v>
      </c>
      <c r="AH71" s="206"/>
      <c r="AI71" s="239"/>
      <c r="AJ71" s="209">
        <f t="shared" ref="AJ71:AJ134" si="11">+AH71+AI71</f>
        <v>0</v>
      </c>
      <c r="AK71" s="209">
        <f t="shared" ref="AK71:AK134" si="12">+AJ71+AG71</f>
        <v>0</v>
      </c>
    </row>
    <row r="72" spans="1:37" s="212" customFormat="1" ht="31" x14ac:dyDescent="0.35">
      <c r="A72" s="203">
        <v>67</v>
      </c>
      <c r="B72" s="229" t="s">
        <v>399</v>
      </c>
      <c r="C72" s="229" t="s">
        <v>276</v>
      </c>
      <c r="D72" s="229" t="s">
        <v>400</v>
      </c>
      <c r="E72" s="234" t="s">
        <v>404</v>
      </c>
      <c r="F72" s="232">
        <v>42569</v>
      </c>
      <c r="G72" s="451">
        <v>129.33000000000001</v>
      </c>
      <c r="H72" s="232">
        <v>42782</v>
      </c>
      <c r="I72" s="232">
        <v>42804</v>
      </c>
      <c r="J72" s="236">
        <v>103.38</v>
      </c>
      <c r="K72" s="229" t="s">
        <v>273</v>
      </c>
      <c r="L72" s="459">
        <v>90</v>
      </c>
      <c r="M72" s="439">
        <v>42860</v>
      </c>
      <c r="N72" s="451">
        <v>93.04</v>
      </c>
      <c r="O72" s="463">
        <v>42835</v>
      </c>
      <c r="P72" s="439">
        <v>43091</v>
      </c>
      <c r="Q72" s="439">
        <v>43215</v>
      </c>
      <c r="R72" s="441">
        <v>12</v>
      </c>
      <c r="S72" s="439">
        <v>43276</v>
      </c>
      <c r="T72" s="439">
        <f t="shared" ref="T72:T134" si="13">EDATE(S72,R72)</f>
        <v>43641</v>
      </c>
      <c r="U72" s="240"/>
      <c r="V72" s="240"/>
      <c r="W72" s="240"/>
      <c r="X72" s="240"/>
      <c r="Y72" s="208">
        <v>0</v>
      </c>
      <c r="Z72" s="209">
        <v>0</v>
      </c>
      <c r="AA72" s="211"/>
      <c r="AB72" s="209">
        <f t="shared" si="7"/>
        <v>0</v>
      </c>
      <c r="AC72" s="209">
        <f t="shared" si="8"/>
        <v>0</v>
      </c>
      <c r="AD72" s="209"/>
      <c r="AE72" s="242">
        <v>0</v>
      </c>
      <c r="AF72" s="209">
        <f t="shared" si="9"/>
        <v>0</v>
      </c>
      <c r="AG72" s="209">
        <f t="shared" si="10"/>
        <v>0</v>
      </c>
      <c r="AH72" s="209"/>
      <c r="AI72" s="211"/>
      <c r="AJ72" s="209">
        <f t="shared" si="11"/>
        <v>0</v>
      </c>
      <c r="AK72" s="209">
        <f t="shared" si="12"/>
        <v>0</v>
      </c>
    </row>
    <row r="73" spans="1:37" s="212" customFormat="1" ht="31" x14ac:dyDescent="0.35">
      <c r="A73" s="203">
        <v>68</v>
      </c>
      <c r="B73" s="229" t="s">
        <v>399</v>
      </c>
      <c r="C73" s="229" t="s">
        <v>276</v>
      </c>
      <c r="D73" s="229" t="s">
        <v>400</v>
      </c>
      <c r="E73" s="234" t="s">
        <v>405</v>
      </c>
      <c r="F73" s="232">
        <v>42569</v>
      </c>
      <c r="G73" s="461"/>
      <c r="H73" s="232">
        <v>42782</v>
      </c>
      <c r="I73" s="232">
        <v>42804</v>
      </c>
      <c r="J73" s="229">
        <v>0</v>
      </c>
      <c r="K73" s="229" t="s">
        <v>273</v>
      </c>
      <c r="L73" s="462"/>
      <c r="M73" s="457"/>
      <c r="N73" s="461"/>
      <c r="O73" s="464"/>
      <c r="P73" s="457"/>
      <c r="Q73" s="457"/>
      <c r="R73" s="458"/>
      <c r="S73" s="457"/>
      <c r="T73" s="457"/>
      <c r="U73" s="243"/>
      <c r="V73" s="243"/>
      <c r="W73" s="243"/>
      <c r="X73" s="243"/>
      <c r="Y73" s="208">
        <v>0.93700000000000006</v>
      </c>
      <c r="Z73" s="209">
        <v>2.9999999999998916E-3</v>
      </c>
      <c r="AA73" s="211"/>
      <c r="AB73" s="209">
        <f t="shared" si="7"/>
        <v>2.9999999999998916E-3</v>
      </c>
      <c r="AC73" s="209">
        <f t="shared" si="8"/>
        <v>0.94</v>
      </c>
      <c r="AD73" s="209"/>
      <c r="AE73" s="242">
        <v>0</v>
      </c>
      <c r="AF73" s="209">
        <f t="shared" si="9"/>
        <v>0</v>
      </c>
      <c r="AG73" s="209">
        <f t="shared" si="10"/>
        <v>0.94</v>
      </c>
      <c r="AH73" s="209"/>
      <c r="AI73" s="211"/>
      <c r="AJ73" s="209">
        <f t="shared" si="11"/>
        <v>0</v>
      </c>
      <c r="AK73" s="209">
        <f t="shared" si="12"/>
        <v>0.94</v>
      </c>
    </row>
    <row r="74" spans="1:37" s="212" customFormat="1" ht="31" x14ac:dyDescent="0.35">
      <c r="A74" s="203">
        <v>69</v>
      </c>
      <c r="B74" s="229" t="s">
        <v>399</v>
      </c>
      <c r="C74" s="229" t="s">
        <v>276</v>
      </c>
      <c r="D74" s="229" t="s">
        <v>400</v>
      </c>
      <c r="E74" s="234" t="s">
        <v>406</v>
      </c>
      <c r="F74" s="232">
        <v>42569</v>
      </c>
      <c r="G74" s="461"/>
      <c r="H74" s="232">
        <v>42782</v>
      </c>
      <c r="I74" s="232">
        <v>42804</v>
      </c>
      <c r="J74" s="229">
        <v>0</v>
      </c>
      <c r="K74" s="229" t="s">
        <v>273</v>
      </c>
      <c r="L74" s="462"/>
      <c r="M74" s="457"/>
      <c r="N74" s="461"/>
      <c r="O74" s="464"/>
      <c r="P74" s="457"/>
      <c r="Q74" s="457"/>
      <c r="R74" s="458"/>
      <c r="S74" s="457"/>
      <c r="T74" s="457"/>
      <c r="U74" s="243"/>
      <c r="V74" s="243"/>
      <c r="W74" s="243"/>
      <c r="X74" s="243"/>
      <c r="Y74" s="208">
        <v>4.7480000000000002</v>
      </c>
      <c r="Z74" s="209"/>
      <c r="AA74" s="211">
        <v>9.4969999999999999</v>
      </c>
      <c r="AB74" s="209">
        <f t="shared" si="7"/>
        <v>9.4969999999999999</v>
      </c>
      <c r="AC74" s="209">
        <f t="shared" si="8"/>
        <v>14.245000000000001</v>
      </c>
      <c r="AD74" s="209"/>
      <c r="AE74" s="242">
        <v>28.48</v>
      </c>
      <c r="AF74" s="209">
        <f t="shared" si="9"/>
        <v>28.48</v>
      </c>
      <c r="AG74" s="209">
        <f t="shared" si="10"/>
        <v>42.725000000000001</v>
      </c>
      <c r="AH74" s="209"/>
      <c r="AI74" s="211"/>
      <c r="AJ74" s="209">
        <f t="shared" si="11"/>
        <v>0</v>
      </c>
      <c r="AK74" s="209">
        <f t="shared" si="12"/>
        <v>42.725000000000001</v>
      </c>
    </row>
    <row r="75" spans="1:37" s="212" customFormat="1" ht="31" x14ac:dyDescent="0.35">
      <c r="A75" s="203">
        <v>70</v>
      </c>
      <c r="B75" s="229" t="s">
        <v>399</v>
      </c>
      <c r="C75" s="229" t="s">
        <v>276</v>
      </c>
      <c r="D75" s="229" t="s">
        <v>400</v>
      </c>
      <c r="E75" s="234" t="s">
        <v>407</v>
      </c>
      <c r="F75" s="232">
        <v>42569</v>
      </c>
      <c r="G75" s="452"/>
      <c r="H75" s="232">
        <v>42782</v>
      </c>
      <c r="I75" s="232">
        <v>42804</v>
      </c>
      <c r="J75" s="229">
        <v>0</v>
      </c>
      <c r="K75" s="229" t="s">
        <v>273</v>
      </c>
      <c r="L75" s="460"/>
      <c r="M75" s="440"/>
      <c r="N75" s="452"/>
      <c r="O75" s="465"/>
      <c r="P75" s="440"/>
      <c r="Q75" s="440"/>
      <c r="R75" s="442"/>
      <c r="S75" s="440"/>
      <c r="T75" s="440"/>
      <c r="U75" s="241"/>
      <c r="V75" s="241"/>
      <c r="W75" s="241"/>
      <c r="X75" s="241"/>
      <c r="Y75" s="208">
        <v>0</v>
      </c>
      <c r="Z75" s="209">
        <v>0</v>
      </c>
      <c r="AA75" s="211"/>
      <c r="AB75" s="209">
        <f t="shared" si="7"/>
        <v>0</v>
      </c>
      <c r="AC75" s="209">
        <f t="shared" si="8"/>
        <v>0</v>
      </c>
      <c r="AD75" s="209"/>
      <c r="AE75" s="242">
        <v>0.45</v>
      </c>
      <c r="AF75" s="209">
        <f t="shared" si="9"/>
        <v>0.45</v>
      </c>
      <c r="AG75" s="209">
        <f t="shared" si="10"/>
        <v>0.45</v>
      </c>
      <c r="AH75" s="209"/>
      <c r="AI75" s="211"/>
      <c r="AJ75" s="209">
        <f t="shared" si="11"/>
        <v>0</v>
      </c>
      <c r="AK75" s="209">
        <f t="shared" si="12"/>
        <v>0.45</v>
      </c>
    </row>
    <row r="76" spans="1:37" s="212" customFormat="1" ht="31" x14ac:dyDescent="0.35">
      <c r="A76" s="203">
        <v>71</v>
      </c>
      <c r="B76" s="229" t="s">
        <v>399</v>
      </c>
      <c r="C76" s="229" t="s">
        <v>276</v>
      </c>
      <c r="D76" s="229" t="s">
        <v>400</v>
      </c>
      <c r="E76" s="234" t="s">
        <v>408</v>
      </c>
      <c r="F76" s="232">
        <v>42569</v>
      </c>
      <c r="G76" s="229">
        <v>32.04</v>
      </c>
      <c r="H76" s="232">
        <v>42782</v>
      </c>
      <c r="I76" s="232">
        <v>42804</v>
      </c>
      <c r="J76" s="229">
        <v>25.65</v>
      </c>
      <c r="K76" s="229" t="s">
        <v>409</v>
      </c>
      <c r="L76" s="236">
        <v>30</v>
      </c>
      <c r="M76" s="232">
        <v>42860</v>
      </c>
      <c r="N76" s="236">
        <v>7.7</v>
      </c>
      <c r="O76" s="237">
        <v>42835</v>
      </c>
      <c r="P76" s="232">
        <v>42871</v>
      </c>
      <c r="Q76" s="232"/>
      <c r="R76" s="244">
        <v>18</v>
      </c>
      <c r="S76" s="232"/>
      <c r="T76" s="232"/>
      <c r="U76" s="232"/>
      <c r="V76" s="232"/>
      <c r="W76" s="232"/>
      <c r="X76" s="232"/>
      <c r="Y76" s="208">
        <v>0</v>
      </c>
      <c r="Z76" s="209">
        <v>0</v>
      </c>
      <c r="AA76" s="211"/>
      <c r="AB76" s="209">
        <f t="shared" si="7"/>
        <v>0</v>
      </c>
      <c r="AC76" s="209">
        <f t="shared" si="8"/>
        <v>0</v>
      </c>
      <c r="AD76" s="209"/>
      <c r="AE76" s="242">
        <v>0</v>
      </c>
      <c r="AF76" s="209">
        <f t="shared" si="9"/>
        <v>0</v>
      </c>
      <c r="AG76" s="209">
        <f t="shared" si="10"/>
        <v>0</v>
      </c>
      <c r="AH76" s="209"/>
      <c r="AI76" s="211"/>
      <c r="AJ76" s="209">
        <f t="shared" si="11"/>
        <v>0</v>
      </c>
      <c r="AK76" s="209">
        <f t="shared" si="12"/>
        <v>0</v>
      </c>
    </row>
    <row r="77" spans="1:37" s="212" customFormat="1" ht="31" x14ac:dyDescent="0.35">
      <c r="A77" s="203">
        <v>72</v>
      </c>
      <c r="B77" s="229" t="s">
        <v>399</v>
      </c>
      <c r="C77" s="229" t="s">
        <v>276</v>
      </c>
      <c r="D77" s="229" t="s">
        <v>400</v>
      </c>
      <c r="E77" s="234" t="s">
        <v>410</v>
      </c>
      <c r="F77" s="232">
        <v>42601</v>
      </c>
      <c r="G77" s="229">
        <v>13.12</v>
      </c>
      <c r="H77" s="232">
        <v>42782</v>
      </c>
      <c r="I77" s="232">
        <v>42804</v>
      </c>
      <c r="J77" s="229">
        <v>10.41</v>
      </c>
      <c r="K77" s="229" t="s">
        <v>409</v>
      </c>
      <c r="L77" s="236">
        <v>90</v>
      </c>
      <c r="M77" s="232">
        <v>42860</v>
      </c>
      <c r="N77" s="229">
        <v>9.3699999999999992</v>
      </c>
      <c r="O77" s="237">
        <v>42835</v>
      </c>
      <c r="P77" s="232">
        <v>42871</v>
      </c>
      <c r="Q77" s="232">
        <v>43018</v>
      </c>
      <c r="R77" s="238">
        <v>12</v>
      </c>
      <c r="S77" s="232">
        <v>43083</v>
      </c>
      <c r="T77" s="232">
        <f t="shared" si="13"/>
        <v>43448</v>
      </c>
      <c r="U77" s="232"/>
      <c r="V77" s="232"/>
      <c r="W77" s="232"/>
      <c r="X77" s="232"/>
      <c r="Y77" s="208">
        <v>0</v>
      </c>
      <c r="Z77" s="209">
        <v>0</v>
      </c>
      <c r="AA77" s="211"/>
      <c r="AB77" s="209">
        <f t="shared" si="7"/>
        <v>0</v>
      </c>
      <c r="AC77" s="209">
        <f t="shared" si="8"/>
        <v>0</v>
      </c>
      <c r="AD77" s="209"/>
      <c r="AE77" s="242">
        <v>2.5550000000000002</v>
      </c>
      <c r="AF77" s="209">
        <f t="shared" si="9"/>
        <v>2.5550000000000002</v>
      </c>
      <c r="AG77" s="209">
        <f t="shared" si="10"/>
        <v>2.5550000000000002</v>
      </c>
      <c r="AH77" s="209"/>
      <c r="AI77" s="211"/>
      <c r="AJ77" s="209">
        <f t="shared" si="11"/>
        <v>0</v>
      </c>
      <c r="AK77" s="209">
        <f t="shared" si="12"/>
        <v>2.5550000000000002</v>
      </c>
    </row>
    <row r="78" spans="1:37" s="212" customFormat="1" ht="31" x14ac:dyDescent="0.35">
      <c r="A78" s="203">
        <v>73</v>
      </c>
      <c r="B78" s="229" t="s">
        <v>270</v>
      </c>
      <c r="C78" s="229" t="s">
        <v>245</v>
      </c>
      <c r="D78" s="229" t="s">
        <v>271</v>
      </c>
      <c r="E78" s="234" t="s">
        <v>411</v>
      </c>
      <c r="F78" s="232">
        <v>42513</v>
      </c>
      <c r="G78" s="229">
        <v>63.31</v>
      </c>
      <c r="H78" s="232">
        <v>42782</v>
      </c>
      <c r="I78" s="232">
        <v>42804</v>
      </c>
      <c r="J78" s="229">
        <v>63.31</v>
      </c>
      <c r="K78" s="229" t="s">
        <v>402</v>
      </c>
      <c r="L78" s="236">
        <v>75</v>
      </c>
      <c r="M78" s="232">
        <v>42860</v>
      </c>
      <c r="N78" s="236">
        <v>47.48</v>
      </c>
      <c r="O78" s="237">
        <v>42835</v>
      </c>
      <c r="P78" s="232">
        <v>42871</v>
      </c>
      <c r="Q78" s="232">
        <v>42943</v>
      </c>
      <c r="R78" s="238">
        <v>18</v>
      </c>
      <c r="S78" s="232">
        <v>42998</v>
      </c>
      <c r="T78" s="232">
        <f t="shared" si="13"/>
        <v>43544</v>
      </c>
      <c r="U78" s="232"/>
      <c r="V78" s="232"/>
      <c r="W78" s="232"/>
      <c r="X78" s="232"/>
      <c r="Y78" s="208">
        <v>0</v>
      </c>
      <c r="Z78" s="209">
        <v>0</v>
      </c>
      <c r="AA78" s="211"/>
      <c r="AB78" s="209">
        <f t="shared" si="7"/>
        <v>0</v>
      </c>
      <c r="AC78" s="209">
        <f t="shared" si="8"/>
        <v>0</v>
      </c>
      <c r="AD78" s="209"/>
      <c r="AE78" s="242">
        <v>0</v>
      </c>
      <c r="AF78" s="209">
        <f t="shared" si="9"/>
        <v>0</v>
      </c>
      <c r="AG78" s="209">
        <f t="shared" si="10"/>
        <v>0</v>
      </c>
      <c r="AH78" s="209"/>
      <c r="AI78" s="211"/>
      <c r="AJ78" s="209">
        <f t="shared" si="11"/>
        <v>0</v>
      </c>
      <c r="AK78" s="209">
        <f t="shared" si="12"/>
        <v>0</v>
      </c>
    </row>
    <row r="79" spans="1:37" s="212" customFormat="1" ht="31" x14ac:dyDescent="0.35">
      <c r="A79" s="203">
        <v>74</v>
      </c>
      <c r="B79" s="229" t="s">
        <v>342</v>
      </c>
      <c r="C79" s="229" t="s">
        <v>276</v>
      </c>
      <c r="D79" s="229" t="s">
        <v>343</v>
      </c>
      <c r="E79" s="234" t="s">
        <v>412</v>
      </c>
      <c r="F79" s="232">
        <v>42611</v>
      </c>
      <c r="G79" s="229">
        <v>5.68</v>
      </c>
      <c r="H79" s="232">
        <v>42782</v>
      </c>
      <c r="I79" s="232">
        <v>42804</v>
      </c>
      <c r="J79" s="229">
        <v>5.03</v>
      </c>
      <c r="K79" s="229" t="s">
        <v>409</v>
      </c>
      <c r="L79" s="236">
        <v>90</v>
      </c>
      <c r="M79" s="232">
        <v>42860</v>
      </c>
      <c r="N79" s="229">
        <v>4.53</v>
      </c>
      <c r="O79" s="237">
        <v>42835</v>
      </c>
      <c r="P79" s="232">
        <v>42871</v>
      </c>
      <c r="Q79" s="232">
        <v>43711</v>
      </c>
      <c r="R79" s="244">
        <v>24</v>
      </c>
      <c r="S79" s="232">
        <v>43830</v>
      </c>
      <c r="T79" s="232">
        <f t="shared" si="13"/>
        <v>44561</v>
      </c>
      <c r="U79" s="232"/>
      <c r="V79" s="232"/>
      <c r="W79" s="232"/>
      <c r="X79" s="232"/>
      <c r="Y79" s="208">
        <v>0</v>
      </c>
      <c r="Z79" s="209">
        <v>0</v>
      </c>
      <c r="AA79" s="211"/>
      <c r="AB79" s="209">
        <f t="shared" si="7"/>
        <v>0</v>
      </c>
      <c r="AC79" s="209">
        <f t="shared" si="8"/>
        <v>0</v>
      </c>
      <c r="AD79" s="209"/>
      <c r="AE79" s="242">
        <v>0</v>
      </c>
      <c r="AF79" s="209">
        <f t="shared" si="9"/>
        <v>0</v>
      </c>
      <c r="AG79" s="209">
        <f t="shared" si="10"/>
        <v>0</v>
      </c>
      <c r="AH79" s="209"/>
      <c r="AI79" s="211"/>
      <c r="AJ79" s="209">
        <f t="shared" si="11"/>
        <v>0</v>
      </c>
      <c r="AK79" s="209">
        <f t="shared" si="12"/>
        <v>0</v>
      </c>
    </row>
    <row r="80" spans="1:37" s="212" customFormat="1" ht="31" x14ac:dyDescent="0.35">
      <c r="A80" s="203">
        <v>75</v>
      </c>
      <c r="B80" s="229" t="s">
        <v>275</v>
      </c>
      <c r="C80" s="229" t="s">
        <v>276</v>
      </c>
      <c r="D80" s="229" t="s">
        <v>413</v>
      </c>
      <c r="E80" s="234" t="s">
        <v>414</v>
      </c>
      <c r="F80" s="232">
        <v>42684</v>
      </c>
      <c r="G80" s="230">
        <v>82.85</v>
      </c>
      <c r="H80" s="232">
        <v>42754</v>
      </c>
      <c r="I80" s="232">
        <v>42842</v>
      </c>
      <c r="J80" s="245">
        <v>63.32</v>
      </c>
      <c r="K80" s="246" t="s">
        <v>415</v>
      </c>
      <c r="L80" s="236">
        <v>90</v>
      </c>
      <c r="M80" s="232">
        <v>42870</v>
      </c>
      <c r="N80" s="236">
        <v>56.99</v>
      </c>
      <c r="O80" s="237">
        <v>42856</v>
      </c>
      <c r="P80" s="232">
        <v>42877</v>
      </c>
      <c r="Q80" s="232">
        <v>42948</v>
      </c>
      <c r="R80" s="244">
        <v>36</v>
      </c>
      <c r="S80" s="232"/>
      <c r="T80" s="232"/>
      <c r="U80" s="232"/>
      <c r="V80" s="232"/>
      <c r="W80" s="232"/>
      <c r="X80" s="232"/>
      <c r="Y80" s="208">
        <v>1.415</v>
      </c>
      <c r="Z80" s="209">
        <v>4.9999999999998934E-3</v>
      </c>
      <c r="AA80" s="211">
        <v>2.4689999999999999</v>
      </c>
      <c r="AB80" s="209">
        <f t="shared" si="7"/>
        <v>2.4739999999999998</v>
      </c>
      <c r="AC80" s="209">
        <f t="shared" si="8"/>
        <v>3.8889999999999998</v>
      </c>
      <c r="AD80" s="209"/>
      <c r="AE80" s="242">
        <v>7.4009999999999998</v>
      </c>
      <c r="AF80" s="209">
        <f t="shared" si="9"/>
        <v>7.4009999999999998</v>
      </c>
      <c r="AG80" s="209">
        <f t="shared" si="10"/>
        <v>11.29</v>
      </c>
      <c r="AH80" s="209"/>
      <c r="AI80" s="211"/>
      <c r="AJ80" s="209">
        <f t="shared" si="11"/>
        <v>0</v>
      </c>
      <c r="AK80" s="209">
        <f t="shared" si="12"/>
        <v>11.29</v>
      </c>
    </row>
    <row r="81" spans="1:37" s="212" customFormat="1" ht="31" x14ac:dyDescent="0.35">
      <c r="A81" s="203">
        <v>76</v>
      </c>
      <c r="B81" s="229" t="s">
        <v>275</v>
      </c>
      <c r="C81" s="229" t="s">
        <v>276</v>
      </c>
      <c r="D81" s="229" t="s">
        <v>416</v>
      </c>
      <c r="E81" s="234" t="s">
        <v>417</v>
      </c>
      <c r="F81" s="232">
        <v>42068</v>
      </c>
      <c r="G81" s="229">
        <v>37.15</v>
      </c>
      <c r="H81" s="232" t="s">
        <v>418</v>
      </c>
      <c r="I81" s="232">
        <v>42842</v>
      </c>
      <c r="J81" s="245">
        <v>28.39</v>
      </c>
      <c r="K81" s="246" t="s">
        <v>415</v>
      </c>
      <c r="L81" s="236">
        <v>90</v>
      </c>
      <c r="M81" s="232">
        <v>42870</v>
      </c>
      <c r="N81" s="236">
        <v>25.55</v>
      </c>
      <c r="O81" s="237">
        <v>42856</v>
      </c>
      <c r="P81" s="232">
        <v>42877</v>
      </c>
      <c r="Q81" s="232">
        <v>43185</v>
      </c>
      <c r="R81" s="244">
        <v>30</v>
      </c>
      <c r="S81" s="232">
        <v>43598</v>
      </c>
      <c r="T81" s="232">
        <f>EDATE(S81,R81)</f>
        <v>44513</v>
      </c>
      <c r="U81" s="232"/>
      <c r="V81" s="232"/>
      <c r="W81" s="232"/>
      <c r="X81" s="232"/>
      <c r="Y81" s="208">
        <v>2.9319999999999999</v>
      </c>
      <c r="Z81" s="209">
        <v>-1.9999999999997797E-3</v>
      </c>
      <c r="AA81" s="211"/>
      <c r="AB81" s="209">
        <f t="shared" si="7"/>
        <v>-1.9999999999997797E-3</v>
      </c>
      <c r="AC81" s="209">
        <f t="shared" si="8"/>
        <v>2.93</v>
      </c>
      <c r="AD81" s="209"/>
      <c r="AE81" s="242">
        <v>0</v>
      </c>
      <c r="AF81" s="209">
        <f t="shared" si="9"/>
        <v>0</v>
      </c>
      <c r="AG81" s="209">
        <f t="shared" si="10"/>
        <v>2.93</v>
      </c>
      <c r="AH81" s="209"/>
      <c r="AI81" s="211"/>
      <c r="AJ81" s="209">
        <f t="shared" si="11"/>
        <v>0</v>
      </c>
      <c r="AK81" s="209">
        <f t="shared" si="12"/>
        <v>2.93</v>
      </c>
    </row>
    <row r="82" spans="1:37" s="212" customFormat="1" ht="31" x14ac:dyDescent="0.35">
      <c r="A82" s="203">
        <v>77</v>
      </c>
      <c r="B82" s="229" t="s">
        <v>275</v>
      </c>
      <c r="C82" s="229" t="s">
        <v>276</v>
      </c>
      <c r="D82" s="229" t="s">
        <v>419</v>
      </c>
      <c r="E82" s="234" t="s">
        <v>420</v>
      </c>
      <c r="F82" s="232">
        <v>42072</v>
      </c>
      <c r="G82" s="236">
        <v>37.51</v>
      </c>
      <c r="H82" s="232" t="s">
        <v>418</v>
      </c>
      <c r="I82" s="232">
        <v>42842</v>
      </c>
      <c r="J82" s="245">
        <v>15.63</v>
      </c>
      <c r="K82" s="246" t="s">
        <v>415</v>
      </c>
      <c r="L82" s="236">
        <v>90</v>
      </c>
      <c r="M82" s="232">
        <v>42870</v>
      </c>
      <c r="N82" s="236">
        <v>14.07</v>
      </c>
      <c r="O82" s="237">
        <v>42856</v>
      </c>
      <c r="P82" s="232">
        <v>42877</v>
      </c>
      <c r="Q82" s="232">
        <v>43110</v>
      </c>
      <c r="R82" s="244">
        <v>36</v>
      </c>
      <c r="S82" s="232"/>
      <c r="T82" s="232"/>
      <c r="U82" s="232"/>
      <c r="V82" s="232"/>
      <c r="W82" s="232"/>
      <c r="X82" s="232"/>
      <c r="Y82" s="208">
        <v>0</v>
      </c>
      <c r="Z82" s="209">
        <v>6.6</v>
      </c>
      <c r="AA82" s="211">
        <v>5.09</v>
      </c>
      <c r="AB82" s="209">
        <f t="shared" si="7"/>
        <v>11.69</v>
      </c>
      <c r="AC82" s="209">
        <f t="shared" si="8"/>
        <v>11.69</v>
      </c>
      <c r="AD82" s="209"/>
      <c r="AE82" s="242">
        <v>21.38</v>
      </c>
      <c r="AF82" s="209">
        <f t="shared" si="9"/>
        <v>21.38</v>
      </c>
      <c r="AG82" s="209">
        <f t="shared" si="10"/>
        <v>33.07</v>
      </c>
      <c r="AH82" s="209"/>
      <c r="AI82" s="211"/>
      <c r="AJ82" s="209">
        <f t="shared" si="11"/>
        <v>0</v>
      </c>
      <c r="AK82" s="209">
        <f t="shared" si="12"/>
        <v>33.07</v>
      </c>
    </row>
    <row r="83" spans="1:37" s="212" customFormat="1" ht="31" x14ac:dyDescent="0.35">
      <c r="A83" s="203">
        <v>78</v>
      </c>
      <c r="B83" s="229" t="s">
        <v>275</v>
      </c>
      <c r="C83" s="229" t="s">
        <v>276</v>
      </c>
      <c r="D83" s="229" t="s">
        <v>421</v>
      </c>
      <c r="E83" s="234" t="s">
        <v>422</v>
      </c>
      <c r="F83" s="232">
        <v>42348</v>
      </c>
      <c r="G83" s="229">
        <v>21.73</v>
      </c>
      <c r="H83" s="232">
        <v>42377</v>
      </c>
      <c r="I83" s="232">
        <v>42842</v>
      </c>
      <c r="J83" s="245">
        <v>15.77</v>
      </c>
      <c r="K83" s="246" t="s">
        <v>415</v>
      </c>
      <c r="L83" s="236">
        <v>90</v>
      </c>
      <c r="M83" s="232">
        <v>42870</v>
      </c>
      <c r="N83" s="236">
        <v>14.19</v>
      </c>
      <c r="O83" s="237">
        <v>42856</v>
      </c>
      <c r="P83" s="232">
        <v>42877</v>
      </c>
      <c r="Q83" s="232">
        <v>43129</v>
      </c>
      <c r="R83" s="244">
        <v>30</v>
      </c>
      <c r="S83" s="232"/>
      <c r="T83" s="232"/>
      <c r="U83" s="232"/>
      <c r="V83" s="232"/>
      <c r="W83" s="232"/>
      <c r="X83" s="232"/>
      <c r="Y83" s="208">
        <v>0</v>
      </c>
      <c r="Z83" s="209">
        <v>21.06</v>
      </c>
      <c r="AA83" s="211">
        <v>42.08</v>
      </c>
      <c r="AB83" s="209">
        <f t="shared" si="7"/>
        <v>63.14</v>
      </c>
      <c r="AC83" s="209">
        <f t="shared" si="8"/>
        <v>63.14</v>
      </c>
      <c r="AD83" s="209"/>
      <c r="AE83" s="242">
        <v>0</v>
      </c>
      <c r="AF83" s="209">
        <f t="shared" si="9"/>
        <v>0</v>
      </c>
      <c r="AG83" s="209">
        <f t="shared" si="10"/>
        <v>63.14</v>
      </c>
      <c r="AH83" s="209"/>
      <c r="AI83" s="211"/>
      <c r="AJ83" s="209">
        <f t="shared" si="11"/>
        <v>0</v>
      </c>
      <c r="AK83" s="209">
        <f t="shared" si="12"/>
        <v>63.14</v>
      </c>
    </row>
    <row r="84" spans="1:37" s="212" customFormat="1" ht="31" x14ac:dyDescent="0.35">
      <c r="A84" s="203">
        <v>79</v>
      </c>
      <c r="B84" s="229" t="s">
        <v>399</v>
      </c>
      <c r="C84" s="229" t="s">
        <v>276</v>
      </c>
      <c r="D84" s="229" t="s">
        <v>400</v>
      </c>
      <c r="E84" s="234" t="s">
        <v>423</v>
      </c>
      <c r="F84" s="232">
        <v>42510</v>
      </c>
      <c r="G84" s="229">
        <v>19.489999999999998</v>
      </c>
      <c r="H84" s="232">
        <v>42754</v>
      </c>
      <c r="I84" s="232">
        <v>42842</v>
      </c>
      <c r="J84" s="245">
        <v>15.72</v>
      </c>
      <c r="K84" s="246" t="s">
        <v>415</v>
      </c>
      <c r="L84" s="236">
        <v>90</v>
      </c>
      <c r="M84" s="232">
        <v>42870</v>
      </c>
      <c r="N84" s="236">
        <v>14.15</v>
      </c>
      <c r="O84" s="237">
        <v>42856</v>
      </c>
      <c r="P84" s="232">
        <v>42877</v>
      </c>
      <c r="Q84" s="232">
        <v>43018</v>
      </c>
      <c r="R84" s="244">
        <v>12</v>
      </c>
      <c r="S84" s="232">
        <v>43103</v>
      </c>
      <c r="T84" s="232">
        <f t="shared" si="13"/>
        <v>43468</v>
      </c>
      <c r="U84" s="232"/>
      <c r="V84" s="232"/>
      <c r="W84" s="232"/>
      <c r="X84" s="232"/>
      <c r="Y84" s="208">
        <v>1.337</v>
      </c>
      <c r="Z84" s="209">
        <v>3.0000000000001137E-3</v>
      </c>
      <c r="AA84" s="211"/>
      <c r="AB84" s="209">
        <f t="shared" si="7"/>
        <v>3.0000000000001137E-3</v>
      </c>
      <c r="AC84" s="209">
        <f t="shared" si="8"/>
        <v>1.34</v>
      </c>
      <c r="AD84" s="209"/>
      <c r="AE84" s="242">
        <v>0</v>
      </c>
      <c r="AF84" s="209">
        <f t="shared" si="9"/>
        <v>0</v>
      </c>
      <c r="AG84" s="209">
        <f t="shared" si="10"/>
        <v>1.34</v>
      </c>
      <c r="AH84" s="209"/>
      <c r="AI84" s="211"/>
      <c r="AJ84" s="209">
        <f t="shared" si="11"/>
        <v>0</v>
      </c>
      <c r="AK84" s="209">
        <f t="shared" si="12"/>
        <v>1.34</v>
      </c>
    </row>
    <row r="85" spans="1:37" s="212" customFormat="1" ht="31" x14ac:dyDescent="0.35">
      <c r="A85" s="203">
        <v>80</v>
      </c>
      <c r="B85" s="229" t="s">
        <v>399</v>
      </c>
      <c r="C85" s="229" t="s">
        <v>276</v>
      </c>
      <c r="D85" s="229" t="s">
        <v>400</v>
      </c>
      <c r="E85" s="234" t="s">
        <v>424</v>
      </c>
      <c r="F85" s="232">
        <v>42601</v>
      </c>
      <c r="G85" s="230">
        <v>43.73</v>
      </c>
      <c r="H85" s="237">
        <v>42825</v>
      </c>
      <c r="I85" s="237">
        <v>42842</v>
      </c>
      <c r="J85" s="245">
        <v>32.58</v>
      </c>
      <c r="K85" s="246" t="s">
        <v>409</v>
      </c>
      <c r="L85" s="236">
        <v>90</v>
      </c>
      <c r="M85" s="232">
        <v>42870</v>
      </c>
      <c r="N85" s="236">
        <v>29.32</v>
      </c>
      <c r="O85" s="237">
        <v>42856</v>
      </c>
      <c r="P85" s="232">
        <v>42877</v>
      </c>
      <c r="Q85" s="232">
        <v>43018</v>
      </c>
      <c r="R85" s="238">
        <v>18</v>
      </c>
      <c r="S85" s="232">
        <v>43103</v>
      </c>
      <c r="T85" s="232">
        <f t="shared" si="13"/>
        <v>43649</v>
      </c>
      <c r="U85" s="232"/>
      <c r="V85" s="232"/>
      <c r="W85" s="232"/>
      <c r="X85" s="232"/>
      <c r="Y85" s="208">
        <v>0</v>
      </c>
      <c r="Z85" s="209">
        <v>2.2400000000000002</v>
      </c>
      <c r="AA85" s="211"/>
      <c r="AB85" s="209">
        <f t="shared" si="7"/>
        <v>2.2400000000000002</v>
      </c>
      <c r="AC85" s="209">
        <f t="shared" si="8"/>
        <v>2.2400000000000002</v>
      </c>
      <c r="AD85" s="209"/>
      <c r="AE85" s="242">
        <v>1.83</v>
      </c>
      <c r="AF85" s="209">
        <f t="shared" si="9"/>
        <v>1.83</v>
      </c>
      <c r="AG85" s="209">
        <f t="shared" si="10"/>
        <v>4.07</v>
      </c>
      <c r="AH85" s="209"/>
      <c r="AI85" s="211"/>
      <c r="AJ85" s="209">
        <f t="shared" si="11"/>
        <v>0</v>
      </c>
      <c r="AK85" s="209">
        <f t="shared" si="12"/>
        <v>4.07</v>
      </c>
    </row>
    <row r="86" spans="1:37" s="212" customFormat="1" ht="31" x14ac:dyDescent="0.35">
      <c r="A86" s="203">
        <v>81</v>
      </c>
      <c r="B86" s="229" t="s">
        <v>250</v>
      </c>
      <c r="C86" s="229" t="s">
        <v>251</v>
      </c>
      <c r="D86" s="229" t="s">
        <v>252</v>
      </c>
      <c r="E86" s="234" t="s">
        <v>425</v>
      </c>
      <c r="F86" s="232">
        <v>42403</v>
      </c>
      <c r="G86" s="229">
        <v>48.45</v>
      </c>
      <c r="H86" s="232">
        <v>42377</v>
      </c>
      <c r="I86" s="232">
        <v>42842</v>
      </c>
      <c r="J86" s="245">
        <v>48.19</v>
      </c>
      <c r="K86" s="246" t="s">
        <v>415</v>
      </c>
      <c r="L86" s="236">
        <v>90</v>
      </c>
      <c r="M86" s="232">
        <v>42870</v>
      </c>
      <c r="N86" s="236">
        <v>43.37</v>
      </c>
      <c r="O86" s="237">
        <v>42856</v>
      </c>
      <c r="P86" s="232">
        <v>42877</v>
      </c>
      <c r="Q86" s="232">
        <v>42957</v>
      </c>
      <c r="R86" s="238">
        <v>19</v>
      </c>
      <c r="S86" s="232">
        <v>43273</v>
      </c>
      <c r="T86" s="232">
        <f t="shared" si="13"/>
        <v>43852</v>
      </c>
      <c r="U86" s="232"/>
      <c r="V86" s="232"/>
      <c r="W86" s="232"/>
      <c r="X86" s="232"/>
      <c r="Y86" s="208">
        <v>1.1859999999999999</v>
      </c>
      <c r="Z86" s="209">
        <v>4.0000000000000036E-3</v>
      </c>
      <c r="AA86" s="211"/>
      <c r="AB86" s="209">
        <f t="shared" si="7"/>
        <v>4.0000000000000036E-3</v>
      </c>
      <c r="AC86" s="209">
        <f t="shared" si="8"/>
        <v>1.19</v>
      </c>
      <c r="AD86" s="209"/>
      <c r="AE86" s="242">
        <v>0</v>
      </c>
      <c r="AF86" s="209">
        <f t="shared" si="9"/>
        <v>0</v>
      </c>
      <c r="AG86" s="209">
        <f t="shared" si="10"/>
        <v>1.19</v>
      </c>
      <c r="AH86" s="209"/>
      <c r="AI86" s="211"/>
      <c r="AJ86" s="209">
        <f t="shared" si="11"/>
        <v>0</v>
      </c>
      <c r="AK86" s="209">
        <f t="shared" si="12"/>
        <v>1.19</v>
      </c>
    </row>
    <row r="87" spans="1:37" s="212" customFormat="1" ht="46.5" x14ac:dyDescent="0.35">
      <c r="A87" s="203">
        <v>82</v>
      </c>
      <c r="B87" s="229" t="s">
        <v>250</v>
      </c>
      <c r="C87" s="229" t="s">
        <v>251</v>
      </c>
      <c r="D87" s="247" t="s">
        <v>252</v>
      </c>
      <c r="E87" s="234" t="s">
        <v>426</v>
      </c>
      <c r="F87" s="248">
        <v>42403</v>
      </c>
      <c r="G87" s="247">
        <v>72.650000000000006</v>
      </c>
      <c r="H87" s="237">
        <v>42825</v>
      </c>
      <c r="I87" s="237">
        <v>42842</v>
      </c>
      <c r="J87" s="245">
        <v>93.51</v>
      </c>
      <c r="K87" s="246" t="s">
        <v>402</v>
      </c>
      <c r="L87" s="236">
        <v>75</v>
      </c>
      <c r="M87" s="232">
        <v>42870</v>
      </c>
      <c r="N87" s="236">
        <v>70.13</v>
      </c>
      <c r="O87" s="237">
        <v>42856</v>
      </c>
      <c r="P87" s="232">
        <v>42877</v>
      </c>
      <c r="Q87" s="232">
        <v>42957</v>
      </c>
      <c r="R87" s="238">
        <v>25</v>
      </c>
      <c r="S87" s="232">
        <v>43276</v>
      </c>
      <c r="T87" s="232">
        <f t="shared" si="13"/>
        <v>44037</v>
      </c>
      <c r="U87" s="232"/>
      <c r="V87" s="232"/>
      <c r="W87" s="232"/>
      <c r="X87" s="232"/>
      <c r="Y87" s="208">
        <v>0</v>
      </c>
      <c r="Z87" s="209">
        <v>56.59</v>
      </c>
      <c r="AA87" s="211">
        <v>28.489000000000001</v>
      </c>
      <c r="AB87" s="209">
        <f t="shared" si="7"/>
        <v>85.079000000000008</v>
      </c>
      <c r="AC87" s="209">
        <f t="shared" si="8"/>
        <v>85.079000000000008</v>
      </c>
      <c r="AD87" s="209"/>
      <c r="AE87" s="242">
        <v>171.31</v>
      </c>
      <c r="AF87" s="209">
        <f t="shared" si="9"/>
        <v>171.31</v>
      </c>
      <c r="AG87" s="209">
        <f t="shared" si="10"/>
        <v>256.38900000000001</v>
      </c>
      <c r="AH87" s="209"/>
      <c r="AI87" s="211"/>
      <c r="AJ87" s="209">
        <f t="shared" si="11"/>
        <v>0</v>
      </c>
      <c r="AK87" s="209">
        <f t="shared" si="12"/>
        <v>256.38900000000001</v>
      </c>
    </row>
    <row r="88" spans="1:37" s="212" customFormat="1" ht="31" x14ac:dyDescent="0.35">
      <c r="A88" s="203">
        <v>83</v>
      </c>
      <c r="B88" s="229" t="s">
        <v>352</v>
      </c>
      <c r="C88" s="229" t="s">
        <v>258</v>
      </c>
      <c r="D88" s="229" t="s">
        <v>427</v>
      </c>
      <c r="E88" s="234" t="s">
        <v>428</v>
      </c>
      <c r="F88" s="232">
        <v>42871</v>
      </c>
      <c r="G88" s="230">
        <v>77.010000000000005</v>
      </c>
      <c r="H88" s="237">
        <v>42825</v>
      </c>
      <c r="I88" s="237">
        <v>42842</v>
      </c>
      <c r="J88" s="245">
        <v>13.37</v>
      </c>
      <c r="K88" s="246" t="s">
        <v>409</v>
      </c>
      <c r="L88" s="236">
        <v>100</v>
      </c>
      <c r="M88" s="232">
        <v>42870</v>
      </c>
      <c r="N88" s="236">
        <v>13.37</v>
      </c>
      <c r="O88" s="237">
        <v>42856</v>
      </c>
      <c r="P88" s="232">
        <v>42877</v>
      </c>
      <c r="Q88" s="232">
        <v>43048</v>
      </c>
      <c r="R88" s="244">
        <v>18</v>
      </c>
      <c r="S88" s="232">
        <v>43186</v>
      </c>
      <c r="T88" s="232">
        <f t="shared" si="13"/>
        <v>43735</v>
      </c>
      <c r="U88" s="232"/>
      <c r="V88" s="232"/>
      <c r="W88" s="232"/>
      <c r="X88" s="232"/>
      <c r="Y88" s="208">
        <v>0</v>
      </c>
      <c r="Z88" s="209">
        <v>0</v>
      </c>
      <c r="AA88" s="211">
        <v>17.739000000000001</v>
      </c>
      <c r="AB88" s="209">
        <f t="shared" si="7"/>
        <v>17.739000000000001</v>
      </c>
      <c r="AC88" s="209">
        <f t="shared" si="8"/>
        <v>17.739000000000001</v>
      </c>
      <c r="AD88" s="209"/>
      <c r="AE88" s="242">
        <f>35.481+5.413</f>
        <v>40.894000000000005</v>
      </c>
      <c r="AF88" s="209">
        <f t="shared" si="9"/>
        <v>40.894000000000005</v>
      </c>
      <c r="AG88" s="209">
        <f t="shared" si="10"/>
        <v>58.63300000000001</v>
      </c>
      <c r="AH88" s="209"/>
      <c r="AI88" s="211"/>
      <c r="AJ88" s="209">
        <f t="shared" si="11"/>
        <v>0</v>
      </c>
      <c r="AK88" s="209">
        <f t="shared" si="12"/>
        <v>58.63300000000001</v>
      </c>
    </row>
    <row r="89" spans="1:37" s="212" customFormat="1" ht="31" x14ac:dyDescent="0.35">
      <c r="A89" s="203">
        <v>84</v>
      </c>
      <c r="B89" s="229" t="s">
        <v>254</v>
      </c>
      <c r="C89" s="229" t="s">
        <v>251</v>
      </c>
      <c r="D89" s="229" t="s">
        <v>429</v>
      </c>
      <c r="E89" s="234" t="s">
        <v>430</v>
      </c>
      <c r="F89" s="232">
        <v>42605</v>
      </c>
      <c r="G89" s="230">
        <v>38.93</v>
      </c>
      <c r="H89" s="237">
        <v>42825</v>
      </c>
      <c r="I89" s="237">
        <v>42842</v>
      </c>
      <c r="J89" s="245">
        <v>24.83</v>
      </c>
      <c r="K89" s="246" t="s">
        <v>409</v>
      </c>
      <c r="L89" s="236">
        <v>90</v>
      </c>
      <c r="M89" s="232">
        <v>42870</v>
      </c>
      <c r="N89" s="236">
        <v>22.35</v>
      </c>
      <c r="O89" s="237">
        <v>42856</v>
      </c>
      <c r="P89" s="232">
        <v>42877</v>
      </c>
      <c r="Q89" s="232">
        <v>42997</v>
      </c>
      <c r="R89" s="244">
        <v>24</v>
      </c>
      <c r="S89" s="232">
        <v>43245</v>
      </c>
      <c r="T89" s="232">
        <f t="shared" si="13"/>
        <v>43976</v>
      </c>
      <c r="U89" s="232"/>
      <c r="V89" s="232"/>
      <c r="W89" s="232"/>
      <c r="X89" s="232"/>
      <c r="Y89" s="208">
        <v>0.67100000000000004</v>
      </c>
      <c r="Z89" s="209">
        <v>-1.0000000000000009E-3</v>
      </c>
      <c r="AA89" s="211"/>
      <c r="AB89" s="209">
        <f t="shared" si="7"/>
        <v>-1.0000000000000009E-3</v>
      </c>
      <c r="AC89" s="209">
        <f t="shared" si="8"/>
        <v>0.67</v>
      </c>
      <c r="AD89" s="209"/>
      <c r="AE89" s="242">
        <v>0</v>
      </c>
      <c r="AF89" s="209">
        <f t="shared" si="9"/>
        <v>0</v>
      </c>
      <c r="AG89" s="209">
        <f t="shared" si="10"/>
        <v>0.67</v>
      </c>
      <c r="AH89" s="209"/>
      <c r="AI89" s="211"/>
      <c r="AJ89" s="209">
        <f t="shared" si="11"/>
        <v>0</v>
      </c>
      <c r="AK89" s="209">
        <f t="shared" si="12"/>
        <v>0.67</v>
      </c>
    </row>
    <row r="90" spans="1:37" s="212" customFormat="1" ht="31" x14ac:dyDescent="0.35">
      <c r="A90" s="203">
        <v>85</v>
      </c>
      <c r="B90" s="229" t="s">
        <v>244</v>
      </c>
      <c r="C90" s="229" t="s">
        <v>245</v>
      </c>
      <c r="D90" s="229" t="s">
        <v>246</v>
      </c>
      <c r="E90" s="234" t="s">
        <v>431</v>
      </c>
      <c r="F90" s="232">
        <v>42611</v>
      </c>
      <c r="G90" s="230">
        <v>29.95</v>
      </c>
      <c r="H90" s="237">
        <v>42825</v>
      </c>
      <c r="I90" s="237">
        <v>42842</v>
      </c>
      <c r="J90" s="245">
        <v>13.18</v>
      </c>
      <c r="K90" s="246" t="s">
        <v>409</v>
      </c>
      <c r="L90" s="236">
        <v>90</v>
      </c>
      <c r="M90" s="232">
        <v>42870</v>
      </c>
      <c r="N90" s="236">
        <v>11.86</v>
      </c>
      <c r="O90" s="237">
        <v>42856</v>
      </c>
      <c r="P90" s="232">
        <v>42874</v>
      </c>
      <c r="Q90" s="232">
        <v>43018</v>
      </c>
      <c r="R90" s="238">
        <v>12</v>
      </c>
      <c r="S90" s="232">
        <v>43186</v>
      </c>
      <c r="T90" s="232">
        <f t="shared" si="13"/>
        <v>43551</v>
      </c>
      <c r="U90" s="232"/>
      <c r="V90" s="232"/>
      <c r="W90" s="232"/>
      <c r="X90" s="232"/>
      <c r="Y90" s="208">
        <v>0</v>
      </c>
      <c r="Z90" s="209">
        <v>0</v>
      </c>
      <c r="AA90" s="211">
        <v>39.83</v>
      </c>
      <c r="AB90" s="209">
        <f t="shared" si="7"/>
        <v>39.83</v>
      </c>
      <c r="AC90" s="209">
        <f t="shared" si="8"/>
        <v>39.83</v>
      </c>
      <c r="AD90" s="209"/>
      <c r="AE90" s="242">
        <v>76.745999999999995</v>
      </c>
      <c r="AF90" s="209">
        <f t="shared" si="9"/>
        <v>76.745999999999995</v>
      </c>
      <c r="AG90" s="209">
        <f t="shared" si="10"/>
        <v>116.57599999999999</v>
      </c>
      <c r="AH90" s="209"/>
      <c r="AI90" s="211"/>
      <c r="AJ90" s="209">
        <f t="shared" si="11"/>
        <v>0</v>
      </c>
      <c r="AK90" s="209">
        <f t="shared" si="12"/>
        <v>116.57599999999999</v>
      </c>
    </row>
    <row r="91" spans="1:37" s="212" customFormat="1" ht="31" x14ac:dyDescent="0.35">
      <c r="A91" s="203">
        <v>86</v>
      </c>
      <c r="B91" s="229" t="s">
        <v>244</v>
      </c>
      <c r="C91" s="229" t="s">
        <v>245</v>
      </c>
      <c r="D91" s="229" t="s">
        <v>246</v>
      </c>
      <c r="E91" s="234" t="s">
        <v>432</v>
      </c>
      <c r="F91" s="232">
        <v>42786</v>
      </c>
      <c r="G91" s="230">
        <v>586.87</v>
      </c>
      <c r="H91" s="237">
        <v>42825</v>
      </c>
      <c r="I91" s="237">
        <v>42842</v>
      </c>
      <c r="J91" s="245">
        <v>569.77</v>
      </c>
      <c r="K91" s="246" t="s">
        <v>409</v>
      </c>
      <c r="L91" s="236">
        <v>50</v>
      </c>
      <c r="M91" s="232">
        <v>42870</v>
      </c>
      <c r="N91" s="236">
        <v>284.89</v>
      </c>
      <c r="O91" s="237">
        <v>42856</v>
      </c>
      <c r="P91" s="232">
        <v>42877</v>
      </c>
      <c r="Q91" s="232">
        <v>43018</v>
      </c>
      <c r="R91" s="238">
        <v>18</v>
      </c>
      <c r="S91" s="232">
        <v>43273</v>
      </c>
      <c r="T91" s="232">
        <f t="shared" si="13"/>
        <v>43821</v>
      </c>
      <c r="U91" s="232"/>
      <c r="V91" s="232"/>
      <c r="W91" s="232"/>
      <c r="X91" s="232"/>
      <c r="Y91" s="209">
        <v>0</v>
      </c>
      <c r="Z91" s="209">
        <v>2.33</v>
      </c>
      <c r="AA91" s="211">
        <v>1.96</v>
      </c>
      <c r="AB91" s="209">
        <f t="shared" si="7"/>
        <v>4.29</v>
      </c>
      <c r="AC91" s="209">
        <f t="shared" si="8"/>
        <v>4.29</v>
      </c>
      <c r="AD91" s="209"/>
      <c r="AE91" s="207">
        <v>7.09</v>
      </c>
      <c r="AF91" s="209">
        <f t="shared" si="9"/>
        <v>7.09</v>
      </c>
      <c r="AG91" s="209">
        <f t="shared" si="10"/>
        <v>11.379999999999999</v>
      </c>
      <c r="AH91" s="209"/>
      <c r="AI91" s="211"/>
      <c r="AJ91" s="209">
        <f t="shared" si="11"/>
        <v>0</v>
      </c>
      <c r="AK91" s="209">
        <f t="shared" si="12"/>
        <v>11.379999999999999</v>
      </c>
    </row>
    <row r="92" spans="1:37" s="212" customFormat="1" ht="31" x14ac:dyDescent="0.35">
      <c r="A92" s="203">
        <v>87</v>
      </c>
      <c r="B92" s="229" t="s">
        <v>292</v>
      </c>
      <c r="C92" s="229" t="s">
        <v>241</v>
      </c>
      <c r="D92" s="229" t="s">
        <v>293</v>
      </c>
      <c r="E92" s="234" t="s">
        <v>433</v>
      </c>
      <c r="F92" s="232">
        <v>42674</v>
      </c>
      <c r="G92" s="230">
        <v>107.4</v>
      </c>
      <c r="H92" s="237">
        <v>42825</v>
      </c>
      <c r="I92" s="237">
        <v>42842</v>
      </c>
      <c r="J92" s="245">
        <v>78.84</v>
      </c>
      <c r="K92" s="246" t="s">
        <v>402</v>
      </c>
      <c r="L92" s="230">
        <v>75</v>
      </c>
      <c r="M92" s="232">
        <v>42870</v>
      </c>
      <c r="N92" s="236">
        <v>59.13</v>
      </c>
      <c r="O92" s="237">
        <v>42856</v>
      </c>
      <c r="P92" s="232">
        <v>42877</v>
      </c>
      <c r="Q92" s="232">
        <v>42913</v>
      </c>
      <c r="R92" s="238">
        <v>18</v>
      </c>
      <c r="S92" s="232">
        <v>43552</v>
      </c>
      <c r="T92" s="232">
        <f t="shared" si="13"/>
        <v>44102</v>
      </c>
      <c r="U92" s="232"/>
      <c r="V92" s="232"/>
      <c r="W92" s="232"/>
      <c r="X92" s="232"/>
      <c r="Y92" s="209">
        <v>0</v>
      </c>
      <c r="Z92" s="209">
        <v>0</v>
      </c>
      <c r="AA92" s="211">
        <v>7.8920000000000003</v>
      </c>
      <c r="AB92" s="209">
        <f t="shared" si="7"/>
        <v>7.8920000000000003</v>
      </c>
      <c r="AC92" s="209">
        <f t="shared" si="8"/>
        <v>7.8920000000000003</v>
      </c>
      <c r="AD92" s="209"/>
      <c r="AE92" s="207">
        <v>8.8000000000000106E-2</v>
      </c>
      <c r="AF92" s="209">
        <f t="shared" si="9"/>
        <v>8.8000000000000106E-2</v>
      </c>
      <c r="AG92" s="209">
        <f t="shared" si="10"/>
        <v>7.98</v>
      </c>
      <c r="AH92" s="209"/>
      <c r="AI92" s="211"/>
      <c r="AJ92" s="209">
        <f t="shared" si="11"/>
        <v>0</v>
      </c>
      <c r="AK92" s="209">
        <f t="shared" si="12"/>
        <v>7.98</v>
      </c>
    </row>
    <row r="93" spans="1:37" s="212" customFormat="1" ht="31" x14ac:dyDescent="0.35">
      <c r="A93" s="203">
        <v>88</v>
      </c>
      <c r="B93" s="229" t="s">
        <v>329</v>
      </c>
      <c r="C93" s="229" t="s">
        <v>276</v>
      </c>
      <c r="D93" s="229" t="s">
        <v>345</v>
      </c>
      <c r="E93" s="234" t="s">
        <v>434</v>
      </c>
      <c r="F93" s="232">
        <v>42718</v>
      </c>
      <c r="G93" s="230">
        <v>7.45</v>
      </c>
      <c r="H93" s="237">
        <v>42825</v>
      </c>
      <c r="I93" s="237">
        <v>42842</v>
      </c>
      <c r="J93" s="245">
        <v>7.45</v>
      </c>
      <c r="K93" s="246" t="s">
        <v>435</v>
      </c>
      <c r="L93" s="230">
        <v>60</v>
      </c>
      <c r="M93" s="232">
        <v>42870</v>
      </c>
      <c r="N93" s="236">
        <v>6.71</v>
      </c>
      <c r="O93" s="237">
        <v>42856</v>
      </c>
      <c r="P93" s="232">
        <v>42877</v>
      </c>
      <c r="Q93" s="232">
        <v>43119</v>
      </c>
      <c r="R93" s="238">
        <v>12</v>
      </c>
      <c r="S93" s="232">
        <v>43180</v>
      </c>
      <c r="T93" s="232">
        <f t="shared" si="13"/>
        <v>43545</v>
      </c>
      <c r="U93" s="232"/>
      <c r="V93" s="232"/>
      <c r="W93" s="232"/>
      <c r="X93" s="232"/>
      <c r="Y93" s="209">
        <v>0</v>
      </c>
      <c r="Z93" s="209">
        <v>0</v>
      </c>
      <c r="AA93" s="211">
        <v>9.26</v>
      </c>
      <c r="AB93" s="209">
        <f t="shared" si="7"/>
        <v>9.26</v>
      </c>
      <c r="AC93" s="209">
        <f t="shared" si="8"/>
        <v>9.26</v>
      </c>
      <c r="AD93" s="209"/>
      <c r="AE93" s="207">
        <v>17.591999999999999</v>
      </c>
      <c r="AF93" s="209">
        <f t="shared" si="9"/>
        <v>17.591999999999999</v>
      </c>
      <c r="AG93" s="209">
        <f t="shared" si="10"/>
        <v>26.851999999999997</v>
      </c>
      <c r="AH93" s="209"/>
      <c r="AI93" s="211"/>
      <c r="AJ93" s="209">
        <f t="shared" si="11"/>
        <v>0</v>
      </c>
      <c r="AK93" s="209">
        <f t="shared" si="12"/>
        <v>26.851999999999997</v>
      </c>
    </row>
    <row r="94" spans="1:37" s="212" customFormat="1" ht="31" x14ac:dyDescent="0.35">
      <c r="A94" s="203">
        <v>89</v>
      </c>
      <c r="B94" s="229" t="s">
        <v>357</v>
      </c>
      <c r="C94" s="229" t="s">
        <v>241</v>
      </c>
      <c r="D94" s="229" t="s">
        <v>436</v>
      </c>
      <c r="E94" s="234" t="s">
        <v>437</v>
      </c>
      <c r="F94" s="232">
        <v>42765</v>
      </c>
      <c r="G94" s="230">
        <v>383.22</v>
      </c>
      <c r="H94" s="237">
        <v>42825</v>
      </c>
      <c r="I94" s="237">
        <v>42842</v>
      </c>
      <c r="J94" s="245">
        <v>284.95999999999998</v>
      </c>
      <c r="K94" s="246" t="s">
        <v>409</v>
      </c>
      <c r="L94" s="230">
        <v>50</v>
      </c>
      <c r="M94" s="232">
        <v>42870</v>
      </c>
      <c r="N94" s="236">
        <v>142.47999999999999</v>
      </c>
      <c r="O94" s="237">
        <v>42856</v>
      </c>
      <c r="P94" s="237">
        <v>42878</v>
      </c>
      <c r="Q94" s="232">
        <v>42971</v>
      </c>
      <c r="R94" s="238">
        <v>24</v>
      </c>
      <c r="S94" s="232">
        <v>43552</v>
      </c>
      <c r="T94" s="232">
        <f t="shared" si="13"/>
        <v>44283</v>
      </c>
      <c r="U94" s="232"/>
      <c r="V94" s="232"/>
      <c r="W94" s="232"/>
      <c r="X94" s="232"/>
      <c r="Y94" s="209">
        <v>0</v>
      </c>
      <c r="Z94" s="209">
        <v>2.02</v>
      </c>
      <c r="AA94" s="211">
        <v>0.64800000000000002</v>
      </c>
      <c r="AB94" s="209">
        <f t="shared" si="7"/>
        <v>2.6680000000000001</v>
      </c>
      <c r="AC94" s="209">
        <f t="shared" si="8"/>
        <v>2.6680000000000001</v>
      </c>
      <c r="AD94" s="209"/>
      <c r="AE94" s="207">
        <v>1.97</v>
      </c>
      <c r="AF94" s="209">
        <f t="shared" si="9"/>
        <v>1.97</v>
      </c>
      <c r="AG94" s="209">
        <f t="shared" si="10"/>
        <v>4.6379999999999999</v>
      </c>
      <c r="AH94" s="209">
        <v>5.202</v>
      </c>
      <c r="AI94" s="211"/>
      <c r="AJ94" s="209">
        <f t="shared" si="11"/>
        <v>5.202</v>
      </c>
      <c r="AK94" s="209">
        <f t="shared" si="12"/>
        <v>9.84</v>
      </c>
    </row>
    <row r="95" spans="1:37" s="212" customFormat="1" ht="31" x14ac:dyDescent="0.35">
      <c r="A95" s="203">
        <v>90</v>
      </c>
      <c r="B95" s="229" t="s">
        <v>236</v>
      </c>
      <c r="C95" s="229" t="s">
        <v>241</v>
      </c>
      <c r="D95" s="229" t="s">
        <v>438</v>
      </c>
      <c r="E95" s="234" t="s">
        <v>439</v>
      </c>
      <c r="F95" s="232">
        <v>42376</v>
      </c>
      <c r="G95" s="229">
        <v>472.55</v>
      </c>
      <c r="H95" s="232">
        <v>42495</v>
      </c>
      <c r="I95" s="237">
        <v>42842</v>
      </c>
      <c r="J95" s="236">
        <v>472.55</v>
      </c>
      <c r="K95" s="246" t="s">
        <v>435</v>
      </c>
      <c r="L95" s="236">
        <v>80</v>
      </c>
      <c r="M95" s="232">
        <v>42870</v>
      </c>
      <c r="N95" s="236">
        <v>378.04</v>
      </c>
      <c r="O95" s="237">
        <v>42856</v>
      </c>
      <c r="P95" s="232">
        <v>42877</v>
      </c>
      <c r="Q95" s="232">
        <v>43018</v>
      </c>
      <c r="R95" s="244">
        <v>30</v>
      </c>
      <c r="S95" s="232">
        <v>43054</v>
      </c>
      <c r="T95" s="232">
        <f t="shared" si="13"/>
        <v>43966</v>
      </c>
      <c r="U95" s="232"/>
      <c r="V95" s="232"/>
      <c r="W95" s="232"/>
      <c r="X95" s="232"/>
      <c r="Y95" s="209">
        <v>0</v>
      </c>
      <c r="Z95" s="209">
        <v>0</v>
      </c>
      <c r="AA95" s="211">
        <v>2.5609999999999999</v>
      </c>
      <c r="AB95" s="209">
        <f t="shared" si="7"/>
        <v>2.5609999999999999</v>
      </c>
      <c r="AC95" s="209">
        <f t="shared" si="8"/>
        <v>2.5609999999999999</v>
      </c>
      <c r="AD95" s="209"/>
      <c r="AE95" s="207">
        <v>5.1189999999999998</v>
      </c>
      <c r="AF95" s="209">
        <f t="shared" si="9"/>
        <v>5.1189999999999998</v>
      </c>
      <c r="AG95" s="209">
        <f t="shared" si="10"/>
        <v>7.68</v>
      </c>
      <c r="AH95" s="209"/>
      <c r="AI95" s="211"/>
      <c r="AJ95" s="209">
        <f t="shared" si="11"/>
        <v>0</v>
      </c>
      <c r="AK95" s="209">
        <f t="shared" si="12"/>
        <v>7.68</v>
      </c>
    </row>
    <row r="96" spans="1:37" s="212" customFormat="1" x14ac:dyDescent="0.35">
      <c r="A96" s="203">
        <v>91</v>
      </c>
      <c r="B96" s="229" t="s">
        <v>440</v>
      </c>
      <c r="C96" s="229" t="s">
        <v>245</v>
      </c>
      <c r="D96" s="229" t="s">
        <v>441</v>
      </c>
      <c r="E96" s="234" t="s">
        <v>442</v>
      </c>
      <c r="F96" s="232">
        <v>42010</v>
      </c>
      <c r="G96" s="229">
        <v>28.48</v>
      </c>
      <c r="H96" s="232">
        <v>42377</v>
      </c>
      <c r="I96" s="237">
        <v>42437</v>
      </c>
      <c r="J96" s="236">
        <v>25.86</v>
      </c>
      <c r="K96" s="246" t="s">
        <v>239</v>
      </c>
      <c r="L96" s="236">
        <v>90</v>
      </c>
      <c r="M96" s="232">
        <v>42870</v>
      </c>
      <c r="N96" s="236">
        <v>23.27</v>
      </c>
      <c r="O96" s="232">
        <v>42972</v>
      </c>
      <c r="P96" s="232">
        <v>43054</v>
      </c>
      <c r="Q96" s="232">
        <v>43150</v>
      </c>
      <c r="R96" s="244">
        <v>22</v>
      </c>
      <c r="S96" s="232">
        <v>43276</v>
      </c>
      <c r="T96" s="232">
        <f t="shared" si="13"/>
        <v>43946</v>
      </c>
      <c r="U96" s="232"/>
      <c r="V96" s="232"/>
      <c r="W96" s="232"/>
      <c r="X96" s="232"/>
      <c r="Y96" s="209">
        <v>0</v>
      </c>
      <c r="Z96" s="209">
        <v>0</v>
      </c>
      <c r="AA96" s="211"/>
      <c r="AB96" s="209">
        <f t="shared" si="7"/>
        <v>0</v>
      </c>
      <c r="AC96" s="209">
        <f t="shared" si="8"/>
        <v>0</v>
      </c>
      <c r="AD96" s="209"/>
      <c r="AE96" s="207">
        <v>1.873</v>
      </c>
      <c r="AF96" s="209">
        <f t="shared" si="9"/>
        <v>1.873</v>
      </c>
      <c r="AG96" s="209">
        <f t="shared" si="10"/>
        <v>1.873</v>
      </c>
      <c r="AH96" s="209"/>
      <c r="AI96" s="211"/>
      <c r="AJ96" s="209">
        <f t="shared" si="11"/>
        <v>0</v>
      </c>
      <c r="AK96" s="209">
        <f t="shared" si="12"/>
        <v>1.873</v>
      </c>
    </row>
    <row r="97" spans="1:37" s="212" customFormat="1" ht="31" x14ac:dyDescent="0.35">
      <c r="A97" s="203">
        <v>92</v>
      </c>
      <c r="B97" s="229" t="s">
        <v>292</v>
      </c>
      <c r="C97" s="229" t="s">
        <v>241</v>
      </c>
      <c r="D97" s="229" t="s">
        <v>293</v>
      </c>
      <c r="E97" s="234" t="s">
        <v>443</v>
      </c>
      <c r="F97" s="232">
        <v>42808</v>
      </c>
      <c r="G97" s="229">
        <v>185.23</v>
      </c>
      <c r="H97" s="232">
        <v>42907</v>
      </c>
      <c r="I97" s="237">
        <v>42920</v>
      </c>
      <c r="J97" s="236">
        <v>159.63</v>
      </c>
      <c r="K97" s="246" t="s">
        <v>300</v>
      </c>
      <c r="L97" s="230">
        <v>50</v>
      </c>
      <c r="M97" s="232">
        <v>43012</v>
      </c>
      <c r="N97" s="236">
        <v>79.819999999999993</v>
      </c>
      <c r="O97" s="232">
        <v>42972</v>
      </c>
      <c r="P97" s="232">
        <v>43054</v>
      </c>
      <c r="Q97" s="232">
        <v>43180</v>
      </c>
      <c r="R97" s="244">
        <v>24</v>
      </c>
      <c r="S97" s="232">
        <v>43552</v>
      </c>
      <c r="T97" s="232">
        <f t="shared" si="13"/>
        <v>44283</v>
      </c>
      <c r="U97" s="232"/>
      <c r="V97" s="232"/>
      <c r="W97" s="232"/>
      <c r="X97" s="232"/>
      <c r="Y97" s="209">
        <v>0</v>
      </c>
      <c r="Z97" s="209">
        <v>0</v>
      </c>
      <c r="AA97" s="211"/>
      <c r="AB97" s="209">
        <f t="shared" si="7"/>
        <v>0</v>
      </c>
      <c r="AC97" s="209">
        <f t="shared" si="8"/>
        <v>0</v>
      </c>
      <c r="AD97" s="209"/>
      <c r="AE97" s="207">
        <v>7.3760000000000003</v>
      </c>
      <c r="AF97" s="209">
        <f t="shared" si="9"/>
        <v>7.3760000000000003</v>
      </c>
      <c r="AG97" s="209">
        <f t="shared" si="10"/>
        <v>7.3760000000000003</v>
      </c>
      <c r="AH97" s="209">
        <v>9.4019999999999992</v>
      </c>
      <c r="AI97" s="211"/>
      <c r="AJ97" s="209">
        <f t="shared" si="11"/>
        <v>9.4019999999999992</v>
      </c>
      <c r="AK97" s="209">
        <f t="shared" si="12"/>
        <v>16.777999999999999</v>
      </c>
    </row>
    <row r="98" spans="1:37" s="212" customFormat="1" ht="31" x14ac:dyDescent="0.35">
      <c r="A98" s="203">
        <v>93</v>
      </c>
      <c r="B98" s="229" t="s">
        <v>244</v>
      </c>
      <c r="C98" s="229" t="s">
        <v>245</v>
      </c>
      <c r="D98" s="229" t="s">
        <v>246</v>
      </c>
      <c r="E98" s="234" t="s">
        <v>444</v>
      </c>
      <c r="F98" s="232">
        <v>42851</v>
      </c>
      <c r="G98" s="229">
        <v>191.72</v>
      </c>
      <c r="H98" s="232">
        <v>42907</v>
      </c>
      <c r="I98" s="237">
        <v>42920</v>
      </c>
      <c r="J98" s="236">
        <v>185.19</v>
      </c>
      <c r="K98" s="246" t="s">
        <v>300</v>
      </c>
      <c r="L98" s="230">
        <v>50</v>
      </c>
      <c r="M98" s="232">
        <v>43012</v>
      </c>
      <c r="N98" s="236">
        <v>92.6</v>
      </c>
      <c r="O98" s="232">
        <v>42972</v>
      </c>
      <c r="P98" s="232">
        <v>43054</v>
      </c>
      <c r="Q98" s="232">
        <v>43154</v>
      </c>
      <c r="R98" s="244">
        <v>24</v>
      </c>
      <c r="S98" s="232">
        <v>43550</v>
      </c>
      <c r="T98" s="232">
        <f t="shared" si="13"/>
        <v>44281</v>
      </c>
      <c r="U98" s="232"/>
      <c r="V98" s="232"/>
      <c r="W98" s="232"/>
      <c r="X98" s="232"/>
      <c r="Y98" s="209">
        <v>0</v>
      </c>
      <c r="Z98" s="209">
        <v>25.395</v>
      </c>
      <c r="AA98" s="211"/>
      <c r="AB98" s="209">
        <f t="shared" si="7"/>
        <v>25.395</v>
      </c>
      <c r="AC98" s="209">
        <f t="shared" si="8"/>
        <v>25.395</v>
      </c>
      <c r="AD98" s="209"/>
      <c r="AE98" s="207">
        <v>8.5519999999999996</v>
      </c>
      <c r="AF98" s="209">
        <f t="shared" si="9"/>
        <v>8.5519999999999996</v>
      </c>
      <c r="AG98" s="209">
        <f t="shared" si="10"/>
        <v>33.947000000000003</v>
      </c>
      <c r="AH98" s="209"/>
      <c r="AI98" s="211"/>
      <c r="AJ98" s="209">
        <f t="shared" si="11"/>
        <v>0</v>
      </c>
      <c r="AK98" s="209">
        <f t="shared" si="12"/>
        <v>33.947000000000003</v>
      </c>
    </row>
    <row r="99" spans="1:37" s="212" customFormat="1" ht="31" x14ac:dyDescent="0.35">
      <c r="A99" s="203">
        <v>94</v>
      </c>
      <c r="B99" s="229" t="s">
        <v>240</v>
      </c>
      <c r="C99" s="229" t="s">
        <v>241</v>
      </c>
      <c r="D99" s="229" t="s">
        <v>242</v>
      </c>
      <c r="E99" s="234" t="s">
        <v>445</v>
      </c>
      <c r="F99" s="232">
        <v>42760</v>
      </c>
      <c r="G99" s="229">
        <v>61.37</v>
      </c>
      <c r="H99" s="232">
        <v>42907</v>
      </c>
      <c r="I99" s="237">
        <v>42920</v>
      </c>
      <c r="J99" s="236">
        <v>22.42</v>
      </c>
      <c r="K99" s="246" t="s">
        <v>300</v>
      </c>
      <c r="L99" s="230">
        <v>90</v>
      </c>
      <c r="M99" s="232">
        <v>43012</v>
      </c>
      <c r="N99" s="236">
        <v>20.18</v>
      </c>
      <c r="O99" s="232">
        <v>42972</v>
      </c>
      <c r="P99" s="232">
        <v>43054</v>
      </c>
      <c r="Q99" s="232">
        <v>43146</v>
      </c>
      <c r="R99" s="244">
        <v>24</v>
      </c>
      <c r="S99" s="232">
        <v>43276</v>
      </c>
      <c r="T99" s="232">
        <f t="shared" si="13"/>
        <v>44007</v>
      </c>
      <c r="U99" s="232"/>
      <c r="V99" s="232"/>
      <c r="W99" s="232"/>
      <c r="X99" s="232"/>
      <c r="Y99" s="209">
        <v>0</v>
      </c>
      <c r="Z99" s="209">
        <v>0</v>
      </c>
      <c r="AA99" s="211"/>
      <c r="AB99" s="209">
        <f t="shared" si="7"/>
        <v>0</v>
      </c>
      <c r="AC99" s="209">
        <f t="shared" si="8"/>
        <v>0</v>
      </c>
      <c r="AD99" s="209"/>
      <c r="AE99" s="207">
        <v>15.55</v>
      </c>
      <c r="AF99" s="209">
        <f t="shared" si="9"/>
        <v>15.55</v>
      </c>
      <c r="AG99" s="209">
        <f t="shared" si="10"/>
        <v>15.55</v>
      </c>
      <c r="AH99" s="209">
        <v>10.8</v>
      </c>
      <c r="AI99" s="211">
        <v>10.38</v>
      </c>
      <c r="AJ99" s="209">
        <f t="shared" si="11"/>
        <v>21.18</v>
      </c>
      <c r="AK99" s="209">
        <f t="shared" si="12"/>
        <v>36.730000000000004</v>
      </c>
    </row>
    <row r="100" spans="1:37" s="212" customFormat="1" ht="31" x14ac:dyDescent="0.35">
      <c r="A100" s="203">
        <v>95</v>
      </c>
      <c r="B100" s="229" t="s">
        <v>254</v>
      </c>
      <c r="C100" s="229" t="s">
        <v>251</v>
      </c>
      <c r="D100" s="229" t="s">
        <v>255</v>
      </c>
      <c r="E100" s="234" t="s">
        <v>446</v>
      </c>
      <c r="F100" s="232">
        <v>42775</v>
      </c>
      <c r="G100" s="229">
        <v>80.62</v>
      </c>
      <c r="H100" s="232">
        <v>42907</v>
      </c>
      <c r="I100" s="237">
        <v>42920</v>
      </c>
      <c r="J100" s="236">
        <v>51.22</v>
      </c>
      <c r="K100" s="246" t="s">
        <v>300</v>
      </c>
      <c r="L100" s="230">
        <v>50</v>
      </c>
      <c r="M100" s="232">
        <v>43012</v>
      </c>
      <c r="N100" s="236">
        <v>25.61</v>
      </c>
      <c r="O100" s="232">
        <v>42972</v>
      </c>
      <c r="P100" s="232">
        <v>43054</v>
      </c>
      <c r="Q100" s="232">
        <v>43103</v>
      </c>
      <c r="R100" s="244">
        <v>36</v>
      </c>
      <c r="S100" s="232">
        <v>43553</v>
      </c>
      <c r="T100" s="232">
        <f t="shared" si="13"/>
        <v>44649</v>
      </c>
      <c r="U100" s="232"/>
      <c r="V100" s="232"/>
      <c r="W100" s="232"/>
      <c r="X100" s="232"/>
      <c r="Y100" s="209">
        <v>0</v>
      </c>
      <c r="Z100" s="209">
        <v>0.41</v>
      </c>
      <c r="AA100" s="211"/>
      <c r="AB100" s="209">
        <f t="shared" si="7"/>
        <v>0.41</v>
      </c>
      <c r="AC100" s="209">
        <f t="shared" si="8"/>
        <v>0.41</v>
      </c>
      <c r="AD100" s="209"/>
      <c r="AE100" s="207">
        <v>0</v>
      </c>
      <c r="AF100" s="209">
        <f t="shared" si="9"/>
        <v>0</v>
      </c>
      <c r="AG100" s="209">
        <f t="shared" si="10"/>
        <v>0.41</v>
      </c>
      <c r="AH100" s="209"/>
      <c r="AI100" s="211"/>
      <c r="AJ100" s="209">
        <f t="shared" si="11"/>
        <v>0</v>
      </c>
      <c r="AK100" s="209">
        <f t="shared" si="12"/>
        <v>0.41</v>
      </c>
    </row>
    <row r="101" spans="1:37" s="212" customFormat="1" ht="31" x14ac:dyDescent="0.35">
      <c r="A101" s="203">
        <v>96</v>
      </c>
      <c r="B101" s="229" t="s">
        <v>323</v>
      </c>
      <c r="C101" s="229" t="s">
        <v>245</v>
      </c>
      <c r="D101" s="229" t="s">
        <v>324</v>
      </c>
      <c r="E101" s="234" t="s">
        <v>447</v>
      </c>
      <c r="F101" s="232">
        <v>42776</v>
      </c>
      <c r="G101" s="229">
        <v>43.39</v>
      </c>
      <c r="H101" s="232">
        <v>42907</v>
      </c>
      <c r="I101" s="237">
        <v>42920</v>
      </c>
      <c r="J101" s="236">
        <v>37.46</v>
      </c>
      <c r="K101" s="246" t="s">
        <v>300</v>
      </c>
      <c r="L101" s="230">
        <v>50</v>
      </c>
      <c r="M101" s="232">
        <v>43012</v>
      </c>
      <c r="N101" s="236">
        <v>18.73</v>
      </c>
      <c r="O101" s="232">
        <v>42972</v>
      </c>
      <c r="P101" s="232">
        <v>43054</v>
      </c>
      <c r="Q101" s="232">
        <v>43432</v>
      </c>
      <c r="R101" s="244">
        <v>36</v>
      </c>
      <c r="S101" s="232">
        <v>43600</v>
      </c>
      <c r="T101" s="232">
        <f t="shared" si="13"/>
        <v>44696</v>
      </c>
      <c r="U101" s="232"/>
      <c r="V101" s="232"/>
      <c r="W101" s="232"/>
      <c r="X101" s="232"/>
      <c r="Y101" s="209">
        <v>0</v>
      </c>
      <c r="Z101" s="209">
        <v>0</v>
      </c>
      <c r="AA101" s="211">
        <v>39.119000000000007</v>
      </c>
      <c r="AB101" s="209">
        <f t="shared" si="7"/>
        <v>39.119000000000007</v>
      </c>
      <c r="AC101" s="209">
        <f t="shared" si="8"/>
        <v>39.119000000000007</v>
      </c>
      <c r="AD101" s="209"/>
      <c r="AE101" s="207">
        <v>75.56</v>
      </c>
      <c r="AF101" s="209">
        <f t="shared" si="9"/>
        <v>75.56</v>
      </c>
      <c r="AG101" s="209">
        <f t="shared" si="10"/>
        <v>114.679</v>
      </c>
      <c r="AH101" s="209"/>
      <c r="AI101" s="211"/>
      <c r="AJ101" s="209">
        <f t="shared" si="11"/>
        <v>0</v>
      </c>
      <c r="AK101" s="209">
        <f t="shared" si="12"/>
        <v>114.679</v>
      </c>
    </row>
    <row r="102" spans="1:37" s="212" customFormat="1" ht="31" x14ac:dyDescent="0.35">
      <c r="A102" s="203">
        <v>97</v>
      </c>
      <c r="B102" s="229" t="s">
        <v>240</v>
      </c>
      <c r="C102" s="229" t="s">
        <v>241</v>
      </c>
      <c r="D102" s="229" t="s">
        <v>242</v>
      </c>
      <c r="E102" s="234" t="s">
        <v>448</v>
      </c>
      <c r="F102" s="232">
        <v>42810</v>
      </c>
      <c r="G102" s="229">
        <v>212.45</v>
      </c>
      <c r="H102" s="232">
        <v>42907</v>
      </c>
      <c r="I102" s="237">
        <v>42920</v>
      </c>
      <c r="J102" s="236">
        <v>147.52000000000001</v>
      </c>
      <c r="K102" s="246" t="s">
        <v>300</v>
      </c>
      <c r="L102" s="230">
        <v>50</v>
      </c>
      <c r="M102" s="232">
        <v>43012</v>
      </c>
      <c r="N102" s="236">
        <v>73.760000000000005</v>
      </c>
      <c r="O102" s="232">
        <v>42972</v>
      </c>
      <c r="P102" s="232">
        <v>43054</v>
      </c>
      <c r="Q102" s="232">
        <v>43571</v>
      </c>
      <c r="R102" s="244">
        <v>36</v>
      </c>
      <c r="S102" s="232">
        <v>43600</v>
      </c>
      <c r="T102" s="232">
        <f t="shared" si="13"/>
        <v>44696</v>
      </c>
      <c r="U102" s="232"/>
      <c r="V102" s="232"/>
      <c r="W102" s="232"/>
      <c r="X102" s="232"/>
      <c r="Y102" s="209">
        <v>0</v>
      </c>
      <c r="Z102" s="209">
        <v>0</v>
      </c>
      <c r="AA102" s="211">
        <v>1.6110000000000002</v>
      </c>
      <c r="AB102" s="209">
        <f t="shared" si="7"/>
        <v>1.6110000000000002</v>
      </c>
      <c r="AC102" s="209">
        <f t="shared" si="8"/>
        <v>1.6110000000000002</v>
      </c>
      <c r="AD102" s="209"/>
      <c r="AE102" s="207">
        <v>3</v>
      </c>
      <c r="AF102" s="209">
        <f t="shared" si="9"/>
        <v>3</v>
      </c>
      <c r="AG102" s="209">
        <f t="shared" si="10"/>
        <v>4.6110000000000007</v>
      </c>
      <c r="AH102" s="209"/>
      <c r="AI102" s="211"/>
      <c r="AJ102" s="209">
        <f t="shared" si="11"/>
        <v>0</v>
      </c>
      <c r="AK102" s="209">
        <f t="shared" si="12"/>
        <v>4.6110000000000007</v>
      </c>
    </row>
    <row r="103" spans="1:37" s="212" customFormat="1" ht="31" x14ac:dyDescent="0.35">
      <c r="A103" s="203">
        <v>98</v>
      </c>
      <c r="B103" s="229" t="s">
        <v>275</v>
      </c>
      <c r="C103" s="229" t="s">
        <v>276</v>
      </c>
      <c r="D103" s="229" t="s">
        <v>277</v>
      </c>
      <c r="E103" s="234" t="s">
        <v>449</v>
      </c>
      <c r="F103" s="232">
        <v>42821</v>
      </c>
      <c r="G103" s="229">
        <v>576.64</v>
      </c>
      <c r="H103" s="232">
        <v>42907</v>
      </c>
      <c r="I103" s="237">
        <v>42920</v>
      </c>
      <c r="J103" s="236">
        <v>507.89</v>
      </c>
      <c r="K103" s="246" t="s">
        <v>300</v>
      </c>
      <c r="L103" s="230">
        <v>50</v>
      </c>
      <c r="M103" s="232">
        <v>43012</v>
      </c>
      <c r="N103" s="236">
        <v>253.95</v>
      </c>
      <c r="O103" s="232">
        <v>42972</v>
      </c>
      <c r="P103" s="232">
        <v>43054</v>
      </c>
      <c r="Q103" s="232">
        <v>43143</v>
      </c>
      <c r="R103" s="244">
        <v>36</v>
      </c>
      <c r="S103" s="232">
        <v>43245</v>
      </c>
      <c r="T103" s="232">
        <f t="shared" si="13"/>
        <v>44341</v>
      </c>
      <c r="U103" s="232"/>
      <c r="V103" s="232"/>
      <c r="W103" s="232"/>
      <c r="X103" s="232"/>
      <c r="Y103" s="209">
        <v>0</v>
      </c>
      <c r="Z103" s="209">
        <v>0</v>
      </c>
      <c r="AA103" s="211"/>
      <c r="AB103" s="209">
        <f t="shared" si="7"/>
        <v>0</v>
      </c>
      <c r="AC103" s="209">
        <f t="shared" si="8"/>
        <v>0</v>
      </c>
      <c r="AD103" s="209"/>
      <c r="AE103" s="207">
        <v>0.18</v>
      </c>
      <c r="AF103" s="209">
        <f t="shared" si="9"/>
        <v>0.18</v>
      </c>
      <c r="AG103" s="209">
        <f t="shared" si="10"/>
        <v>0.18</v>
      </c>
      <c r="AH103" s="209">
        <v>0.36187200000000003</v>
      </c>
      <c r="AI103" s="211"/>
      <c r="AJ103" s="209">
        <f t="shared" si="11"/>
        <v>0.36187200000000003</v>
      </c>
      <c r="AK103" s="209">
        <f t="shared" si="12"/>
        <v>0.54187200000000002</v>
      </c>
    </row>
    <row r="104" spans="1:37" s="212" customFormat="1" ht="31" x14ac:dyDescent="0.35">
      <c r="A104" s="203">
        <v>99</v>
      </c>
      <c r="B104" s="230" t="s">
        <v>279</v>
      </c>
      <c r="C104" s="229" t="s">
        <v>241</v>
      </c>
      <c r="D104" s="229" t="s">
        <v>280</v>
      </c>
      <c r="E104" s="234" t="s">
        <v>450</v>
      </c>
      <c r="F104" s="232">
        <v>42849</v>
      </c>
      <c r="G104" s="229">
        <v>374.42</v>
      </c>
      <c r="H104" s="232">
        <v>42907</v>
      </c>
      <c r="I104" s="237">
        <v>42920</v>
      </c>
      <c r="J104" s="236">
        <v>310.95999999999998</v>
      </c>
      <c r="K104" s="246" t="s">
        <v>300</v>
      </c>
      <c r="L104" s="230">
        <v>50</v>
      </c>
      <c r="M104" s="232">
        <v>43012</v>
      </c>
      <c r="N104" s="236">
        <v>155.47999999999999</v>
      </c>
      <c r="O104" s="232">
        <v>42972</v>
      </c>
      <c r="P104" s="232">
        <v>43054</v>
      </c>
      <c r="Q104" s="232">
        <v>43619</v>
      </c>
      <c r="R104" s="244">
        <v>24</v>
      </c>
      <c r="S104" s="232">
        <v>43819</v>
      </c>
      <c r="T104" s="232">
        <f t="shared" si="13"/>
        <v>44550</v>
      </c>
      <c r="U104" s="232"/>
      <c r="V104" s="232"/>
      <c r="W104" s="232"/>
      <c r="X104" s="232"/>
      <c r="Y104" s="209">
        <v>0</v>
      </c>
      <c r="Z104" s="209">
        <v>0</v>
      </c>
      <c r="AA104" s="211"/>
      <c r="AB104" s="209">
        <f t="shared" si="7"/>
        <v>0</v>
      </c>
      <c r="AC104" s="209">
        <f t="shared" si="8"/>
        <v>0</v>
      </c>
      <c r="AD104" s="209"/>
      <c r="AE104" s="207">
        <v>0</v>
      </c>
      <c r="AF104" s="209">
        <f t="shared" si="9"/>
        <v>0</v>
      </c>
      <c r="AG104" s="209">
        <f t="shared" si="10"/>
        <v>0</v>
      </c>
      <c r="AH104" s="209"/>
      <c r="AI104" s="211"/>
      <c r="AJ104" s="209">
        <f t="shared" si="11"/>
        <v>0</v>
      </c>
      <c r="AK104" s="209">
        <f t="shared" si="12"/>
        <v>0</v>
      </c>
    </row>
    <row r="105" spans="1:37" s="212" customFormat="1" ht="31" x14ac:dyDescent="0.35">
      <c r="A105" s="203">
        <v>100</v>
      </c>
      <c r="B105" s="229" t="s">
        <v>352</v>
      </c>
      <c r="C105" s="229" t="s">
        <v>258</v>
      </c>
      <c r="D105" s="229" t="s">
        <v>353</v>
      </c>
      <c r="E105" s="234" t="s">
        <v>451</v>
      </c>
      <c r="F105" s="232">
        <v>42851</v>
      </c>
      <c r="G105" s="229">
        <v>11.36</v>
      </c>
      <c r="H105" s="232">
        <v>42907</v>
      </c>
      <c r="I105" s="237">
        <v>42920</v>
      </c>
      <c r="J105" s="236">
        <v>8.15</v>
      </c>
      <c r="K105" s="246" t="s">
        <v>300</v>
      </c>
      <c r="L105" s="230">
        <v>50</v>
      </c>
      <c r="M105" s="232">
        <v>43012</v>
      </c>
      <c r="N105" s="236">
        <v>4.08</v>
      </c>
      <c r="O105" s="232">
        <v>42972</v>
      </c>
      <c r="P105" s="232">
        <v>43054</v>
      </c>
      <c r="Q105" s="232">
        <v>43129</v>
      </c>
      <c r="R105" s="244">
        <v>18</v>
      </c>
      <c r="S105" s="232">
        <v>43245</v>
      </c>
      <c r="T105" s="232">
        <f t="shared" si="13"/>
        <v>43794</v>
      </c>
      <c r="U105" s="232"/>
      <c r="V105" s="232"/>
      <c r="W105" s="232"/>
      <c r="X105" s="232"/>
      <c r="Y105" s="209">
        <v>0</v>
      </c>
      <c r="Z105" s="209">
        <v>0</v>
      </c>
      <c r="AA105" s="211">
        <v>4.516</v>
      </c>
      <c r="AB105" s="209">
        <f t="shared" si="7"/>
        <v>4.516</v>
      </c>
      <c r="AC105" s="209">
        <f t="shared" si="8"/>
        <v>4.516</v>
      </c>
      <c r="AD105" s="209"/>
      <c r="AE105" s="207">
        <v>7.5019999999999998</v>
      </c>
      <c r="AF105" s="209">
        <f t="shared" si="9"/>
        <v>7.5019999999999998</v>
      </c>
      <c r="AG105" s="209">
        <f t="shared" si="10"/>
        <v>12.018000000000001</v>
      </c>
      <c r="AH105" s="209"/>
      <c r="AI105" s="211"/>
      <c r="AJ105" s="209">
        <f t="shared" si="11"/>
        <v>0</v>
      </c>
      <c r="AK105" s="209">
        <f t="shared" si="12"/>
        <v>12.018000000000001</v>
      </c>
    </row>
    <row r="106" spans="1:37" s="212" customFormat="1" x14ac:dyDescent="0.35">
      <c r="A106" s="203">
        <v>101</v>
      </c>
      <c r="B106" s="229" t="s">
        <v>452</v>
      </c>
      <c r="C106" s="229" t="s">
        <v>251</v>
      </c>
      <c r="D106" s="229" t="s">
        <v>453</v>
      </c>
      <c r="E106" s="231" t="s">
        <v>454</v>
      </c>
      <c r="F106" s="232">
        <v>42891</v>
      </c>
      <c r="G106" s="229">
        <v>186.31</v>
      </c>
      <c r="H106" s="232">
        <v>42907</v>
      </c>
      <c r="I106" s="237">
        <v>42920</v>
      </c>
      <c r="J106" s="236">
        <v>153.47999999999999</v>
      </c>
      <c r="K106" s="246" t="s">
        <v>300</v>
      </c>
      <c r="L106" s="230">
        <v>90</v>
      </c>
      <c r="M106" s="232">
        <v>43012</v>
      </c>
      <c r="N106" s="236">
        <v>138.13</v>
      </c>
      <c r="O106" s="232">
        <v>42972</v>
      </c>
      <c r="P106" s="232">
        <v>43054</v>
      </c>
      <c r="Q106" s="232">
        <v>43284</v>
      </c>
      <c r="R106" s="244">
        <v>16</v>
      </c>
      <c r="S106" s="232">
        <v>43552</v>
      </c>
      <c r="T106" s="232">
        <f t="shared" si="13"/>
        <v>44040</v>
      </c>
      <c r="U106" s="232"/>
      <c r="V106" s="232"/>
      <c r="W106" s="232"/>
      <c r="X106" s="232"/>
      <c r="Y106" s="209">
        <v>0</v>
      </c>
      <c r="Z106" s="209">
        <v>0</v>
      </c>
      <c r="AA106" s="211">
        <v>12.679</v>
      </c>
      <c r="AB106" s="209">
        <f t="shared" si="7"/>
        <v>12.679</v>
      </c>
      <c r="AC106" s="209">
        <f t="shared" si="8"/>
        <v>12.679</v>
      </c>
      <c r="AD106" s="209"/>
      <c r="AE106" s="207">
        <v>0</v>
      </c>
      <c r="AF106" s="209">
        <f t="shared" si="9"/>
        <v>0</v>
      </c>
      <c r="AG106" s="209">
        <f t="shared" si="10"/>
        <v>12.679</v>
      </c>
      <c r="AH106" s="209"/>
      <c r="AI106" s="211"/>
      <c r="AJ106" s="209">
        <f t="shared" si="11"/>
        <v>0</v>
      </c>
      <c r="AK106" s="209">
        <f t="shared" si="12"/>
        <v>12.679</v>
      </c>
    </row>
    <row r="107" spans="1:37" s="212" customFormat="1" ht="31" x14ac:dyDescent="0.35">
      <c r="A107" s="203">
        <v>102</v>
      </c>
      <c r="B107" s="229" t="s">
        <v>337</v>
      </c>
      <c r="C107" s="229" t="s">
        <v>251</v>
      </c>
      <c r="D107" s="229" t="s">
        <v>455</v>
      </c>
      <c r="E107" s="234" t="s">
        <v>456</v>
      </c>
      <c r="F107" s="232">
        <v>42709</v>
      </c>
      <c r="G107" s="229">
        <v>6.2</v>
      </c>
      <c r="H107" s="232">
        <v>42907</v>
      </c>
      <c r="I107" s="232">
        <v>42920</v>
      </c>
      <c r="J107" s="229">
        <v>5.46</v>
      </c>
      <c r="K107" s="246" t="s">
        <v>457</v>
      </c>
      <c r="L107" s="249">
        <v>100</v>
      </c>
      <c r="M107" s="232">
        <v>43265</v>
      </c>
      <c r="N107" s="236">
        <v>5.46</v>
      </c>
      <c r="O107" s="232">
        <v>43222</v>
      </c>
      <c r="P107" s="232">
        <v>43308</v>
      </c>
      <c r="Q107" s="232">
        <v>43364</v>
      </c>
      <c r="R107" s="244">
        <v>60</v>
      </c>
      <c r="S107" s="232">
        <v>43551</v>
      </c>
      <c r="T107" s="232">
        <f t="shared" si="13"/>
        <v>45378</v>
      </c>
      <c r="U107" s="232"/>
      <c r="V107" s="232"/>
      <c r="W107" s="232"/>
      <c r="X107" s="232"/>
      <c r="Y107" s="209">
        <v>0</v>
      </c>
      <c r="Z107" s="209">
        <v>0</v>
      </c>
      <c r="AA107" s="211">
        <v>1.9330000000000001</v>
      </c>
      <c r="AB107" s="209">
        <f t="shared" si="7"/>
        <v>1.9330000000000001</v>
      </c>
      <c r="AC107" s="209">
        <f t="shared" si="8"/>
        <v>1.9330000000000001</v>
      </c>
      <c r="AD107" s="209"/>
      <c r="AE107" s="207">
        <v>0</v>
      </c>
      <c r="AF107" s="209">
        <f t="shared" si="9"/>
        <v>0</v>
      </c>
      <c r="AG107" s="209">
        <f t="shared" si="10"/>
        <v>1.9330000000000001</v>
      </c>
      <c r="AH107" s="209"/>
      <c r="AI107" s="211"/>
      <c r="AJ107" s="209">
        <f t="shared" si="11"/>
        <v>0</v>
      </c>
      <c r="AK107" s="209">
        <f t="shared" si="12"/>
        <v>1.9330000000000001</v>
      </c>
    </row>
    <row r="108" spans="1:37" s="212" customFormat="1" ht="31" x14ac:dyDescent="0.35">
      <c r="A108" s="203">
        <v>103</v>
      </c>
      <c r="B108" s="229" t="s">
        <v>337</v>
      </c>
      <c r="C108" s="229" t="s">
        <v>251</v>
      </c>
      <c r="D108" s="229" t="s">
        <v>455</v>
      </c>
      <c r="E108" s="234" t="s">
        <v>458</v>
      </c>
      <c r="F108" s="232">
        <v>42642</v>
      </c>
      <c r="G108" s="229">
        <v>1.01</v>
      </c>
      <c r="H108" s="232">
        <v>42907</v>
      </c>
      <c r="I108" s="232">
        <v>42920</v>
      </c>
      <c r="J108" s="229">
        <v>0.61</v>
      </c>
      <c r="K108" s="246" t="s">
        <v>457</v>
      </c>
      <c r="L108" s="249">
        <v>100</v>
      </c>
      <c r="M108" s="232">
        <v>43265</v>
      </c>
      <c r="N108" s="236">
        <v>0.61</v>
      </c>
      <c r="O108" s="232">
        <v>43222</v>
      </c>
      <c r="P108" s="232">
        <v>43308</v>
      </c>
      <c r="Q108" s="232">
        <v>43364</v>
      </c>
      <c r="R108" s="244">
        <v>60</v>
      </c>
      <c r="S108" s="232">
        <v>43566</v>
      </c>
      <c r="T108" s="232">
        <f t="shared" si="13"/>
        <v>45393</v>
      </c>
      <c r="U108" s="232"/>
      <c r="V108" s="232"/>
      <c r="W108" s="232"/>
      <c r="X108" s="232"/>
      <c r="Y108" s="209">
        <v>0</v>
      </c>
      <c r="Z108" s="209">
        <v>0</v>
      </c>
      <c r="AA108" s="211"/>
      <c r="AB108" s="209">
        <f t="shared" si="7"/>
        <v>0</v>
      </c>
      <c r="AC108" s="209">
        <f t="shared" si="8"/>
        <v>0</v>
      </c>
      <c r="AD108" s="209"/>
      <c r="AE108" s="207">
        <v>3.3050000000000002</v>
      </c>
      <c r="AF108" s="209">
        <f t="shared" si="9"/>
        <v>3.3050000000000002</v>
      </c>
      <c r="AG108" s="209">
        <f t="shared" si="10"/>
        <v>3.3050000000000002</v>
      </c>
      <c r="AH108" s="209"/>
      <c r="AI108" s="211"/>
      <c r="AJ108" s="209">
        <f t="shared" si="11"/>
        <v>0</v>
      </c>
      <c r="AK108" s="209">
        <f t="shared" si="12"/>
        <v>3.3050000000000002</v>
      </c>
    </row>
    <row r="109" spans="1:37" s="212" customFormat="1" ht="31" x14ac:dyDescent="0.35">
      <c r="A109" s="203">
        <v>104</v>
      </c>
      <c r="B109" s="229" t="s">
        <v>342</v>
      </c>
      <c r="C109" s="229" t="s">
        <v>276</v>
      </c>
      <c r="D109" s="229" t="s">
        <v>343</v>
      </c>
      <c r="E109" s="234" t="s">
        <v>459</v>
      </c>
      <c r="F109" s="232">
        <v>42760</v>
      </c>
      <c r="G109" s="229">
        <v>145.91</v>
      </c>
      <c r="H109" s="232">
        <v>43007</v>
      </c>
      <c r="I109" s="232">
        <v>43136</v>
      </c>
      <c r="J109" s="229">
        <v>145.91</v>
      </c>
      <c r="K109" s="246" t="s">
        <v>300</v>
      </c>
      <c r="L109" s="249">
        <v>50</v>
      </c>
      <c r="M109" s="232">
        <v>43265</v>
      </c>
      <c r="N109" s="236">
        <v>72.959999999999994</v>
      </c>
      <c r="O109" s="232">
        <v>43222</v>
      </c>
      <c r="P109" s="232">
        <v>43308</v>
      </c>
      <c r="Q109" s="232">
        <v>44153</v>
      </c>
      <c r="R109" s="244">
        <v>18</v>
      </c>
      <c r="S109" s="232"/>
      <c r="T109" s="232"/>
      <c r="U109" s="232"/>
      <c r="V109" s="232"/>
      <c r="W109" s="232"/>
      <c r="X109" s="232"/>
      <c r="Y109" s="209">
        <v>0</v>
      </c>
      <c r="Z109" s="209">
        <v>0</v>
      </c>
      <c r="AA109" s="211"/>
      <c r="AB109" s="209">
        <f t="shared" si="7"/>
        <v>0</v>
      </c>
      <c r="AC109" s="209">
        <f t="shared" si="8"/>
        <v>0</v>
      </c>
      <c r="AD109" s="209"/>
      <c r="AE109" s="207">
        <v>20.91</v>
      </c>
      <c r="AF109" s="209">
        <f t="shared" si="9"/>
        <v>20.91</v>
      </c>
      <c r="AG109" s="209">
        <f t="shared" si="10"/>
        <v>20.91</v>
      </c>
      <c r="AH109" s="209"/>
      <c r="AI109" s="211"/>
      <c r="AJ109" s="209">
        <f t="shared" si="11"/>
        <v>0</v>
      </c>
      <c r="AK109" s="209">
        <f t="shared" si="12"/>
        <v>20.91</v>
      </c>
    </row>
    <row r="110" spans="1:37" s="212" customFormat="1" ht="31" x14ac:dyDescent="0.35">
      <c r="A110" s="203">
        <v>105</v>
      </c>
      <c r="B110" s="229" t="s">
        <v>362</v>
      </c>
      <c r="C110" s="229" t="s">
        <v>251</v>
      </c>
      <c r="D110" s="229" t="s">
        <v>460</v>
      </c>
      <c r="E110" s="234" t="s">
        <v>461</v>
      </c>
      <c r="F110" s="232">
        <v>42851</v>
      </c>
      <c r="G110" s="236">
        <v>110.5</v>
      </c>
      <c r="H110" s="232">
        <v>43007</v>
      </c>
      <c r="I110" s="232">
        <v>43136</v>
      </c>
      <c r="J110" s="229">
        <v>50.18</v>
      </c>
      <c r="K110" s="246" t="s">
        <v>300</v>
      </c>
      <c r="L110" s="249">
        <v>90</v>
      </c>
      <c r="M110" s="232">
        <v>43265</v>
      </c>
      <c r="N110" s="236">
        <v>45.16</v>
      </c>
      <c r="O110" s="232">
        <v>43222</v>
      </c>
      <c r="P110" s="232">
        <v>43308</v>
      </c>
      <c r="Q110" s="232">
        <v>43454</v>
      </c>
      <c r="R110" s="244">
        <v>12</v>
      </c>
      <c r="S110" s="232">
        <v>43551</v>
      </c>
      <c r="T110" s="232">
        <f t="shared" si="13"/>
        <v>43917</v>
      </c>
      <c r="U110" s="232"/>
      <c r="V110" s="232"/>
      <c r="W110" s="232"/>
      <c r="X110" s="232"/>
      <c r="Y110" s="209">
        <v>0</v>
      </c>
      <c r="Z110" s="209">
        <v>0</v>
      </c>
      <c r="AA110" s="211"/>
      <c r="AB110" s="209">
        <f t="shared" si="7"/>
        <v>0</v>
      </c>
      <c r="AC110" s="209">
        <f t="shared" si="8"/>
        <v>0</v>
      </c>
      <c r="AD110" s="209"/>
      <c r="AE110" s="207">
        <f>0.93+1.549</f>
        <v>2.4790000000000001</v>
      </c>
      <c r="AF110" s="209">
        <f t="shared" si="9"/>
        <v>2.4790000000000001</v>
      </c>
      <c r="AG110" s="209">
        <f t="shared" si="10"/>
        <v>2.4790000000000001</v>
      </c>
      <c r="AH110" s="209"/>
      <c r="AI110" s="211"/>
      <c r="AJ110" s="209">
        <f t="shared" si="11"/>
        <v>0</v>
      </c>
      <c r="AK110" s="209">
        <f t="shared" si="12"/>
        <v>2.4790000000000001</v>
      </c>
    </row>
    <row r="111" spans="1:37" s="212" customFormat="1" ht="31" x14ac:dyDescent="0.35">
      <c r="A111" s="203">
        <v>106</v>
      </c>
      <c r="B111" s="229" t="s">
        <v>261</v>
      </c>
      <c r="C111" s="229" t="s">
        <v>241</v>
      </c>
      <c r="D111" s="229" t="s">
        <v>317</v>
      </c>
      <c r="E111" s="234" t="s">
        <v>462</v>
      </c>
      <c r="F111" s="232">
        <v>42831</v>
      </c>
      <c r="G111" s="229">
        <v>292.88</v>
      </c>
      <c r="H111" s="232">
        <v>43007</v>
      </c>
      <c r="I111" s="232">
        <v>43136</v>
      </c>
      <c r="J111" s="229">
        <v>253.57</v>
      </c>
      <c r="K111" s="246" t="s">
        <v>300</v>
      </c>
      <c r="L111" s="249">
        <v>50</v>
      </c>
      <c r="M111" s="232">
        <v>43265</v>
      </c>
      <c r="N111" s="236">
        <v>126.79</v>
      </c>
      <c r="O111" s="232">
        <v>43222</v>
      </c>
      <c r="P111" s="232">
        <v>43308</v>
      </c>
      <c r="Q111" s="232">
        <v>43490</v>
      </c>
      <c r="R111" s="244">
        <v>36</v>
      </c>
      <c r="S111" s="232">
        <v>43556</v>
      </c>
      <c r="T111" s="232">
        <f t="shared" si="13"/>
        <v>44652</v>
      </c>
      <c r="U111" s="232"/>
      <c r="V111" s="232"/>
      <c r="W111" s="232"/>
      <c r="X111" s="232"/>
      <c r="Y111" s="209">
        <v>0</v>
      </c>
      <c r="Z111" s="209">
        <v>0</v>
      </c>
      <c r="AA111" s="211"/>
      <c r="AB111" s="209">
        <f t="shared" si="7"/>
        <v>0</v>
      </c>
      <c r="AC111" s="209">
        <f t="shared" si="8"/>
        <v>0</v>
      </c>
      <c r="AD111" s="209"/>
      <c r="AE111" s="207">
        <v>20.69</v>
      </c>
      <c r="AF111" s="209">
        <f t="shared" si="9"/>
        <v>20.69</v>
      </c>
      <c r="AG111" s="209">
        <f t="shared" si="10"/>
        <v>20.69</v>
      </c>
      <c r="AH111" s="209"/>
      <c r="AI111" s="211"/>
      <c r="AJ111" s="209">
        <f t="shared" si="11"/>
        <v>0</v>
      </c>
      <c r="AK111" s="209">
        <f t="shared" si="12"/>
        <v>20.69</v>
      </c>
    </row>
    <row r="112" spans="1:37" s="212" customFormat="1" ht="46.5" x14ac:dyDescent="0.35">
      <c r="A112" s="203">
        <v>107</v>
      </c>
      <c r="B112" s="229" t="s">
        <v>357</v>
      </c>
      <c r="C112" s="229" t="s">
        <v>241</v>
      </c>
      <c r="D112" s="229" t="s">
        <v>436</v>
      </c>
      <c r="E112" s="234" t="s">
        <v>463</v>
      </c>
      <c r="F112" s="232">
        <v>42831</v>
      </c>
      <c r="G112" s="229">
        <v>52.72</v>
      </c>
      <c r="H112" s="232">
        <v>43054</v>
      </c>
      <c r="I112" s="232">
        <v>43136</v>
      </c>
      <c r="J112" s="229">
        <f>12.73+8.75</f>
        <v>21.48</v>
      </c>
      <c r="K112" s="246" t="s">
        <v>300</v>
      </c>
      <c r="L112" s="249">
        <v>90</v>
      </c>
      <c r="M112" s="232">
        <v>43265</v>
      </c>
      <c r="N112" s="236">
        <v>19.329999999999998</v>
      </c>
      <c r="O112" s="232">
        <v>43222</v>
      </c>
      <c r="P112" s="232">
        <v>43308</v>
      </c>
      <c r="Q112" s="232">
        <v>43432</v>
      </c>
      <c r="R112" s="244">
        <v>24</v>
      </c>
      <c r="S112" s="232">
        <v>43551</v>
      </c>
      <c r="T112" s="232">
        <f t="shared" si="13"/>
        <v>44282</v>
      </c>
      <c r="U112" s="232"/>
      <c r="V112" s="232"/>
      <c r="W112" s="232"/>
      <c r="X112" s="232"/>
      <c r="Y112" s="209">
        <v>0</v>
      </c>
      <c r="Z112" s="209">
        <v>0</v>
      </c>
      <c r="AA112" s="211"/>
      <c r="AB112" s="209">
        <f t="shared" si="7"/>
        <v>0</v>
      </c>
      <c r="AC112" s="209">
        <f t="shared" si="8"/>
        <v>0</v>
      </c>
      <c r="AD112" s="209"/>
      <c r="AE112" s="207">
        <v>1.3069999999999999</v>
      </c>
      <c r="AF112" s="209">
        <f t="shared" si="9"/>
        <v>1.3069999999999999</v>
      </c>
      <c r="AG112" s="209">
        <f t="shared" si="10"/>
        <v>1.3069999999999999</v>
      </c>
      <c r="AH112" s="209"/>
      <c r="AI112" s="211"/>
      <c r="AJ112" s="209">
        <f t="shared" si="11"/>
        <v>0</v>
      </c>
      <c r="AK112" s="209">
        <f t="shared" si="12"/>
        <v>1.3069999999999999</v>
      </c>
    </row>
    <row r="113" spans="1:16384" s="212" customFormat="1" ht="31" x14ac:dyDescent="0.35">
      <c r="A113" s="203">
        <v>108</v>
      </c>
      <c r="B113" s="229" t="s">
        <v>326</v>
      </c>
      <c r="C113" s="229" t="s">
        <v>245</v>
      </c>
      <c r="D113" s="229" t="s">
        <v>327</v>
      </c>
      <c r="E113" s="234" t="s">
        <v>464</v>
      </c>
      <c r="F113" s="232">
        <v>42808</v>
      </c>
      <c r="G113" s="229">
        <v>66.8</v>
      </c>
      <c r="H113" s="232">
        <v>43007</v>
      </c>
      <c r="I113" s="232">
        <v>43136</v>
      </c>
      <c r="J113" s="229">
        <v>66.099999999999994</v>
      </c>
      <c r="K113" s="246" t="s">
        <v>300</v>
      </c>
      <c r="L113" s="249">
        <v>50</v>
      </c>
      <c r="M113" s="232">
        <v>43265</v>
      </c>
      <c r="N113" s="236">
        <v>33.049999999999997</v>
      </c>
      <c r="O113" s="232">
        <v>43222</v>
      </c>
      <c r="P113" s="232">
        <v>43308</v>
      </c>
      <c r="Q113" s="232">
        <v>43418</v>
      </c>
      <c r="R113" s="244">
        <v>36</v>
      </c>
      <c r="S113" s="232">
        <v>43641</v>
      </c>
      <c r="T113" s="232">
        <f t="shared" si="13"/>
        <v>44737</v>
      </c>
      <c r="U113" s="232"/>
      <c r="V113" s="232"/>
      <c r="W113" s="232"/>
      <c r="X113" s="232"/>
      <c r="Y113" s="209">
        <v>0</v>
      </c>
      <c r="Z113" s="209">
        <v>0</v>
      </c>
      <c r="AA113" s="211"/>
      <c r="AB113" s="209">
        <f t="shared" si="7"/>
        <v>0</v>
      </c>
      <c r="AC113" s="209">
        <f t="shared" si="8"/>
        <v>0</v>
      </c>
      <c r="AD113" s="209"/>
      <c r="AE113" s="207">
        <v>0</v>
      </c>
      <c r="AF113" s="209">
        <f t="shared" si="9"/>
        <v>0</v>
      </c>
      <c r="AG113" s="209">
        <f t="shared" si="10"/>
        <v>0</v>
      </c>
      <c r="AH113" s="209"/>
      <c r="AI113" s="211"/>
      <c r="AJ113" s="209">
        <f t="shared" si="11"/>
        <v>0</v>
      </c>
      <c r="AK113" s="209">
        <f t="shared" si="12"/>
        <v>0</v>
      </c>
    </row>
    <row r="114" spans="1:16384" s="257" customFormat="1" ht="31" x14ac:dyDescent="0.35">
      <c r="A114" s="203">
        <v>109</v>
      </c>
      <c r="B114" s="229" t="s">
        <v>311</v>
      </c>
      <c r="C114" s="229" t="s">
        <v>245</v>
      </c>
      <c r="D114" s="229" t="s">
        <v>312</v>
      </c>
      <c r="E114" s="234" t="s">
        <v>465</v>
      </c>
      <c r="F114" s="232">
        <v>42789</v>
      </c>
      <c r="G114" s="229">
        <v>106.17</v>
      </c>
      <c r="H114" s="232">
        <v>43054</v>
      </c>
      <c r="I114" s="232">
        <v>43136</v>
      </c>
      <c r="J114" s="236">
        <v>24.38</v>
      </c>
      <c r="K114" s="246" t="s">
        <v>340</v>
      </c>
      <c r="L114" s="249">
        <v>100</v>
      </c>
      <c r="M114" s="232">
        <v>43265</v>
      </c>
      <c r="N114" s="236">
        <v>24.38</v>
      </c>
      <c r="O114" s="232">
        <v>43222</v>
      </c>
      <c r="P114" s="232">
        <v>43308</v>
      </c>
      <c r="Q114" s="232">
        <v>43571</v>
      </c>
      <c r="R114" s="203">
        <v>18</v>
      </c>
      <c r="S114" s="232">
        <v>43685</v>
      </c>
      <c r="T114" s="232">
        <f t="shared" si="13"/>
        <v>44235</v>
      </c>
      <c r="U114" s="232"/>
      <c r="V114" s="232"/>
      <c r="W114" s="232"/>
      <c r="X114" s="232"/>
      <c r="Y114" s="209">
        <v>0</v>
      </c>
      <c r="Z114" s="209">
        <v>0</v>
      </c>
      <c r="AA114" s="211"/>
      <c r="AB114" s="209">
        <f t="shared" si="7"/>
        <v>0</v>
      </c>
      <c r="AC114" s="209">
        <f t="shared" si="8"/>
        <v>0</v>
      </c>
      <c r="AD114" s="209"/>
      <c r="AE114" s="207">
        <v>2.7229999999999999</v>
      </c>
      <c r="AF114" s="209">
        <f t="shared" si="9"/>
        <v>2.7229999999999999</v>
      </c>
      <c r="AG114" s="209">
        <f t="shared" si="10"/>
        <v>2.7229999999999999</v>
      </c>
      <c r="AH114" s="209"/>
      <c r="AI114" s="211"/>
      <c r="AJ114" s="209">
        <f t="shared" si="11"/>
        <v>0</v>
      </c>
      <c r="AK114" s="209">
        <f t="shared" si="12"/>
        <v>2.7229999999999999</v>
      </c>
      <c r="AL114" s="250"/>
      <c r="AM114" s="251"/>
      <c r="AN114" s="252"/>
      <c r="AO114" s="252"/>
      <c r="AP114" s="252"/>
      <c r="AQ114" s="253"/>
      <c r="AR114" s="250"/>
      <c r="AS114" s="252"/>
      <c r="AT114" s="250"/>
      <c r="AU114" s="250"/>
      <c r="AV114" s="252"/>
      <c r="AW114" s="254"/>
      <c r="AX114" s="255"/>
      <c r="AY114" s="250"/>
      <c r="AZ114" s="256"/>
      <c r="BA114" s="250"/>
      <c r="BB114" s="250"/>
      <c r="BC114" s="250"/>
      <c r="BD114" s="251"/>
      <c r="BE114" s="252"/>
      <c r="BF114" s="252"/>
      <c r="BG114" s="252"/>
      <c r="BH114" s="253"/>
      <c r="BI114" s="250"/>
      <c r="BJ114" s="252"/>
      <c r="BK114" s="250"/>
      <c r="BL114" s="250"/>
      <c r="BM114" s="252"/>
      <c r="BN114" s="254"/>
      <c r="BO114" s="255"/>
      <c r="BP114" s="250"/>
      <c r="BQ114" s="256"/>
      <c r="BR114" s="250"/>
      <c r="BS114" s="250"/>
      <c r="BT114" s="250"/>
      <c r="BU114" s="251"/>
      <c r="BV114" s="252"/>
      <c r="BW114" s="252"/>
      <c r="BX114" s="252"/>
      <c r="BY114" s="253"/>
      <c r="BZ114" s="250"/>
      <c r="CA114" s="252"/>
      <c r="CB114" s="250"/>
      <c r="CC114" s="250"/>
      <c r="CD114" s="252"/>
      <c r="CE114" s="254"/>
      <c r="CF114" s="255"/>
      <c r="CG114" s="250"/>
      <c r="CH114" s="256"/>
      <c r="CI114" s="250"/>
      <c r="CJ114" s="250"/>
      <c r="CK114" s="250"/>
      <c r="CL114" s="251"/>
      <c r="CM114" s="252"/>
      <c r="CN114" s="252"/>
      <c r="CO114" s="252"/>
      <c r="CP114" s="253"/>
      <c r="CQ114" s="250"/>
      <c r="CR114" s="252"/>
      <c r="CS114" s="250"/>
      <c r="CT114" s="250"/>
      <c r="CU114" s="252"/>
      <c r="CV114" s="254"/>
      <c r="CW114" s="255"/>
      <c r="CX114" s="250"/>
      <c r="CY114" s="256"/>
      <c r="CZ114" s="250"/>
      <c r="DA114" s="250"/>
      <c r="DB114" s="250"/>
      <c r="DC114" s="251"/>
      <c r="DD114" s="252"/>
      <c r="DE114" s="252"/>
      <c r="DF114" s="252"/>
      <c r="DG114" s="253"/>
      <c r="DH114" s="250"/>
      <c r="DI114" s="252"/>
      <c r="DJ114" s="250"/>
      <c r="DK114" s="250"/>
      <c r="DL114" s="252"/>
      <c r="DM114" s="254"/>
      <c r="DN114" s="255"/>
      <c r="DO114" s="250"/>
      <c r="DP114" s="256"/>
      <c r="DQ114" s="250"/>
      <c r="DR114" s="250"/>
      <c r="DS114" s="250"/>
      <c r="DT114" s="251"/>
      <c r="DU114" s="252"/>
      <c r="DV114" s="252"/>
      <c r="DW114" s="252"/>
      <c r="DX114" s="253"/>
      <c r="DY114" s="250"/>
      <c r="DZ114" s="252"/>
      <c r="EA114" s="250"/>
      <c r="EB114" s="250"/>
      <c r="EC114" s="252"/>
      <c r="ED114" s="254"/>
      <c r="EE114" s="255"/>
      <c r="EF114" s="250"/>
      <c r="EG114" s="256"/>
      <c r="EH114" s="250"/>
      <c r="EI114" s="250"/>
      <c r="EJ114" s="250"/>
      <c r="EK114" s="251"/>
      <c r="EL114" s="252"/>
      <c r="EM114" s="252"/>
      <c r="EN114" s="252"/>
      <c r="EO114" s="253"/>
      <c r="EP114" s="250"/>
      <c r="EQ114" s="252"/>
      <c r="ER114" s="250"/>
      <c r="ES114" s="250"/>
      <c r="ET114" s="252"/>
      <c r="EU114" s="254"/>
      <c r="EV114" s="255"/>
      <c r="EW114" s="250"/>
      <c r="EX114" s="256"/>
      <c r="EY114" s="250"/>
      <c r="EZ114" s="250"/>
      <c r="FA114" s="250"/>
      <c r="FB114" s="251"/>
      <c r="FC114" s="252"/>
      <c r="FD114" s="252"/>
      <c r="FE114" s="252"/>
      <c r="FF114" s="253"/>
      <c r="FG114" s="250"/>
      <c r="FH114" s="252"/>
      <c r="FI114" s="250"/>
      <c r="FJ114" s="250"/>
      <c r="FK114" s="252"/>
      <c r="FL114" s="254"/>
      <c r="FM114" s="255"/>
      <c r="FN114" s="250"/>
      <c r="FO114" s="256"/>
      <c r="FP114" s="250"/>
      <c r="FQ114" s="250"/>
      <c r="FR114" s="250"/>
      <c r="FS114" s="251"/>
      <c r="FT114" s="252"/>
      <c r="FU114" s="252"/>
      <c r="FV114" s="252"/>
      <c r="FW114" s="253"/>
      <c r="FX114" s="250"/>
      <c r="FY114" s="252"/>
      <c r="FZ114" s="250"/>
      <c r="GA114" s="250"/>
      <c r="GB114" s="252"/>
      <c r="GC114" s="254"/>
      <c r="GD114" s="255"/>
      <c r="GE114" s="250"/>
      <c r="GF114" s="256"/>
      <c r="GG114" s="250"/>
      <c r="GH114" s="250"/>
      <c r="GI114" s="250"/>
      <c r="GJ114" s="251"/>
      <c r="GK114" s="252"/>
      <c r="GL114" s="252"/>
      <c r="GM114" s="252"/>
      <c r="GN114" s="253"/>
      <c r="GO114" s="250"/>
      <c r="GP114" s="252"/>
      <c r="GQ114" s="250"/>
      <c r="GR114" s="250"/>
      <c r="GS114" s="252"/>
      <c r="GT114" s="254"/>
      <c r="GU114" s="255"/>
      <c r="GV114" s="250"/>
      <c r="GW114" s="256"/>
      <c r="GX114" s="250"/>
      <c r="GY114" s="250"/>
      <c r="GZ114" s="250"/>
      <c r="HA114" s="251"/>
      <c r="HB114" s="252"/>
      <c r="HC114" s="252"/>
      <c r="HD114" s="252"/>
      <c r="HE114" s="253"/>
      <c r="HF114" s="250"/>
      <c r="HG114" s="252"/>
      <c r="HH114" s="250"/>
      <c r="HI114" s="250"/>
      <c r="HJ114" s="252"/>
      <c r="HK114" s="254"/>
      <c r="HL114" s="255"/>
      <c r="HM114" s="250"/>
      <c r="HN114" s="256"/>
      <c r="HO114" s="250"/>
      <c r="HP114" s="250"/>
      <c r="HQ114" s="250"/>
      <c r="HR114" s="251"/>
      <c r="HS114" s="252"/>
      <c r="HT114" s="252"/>
      <c r="HU114" s="252"/>
      <c r="HV114" s="253"/>
      <c r="HW114" s="250"/>
      <c r="HX114" s="252"/>
      <c r="HY114" s="250"/>
      <c r="HZ114" s="250"/>
      <c r="IA114" s="252"/>
      <c r="IB114" s="254"/>
      <c r="IC114" s="255"/>
      <c r="ID114" s="250"/>
      <c r="IE114" s="256"/>
      <c r="IF114" s="250"/>
      <c r="IG114" s="250"/>
      <c r="IH114" s="250"/>
      <c r="II114" s="251"/>
      <c r="IJ114" s="252"/>
      <c r="IK114" s="252"/>
      <c r="IL114" s="252"/>
      <c r="IM114" s="253"/>
      <c r="IN114" s="250"/>
      <c r="IO114" s="252"/>
      <c r="IP114" s="250"/>
      <c r="IQ114" s="250"/>
      <c r="IR114" s="252"/>
      <c r="IS114" s="254"/>
      <c r="IT114" s="255"/>
      <c r="IU114" s="250"/>
      <c r="IV114" s="256"/>
      <c r="IW114" s="250"/>
      <c r="IX114" s="250"/>
      <c r="IY114" s="250"/>
      <c r="IZ114" s="251"/>
      <c r="JA114" s="252"/>
      <c r="JB114" s="252"/>
      <c r="JC114" s="252"/>
      <c r="JD114" s="253"/>
      <c r="JE114" s="250"/>
      <c r="JF114" s="252"/>
      <c r="JG114" s="250"/>
      <c r="JH114" s="250"/>
      <c r="JI114" s="252"/>
      <c r="JJ114" s="254"/>
      <c r="JK114" s="255"/>
      <c r="JL114" s="250"/>
      <c r="JM114" s="256"/>
      <c r="JN114" s="250"/>
      <c r="JO114" s="250"/>
      <c r="JP114" s="250"/>
      <c r="JQ114" s="251"/>
      <c r="JR114" s="252"/>
      <c r="JS114" s="252"/>
      <c r="JT114" s="252"/>
      <c r="JU114" s="253"/>
      <c r="JV114" s="250"/>
      <c r="JW114" s="252"/>
      <c r="JX114" s="250"/>
      <c r="JY114" s="250"/>
      <c r="JZ114" s="252"/>
      <c r="KA114" s="254"/>
      <c r="KB114" s="255"/>
      <c r="KC114" s="250"/>
      <c r="KD114" s="256"/>
      <c r="KE114" s="250"/>
      <c r="KF114" s="250"/>
      <c r="KG114" s="250"/>
      <c r="KH114" s="251"/>
      <c r="KI114" s="252"/>
      <c r="KJ114" s="252"/>
      <c r="KK114" s="252"/>
      <c r="KL114" s="253"/>
      <c r="KM114" s="250"/>
      <c r="KN114" s="252"/>
      <c r="KO114" s="250"/>
      <c r="KP114" s="250"/>
      <c r="KQ114" s="252"/>
      <c r="KR114" s="254"/>
      <c r="KS114" s="255"/>
      <c r="KT114" s="250"/>
      <c r="KU114" s="256"/>
      <c r="KV114" s="250"/>
      <c r="KW114" s="250"/>
      <c r="KX114" s="250"/>
      <c r="KY114" s="251"/>
      <c r="KZ114" s="252"/>
      <c r="LA114" s="252"/>
      <c r="LB114" s="252"/>
      <c r="LC114" s="253"/>
      <c r="LD114" s="250"/>
      <c r="LE114" s="252"/>
      <c r="LF114" s="250"/>
      <c r="LG114" s="250"/>
      <c r="LH114" s="252"/>
      <c r="LI114" s="254"/>
      <c r="LJ114" s="255"/>
      <c r="LK114" s="250"/>
      <c r="LL114" s="256"/>
      <c r="LM114" s="250"/>
      <c r="LN114" s="250"/>
      <c r="LO114" s="250"/>
      <c r="LP114" s="251"/>
      <c r="LQ114" s="252"/>
      <c r="LR114" s="252"/>
      <c r="LS114" s="252"/>
      <c r="LT114" s="253"/>
      <c r="LU114" s="250"/>
      <c r="LV114" s="252"/>
      <c r="LW114" s="250"/>
      <c r="LX114" s="250"/>
      <c r="LY114" s="252"/>
      <c r="LZ114" s="254"/>
      <c r="MA114" s="255"/>
      <c r="MB114" s="250"/>
      <c r="MC114" s="256"/>
      <c r="MD114" s="250"/>
      <c r="ME114" s="250"/>
      <c r="MF114" s="250"/>
      <c r="MG114" s="251"/>
      <c r="MH114" s="252"/>
      <c r="MI114" s="252"/>
      <c r="MJ114" s="252"/>
      <c r="MK114" s="253"/>
      <c r="ML114" s="250"/>
      <c r="MM114" s="252"/>
      <c r="MN114" s="250"/>
      <c r="MO114" s="250"/>
      <c r="MP114" s="252"/>
      <c r="MQ114" s="254"/>
      <c r="MR114" s="255"/>
      <c r="MS114" s="250"/>
      <c r="MT114" s="256"/>
      <c r="MU114" s="250"/>
      <c r="MV114" s="250"/>
      <c r="MW114" s="250"/>
      <c r="MX114" s="251"/>
      <c r="MY114" s="252"/>
      <c r="MZ114" s="252"/>
      <c r="NA114" s="252"/>
      <c r="NB114" s="253"/>
      <c r="NC114" s="250"/>
      <c r="ND114" s="252"/>
      <c r="NE114" s="250"/>
      <c r="NF114" s="250"/>
      <c r="NG114" s="252"/>
      <c r="NH114" s="254"/>
      <c r="NI114" s="255"/>
      <c r="NJ114" s="250"/>
      <c r="NK114" s="256"/>
      <c r="NL114" s="250"/>
      <c r="NM114" s="250"/>
      <c r="NN114" s="250"/>
      <c r="NO114" s="251"/>
      <c r="NP114" s="252"/>
      <c r="NQ114" s="252"/>
      <c r="NR114" s="252"/>
      <c r="NS114" s="253"/>
      <c r="NT114" s="250"/>
      <c r="NU114" s="252"/>
      <c r="NV114" s="250"/>
      <c r="NW114" s="250"/>
      <c r="NX114" s="252"/>
      <c r="NY114" s="254"/>
      <c r="NZ114" s="255"/>
      <c r="OA114" s="250"/>
      <c r="OB114" s="256"/>
      <c r="OC114" s="250"/>
      <c r="OD114" s="250"/>
      <c r="OE114" s="250"/>
      <c r="OF114" s="251"/>
      <c r="OG114" s="252"/>
      <c r="OH114" s="252"/>
      <c r="OI114" s="252"/>
      <c r="OJ114" s="253"/>
      <c r="OK114" s="250"/>
      <c r="OL114" s="252"/>
      <c r="OM114" s="250"/>
      <c r="ON114" s="250"/>
      <c r="OO114" s="252"/>
      <c r="OP114" s="254"/>
      <c r="OQ114" s="255"/>
      <c r="OR114" s="250"/>
      <c r="OS114" s="256"/>
      <c r="OT114" s="250"/>
      <c r="OU114" s="250"/>
      <c r="OV114" s="250"/>
      <c r="OW114" s="251"/>
      <c r="OX114" s="252"/>
      <c r="OY114" s="252"/>
      <c r="OZ114" s="252"/>
      <c r="PA114" s="253"/>
      <c r="PB114" s="250"/>
      <c r="PC114" s="252"/>
      <c r="PD114" s="250"/>
      <c r="PE114" s="250"/>
      <c r="PF114" s="252"/>
      <c r="PG114" s="254"/>
      <c r="PH114" s="255"/>
      <c r="PI114" s="250"/>
      <c r="PJ114" s="256"/>
      <c r="PK114" s="250"/>
      <c r="PL114" s="250"/>
      <c r="PM114" s="250"/>
      <c r="PN114" s="251"/>
      <c r="PO114" s="252"/>
      <c r="PP114" s="252"/>
      <c r="PQ114" s="252"/>
      <c r="PR114" s="253"/>
      <c r="PS114" s="250"/>
      <c r="PT114" s="252"/>
      <c r="PU114" s="250"/>
      <c r="PV114" s="250"/>
      <c r="PW114" s="252"/>
      <c r="PX114" s="254"/>
      <c r="PY114" s="255"/>
      <c r="PZ114" s="250"/>
      <c r="QA114" s="256"/>
      <c r="QB114" s="250"/>
      <c r="QC114" s="250"/>
      <c r="QD114" s="250"/>
      <c r="QE114" s="251"/>
      <c r="QF114" s="252"/>
      <c r="QG114" s="252"/>
      <c r="QH114" s="252"/>
      <c r="QI114" s="253"/>
      <c r="QJ114" s="250"/>
      <c r="QK114" s="252"/>
      <c r="QL114" s="250"/>
      <c r="QM114" s="250"/>
      <c r="QN114" s="252"/>
      <c r="QO114" s="254"/>
      <c r="QP114" s="255"/>
      <c r="QQ114" s="250"/>
      <c r="QR114" s="256"/>
      <c r="QS114" s="250"/>
      <c r="QT114" s="250"/>
      <c r="QU114" s="250"/>
      <c r="QV114" s="251"/>
      <c r="QW114" s="252"/>
      <c r="QX114" s="252"/>
      <c r="QY114" s="252"/>
      <c r="QZ114" s="253"/>
      <c r="RA114" s="250"/>
      <c r="RB114" s="252"/>
      <c r="RC114" s="250"/>
      <c r="RD114" s="250"/>
      <c r="RE114" s="252"/>
      <c r="RF114" s="254"/>
      <c r="RG114" s="255"/>
      <c r="RH114" s="250"/>
      <c r="RI114" s="256"/>
      <c r="RJ114" s="250"/>
      <c r="RK114" s="250"/>
      <c r="RL114" s="250"/>
      <c r="RM114" s="251"/>
      <c r="RN114" s="252"/>
      <c r="RO114" s="252"/>
      <c r="RP114" s="252"/>
      <c r="RQ114" s="253"/>
      <c r="RR114" s="250"/>
      <c r="RS114" s="252"/>
      <c r="RT114" s="250"/>
      <c r="RU114" s="250"/>
      <c r="RV114" s="252"/>
      <c r="RW114" s="254"/>
      <c r="RX114" s="255"/>
      <c r="RY114" s="250"/>
      <c r="RZ114" s="256"/>
      <c r="SA114" s="250"/>
      <c r="SB114" s="250"/>
      <c r="SC114" s="250"/>
      <c r="SD114" s="251"/>
      <c r="SE114" s="252"/>
      <c r="SF114" s="252"/>
      <c r="SG114" s="252"/>
      <c r="SH114" s="253"/>
      <c r="SI114" s="250"/>
      <c r="SJ114" s="252"/>
      <c r="SK114" s="250"/>
      <c r="SL114" s="250"/>
      <c r="SM114" s="252"/>
      <c r="SN114" s="254"/>
      <c r="SO114" s="255"/>
      <c r="SP114" s="250"/>
      <c r="SQ114" s="256"/>
      <c r="SR114" s="250"/>
      <c r="SS114" s="250"/>
      <c r="ST114" s="250"/>
      <c r="SU114" s="251"/>
      <c r="SV114" s="252"/>
      <c r="SW114" s="252"/>
      <c r="SX114" s="252"/>
      <c r="SY114" s="253"/>
      <c r="SZ114" s="250"/>
      <c r="TA114" s="252"/>
      <c r="TB114" s="250"/>
      <c r="TC114" s="250"/>
      <c r="TD114" s="252"/>
      <c r="TE114" s="254"/>
      <c r="TF114" s="255"/>
      <c r="TG114" s="250"/>
      <c r="TH114" s="256"/>
      <c r="TI114" s="250"/>
      <c r="TJ114" s="250"/>
      <c r="TK114" s="250"/>
      <c r="TL114" s="251"/>
      <c r="TM114" s="252"/>
      <c r="TN114" s="252"/>
      <c r="TO114" s="252"/>
      <c r="TP114" s="253"/>
      <c r="TQ114" s="250"/>
      <c r="TR114" s="252"/>
      <c r="TS114" s="250"/>
      <c r="TT114" s="250"/>
      <c r="TU114" s="252"/>
      <c r="TV114" s="254"/>
      <c r="TW114" s="255"/>
      <c r="TX114" s="250"/>
      <c r="TY114" s="256"/>
      <c r="TZ114" s="250"/>
      <c r="UA114" s="250"/>
      <c r="UB114" s="250"/>
      <c r="UC114" s="251"/>
      <c r="UD114" s="252"/>
      <c r="UE114" s="252"/>
      <c r="UF114" s="252"/>
      <c r="UG114" s="253"/>
      <c r="UH114" s="250"/>
      <c r="UI114" s="252"/>
      <c r="UJ114" s="250"/>
      <c r="UK114" s="250"/>
      <c r="UL114" s="252"/>
      <c r="UM114" s="254"/>
      <c r="UN114" s="255"/>
      <c r="UO114" s="250"/>
      <c r="UP114" s="256"/>
      <c r="UQ114" s="250"/>
      <c r="UR114" s="250"/>
      <c r="US114" s="250"/>
      <c r="UT114" s="251"/>
      <c r="UU114" s="252"/>
      <c r="UV114" s="252"/>
      <c r="UW114" s="252"/>
      <c r="UX114" s="253"/>
      <c r="UY114" s="250"/>
      <c r="UZ114" s="252"/>
      <c r="VA114" s="250"/>
      <c r="VB114" s="250"/>
      <c r="VC114" s="252"/>
      <c r="VD114" s="254"/>
      <c r="VE114" s="255"/>
      <c r="VF114" s="250"/>
      <c r="VG114" s="256"/>
      <c r="VH114" s="250"/>
      <c r="VI114" s="250"/>
      <c r="VJ114" s="250"/>
      <c r="VK114" s="251"/>
      <c r="VL114" s="252"/>
      <c r="VM114" s="252"/>
      <c r="VN114" s="252"/>
      <c r="VO114" s="253"/>
      <c r="VP114" s="250"/>
      <c r="VQ114" s="252"/>
      <c r="VR114" s="250"/>
      <c r="VS114" s="250"/>
      <c r="VT114" s="252"/>
      <c r="VU114" s="254"/>
      <c r="VV114" s="255"/>
      <c r="VW114" s="250"/>
      <c r="VX114" s="256"/>
      <c r="VY114" s="250"/>
      <c r="VZ114" s="250"/>
      <c r="WA114" s="250"/>
      <c r="WB114" s="251"/>
      <c r="WC114" s="252"/>
      <c r="WD114" s="252"/>
      <c r="WE114" s="252"/>
      <c r="WF114" s="253"/>
      <c r="WG114" s="250"/>
      <c r="WH114" s="252"/>
      <c r="WI114" s="250"/>
      <c r="WJ114" s="250"/>
      <c r="WK114" s="252"/>
      <c r="WL114" s="254"/>
      <c r="WM114" s="255"/>
      <c r="WN114" s="250"/>
      <c r="WO114" s="256"/>
      <c r="WP114" s="250"/>
      <c r="WQ114" s="250"/>
      <c r="WR114" s="250"/>
      <c r="WS114" s="251"/>
      <c r="WT114" s="252"/>
      <c r="WU114" s="252"/>
      <c r="WV114" s="252"/>
      <c r="WW114" s="253"/>
      <c r="WX114" s="250"/>
      <c r="WY114" s="252"/>
      <c r="WZ114" s="250"/>
      <c r="XA114" s="250"/>
      <c r="XB114" s="252"/>
      <c r="XC114" s="254"/>
      <c r="XD114" s="255"/>
      <c r="XE114" s="250"/>
      <c r="XF114" s="256"/>
      <c r="XG114" s="250"/>
      <c r="XH114" s="250"/>
      <c r="XI114" s="250"/>
      <c r="XJ114" s="251"/>
      <c r="XK114" s="252"/>
      <c r="XL114" s="252"/>
      <c r="XM114" s="252"/>
      <c r="XN114" s="253"/>
      <c r="XO114" s="250"/>
      <c r="XP114" s="252"/>
      <c r="XQ114" s="250"/>
      <c r="XR114" s="250"/>
      <c r="XS114" s="252"/>
      <c r="XT114" s="254"/>
      <c r="XU114" s="255"/>
      <c r="XV114" s="250"/>
      <c r="XW114" s="256"/>
      <c r="XX114" s="250"/>
      <c r="XY114" s="250"/>
      <c r="XZ114" s="250"/>
      <c r="YA114" s="251"/>
      <c r="YB114" s="252"/>
      <c r="YC114" s="252"/>
      <c r="YD114" s="252"/>
      <c r="YE114" s="253"/>
      <c r="YF114" s="250"/>
      <c r="YG114" s="252"/>
      <c r="YH114" s="250"/>
      <c r="YI114" s="250"/>
      <c r="YJ114" s="252"/>
      <c r="YK114" s="254"/>
      <c r="YL114" s="255"/>
      <c r="YM114" s="250"/>
      <c r="YN114" s="256"/>
      <c r="YO114" s="250"/>
      <c r="YP114" s="250"/>
      <c r="YQ114" s="250"/>
      <c r="YR114" s="251"/>
      <c r="YS114" s="252"/>
      <c r="YT114" s="252"/>
      <c r="YU114" s="252"/>
      <c r="YV114" s="253"/>
      <c r="YW114" s="250"/>
      <c r="YX114" s="252"/>
      <c r="YY114" s="250"/>
      <c r="YZ114" s="250"/>
      <c r="ZA114" s="252"/>
      <c r="ZB114" s="254"/>
      <c r="ZC114" s="255"/>
      <c r="ZD114" s="250"/>
      <c r="ZE114" s="256"/>
      <c r="ZF114" s="250"/>
      <c r="ZG114" s="250"/>
      <c r="ZH114" s="250"/>
      <c r="ZI114" s="251"/>
      <c r="ZJ114" s="252"/>
      <c r="ZK114" s="252"/>
      <c r="ZL114" s="252"/>
      <c r="ZM114" s="253"/>
      <c r="ZN114" s="250"/>
      <c r="ZO114" s="252"/>
      <c r="ZP114" s="250"/>
      <c r="ZQ114" s="250"/>
      <c r="ZR114" s="252"/>
      <c r="ZS114" s="254"/>
      <c r="ZT114" s="255"/>
      <c r="ZU114" s="250"/>
      <c r="ZV114" s="256"/>
      <c r="ZW114" s="250"/>
      <c r="ZX114" s="250"/>
      <c r="ZY114" s="250"/>
      <c r="ZZ114" s="251"/>
      <c r="AAA114" s="252"/>
      <c r="AAB114" s="252"/>
      <c r="AAC114" s="252"/>
      <c r="AAD114" s="253"/>
      <c r="AAE114" s="250"/>
      <c r="AAF114" s="252"/>
      <c r="AAG114" s="250"/>
      <c r="AAH114" s="250"/>
      <c r="AAI114" s="252"/>
      <c r="AAJ114" s="254"/>
      <c r="AAK114" s="255"/>
      <c r="AAL114" s="250"/>
      <c r="AAM114" s="256"/>
      <c r="AAN114" s="250"/>
      <c r="AAO114" s="250"/>
      <c r="AAP114" s="250"/>
      <c r="AAQ114" s="251"/>
      <c r="AAR114" s="252"/>
      <c r="AAS114" s="252"/>
      <c r="AAT114" s="252"/>
      <c r="AAU114" s="253"/>
      <c r="AAV114" s="250"/>
      <c r="AAW114" s="252"/>
      <c r="AAX114" s="250"/>
      <c r="AAY114" s="250"/>
      <c r="AAZ114" s="252"/>
      <c r="ABA114" s="254"/>
      <c r="ABB114" s="255"/>
      <c r="ABC114" s="250"/>
      <c r="ABD114" s="256"/>
      <c r="ABE114" s="250"/>
      <c r="ABF114" s="250"/>
      <c r="ABG114" s="250"/>
      <c r="ABH114" s="251"/>
      <c r="ABI114" s="252"/>
      <c r="ABJ114" s="252"/>
      <c r="ABK114" s="252"/>
      <c r="ABL114" s="253"/>
      <c r="ABM114" s="250"/>
      <c r="ABN114" s="252"/>
      <c r="ABO114" s="250"/>
      <c r="ABP114" s="250"/>
      <c r="ABQ114" s="252"/>
      <c r="ABR114" s="254"/>
      <c r="ABS114" s="255"/>
      <c r="ABT114" s="250"/>
      <c r="ABU114" s="256"/>
      <c r="ABV114" s="250"/>
      <c r="ABW114" s="250"/>
      <c r="ABX114" s="250"/>
      <c r="ABY114" s="251"/>
      <c r="ABZ114" s="252"/>
      <c r="ACA114" s="252"/>
      <c r="ACB114" s="252"/>
      <c r="ACC114" s="253"/>
      <c r="ACD114" s="250"/>
      <c r="ACE114" s="252"/>
      <c r="ACF114" s="250"/>
      <c r="ACG114" s="250"/>
      <c r="ACH114" s="252"/>
      <c r="ACI114" s="254"/>
      <c r="ACJ114" s="255"/>
      <c r="ACK114" s="250"/>
      <c r="ACL114" s="256"/>
      <c r="ACM114" s="250"/>
      <c r="ACN114" s="250"/>
      <c r="ACO114" s="250"/>
      <c r="ACP114" s="251"/>
      <c r="ACQ114" s="252"/>
      <c r="ACR114" s="252"/>
      <c r="ACS114" s="252"/>
      <c r="ACT114" s="253"/>
      <c r="ACU114" s="250"/>
      <c r="ACV114" s="252"/>
      <c r="ACW114" s="250"/>
      <c r="ACX114" s="250"/>
      <c r="ACY114" s="252"/>
      <c r="ACZ114" s="254"/>
      <c r="ADA114" s="255"/>
      <c r="ADB114" s="250"/>
      <c r="ADC114" s="256"/>
      <c r="ADD114" s="250"/>
      <c r="ADE114" s="250"/>
      <c r="ADF114" s="250"/>
      <c r="ADG114" s="251"/>
      <c r="ADH114" s="252"/>
      <c r="ADI114" s="252"/>
      <c r="ADJ114" s="252"/>
      <c r="ADK114" s="253"/>
      <c r="ADL114" s="250"/>
      <c r="ADM114" s="252"/>
      <c r="ADN114" s="250"/>
      <c r="ADO114" s="250"/>
      <c r="ADP114" s="252"/>
      <c r="ADQ114" s="254"/>
      <c r="ADR114" s="255"/>
      <c r="ADS114" s="250"/>
      <c r="ADT114" s="256"/>
      <c r="ADU114" s="250"/>
      <c r="ADV114" s="250"/>
      <c r="ADW114" s="250"/>
      <c r="ADX114" s="251"/>
      <c r="ADY114" s="252"/>
      <c r="ADZ114" s="252"/>
      <c r="AEA114" s="252"/>
      <c r="AEB114" s="253"/>
      <c r="AEC114" s="250"/>
      <c r="AED114" s="252"/>
      <c r="AEE114" s="250"/>
      <c r="AEF114" s="250"/>
      <c r="AEG114" s="252"/>
      <c r="AEH114" s="254"/>
      <c r="AEI114" s="255"/>
      <c r="AEJ114" s="250"/>
      <c r="AEK114" s="256"/>
      <c r="AEL114" s="250"/>
      <c r="AEM114" s="250"/>
      <c r="AEN114" s="250"/>
      <c r="AEO114" s="251"/>
      <c r="AEP114" s="252"/>
      <c r="AEQ114" s="252"/>
      <c r="AER114" s="252"/>
      <c r="AES114" s="253"/>
      <c r="AET114" s="250"/>
      <c r="AEU114" s="252"/>
      <c r="AEV114" s="250"/>
      <c r="AEW114" s="250"/>
      <c r="AEX114" s="252"/>
      <c r="AEY114" s="254"/>
      <c r="AEZ114" s="255"/>
      <c r="AFA114" s="250"/>
      <c r="AFB114" s="256"/>
      <c r="AFC114" s="250"/>
      <c r="AFD114" s="250"/>
      <c r="AFE114" s="250"/>
      <c r="AFF114" s="251"/>
      <c r="AFG114" s="252"/>
      <c r="AFH114" s="252"/>
      <c r="AFI114" s="252"/>
      <c r="AFJ114" s="253"/>
      <c r="AFK114" s="250"/>
      <c r="AFL114" s="252"/>
      <c r="AFM114" s="250"/>
      <c r="AFN114" s="250"/>
      <c r="AFO114" s="252"/>
      <c r="AFP114" s="254"/>
      <c r="AFQ114" s="255"/>
      <c r="AFR114" s="250"/>
      <c r="AFS114" s="256"/>
      <c r="AFT114" s="250"/>
      <c r="AFU114" s="250"/>
      <c r="AFV114" s="250"/>
      <c r="AFW114" s="251"/>
      <c r="AFX114" s="252"/>
      <c r="AFY114" s="252"/>
      <c r="AFZ114" s="252"/>
      <c r="AGA114" s="253"/>
      <c r="AGB114" s="250"/>
      <c r="AGC114" s="252"/>
      <c r="AGD114" s="250"/>
      <c r="AGE114" s="250"/>
      <c r="AGF114" s="252"/>
      <c r="AGG114" s="254"/>
      <c r="AGH114" s="255"/>
      <c r="AGI114" s="250"/>
      <c r="AGJ114" s="256"/>
      <c r="AGK114" s="250"/>
      <c r="AGL114" s="250"/>
      <c r="AGM114" s="250"/>
      <c r="AGN114" s="251"/>
      <c r="AGO114" s="252"/>
      <c r="AGP114" s="252"/>
      <c r="AGQ114" s="252"/>
      <c r="AGR114" s="253"/>
      <c r="AGS114" s="250"/>
      <c r="AGT114" s="252"/>
      <c r="AGU114" s="250"/>
      <c r="AGV114" s="250"/>
      <c r="AGW114" s="252"/>
      <c r="AGX114" s="254"/>
      <c r="AGY114" s="255"/>
      <c r="AGZ114" s="250"/>
      <c r="AHA114" s="256"/>
      <c r="AHB114" s="250"/>
      <c r="AHC114" s="250"/>
      <c r="AHD114" s="250"/>
      <c r="AHE114" s="251"/>
      <c r="AHF114" s="252"/>
      <c r="AHG114" s="252"/>
      <c r="AHH114" s="252"/>
      <c r="AHI114" s="253"/>
      <c r="AHJ114" s="250"/>
      <c r="AHK114" s="252"/>
      <c r="AHL114" s="250"/>
      <c r="AHM114" s="250"/>
      <c r="AHN114" s="252"/>
      <c r="AHO114" s="254"/>
      <c r="AHP114" s="255"/>
      <c r="AHQ114" s="250"/>
      <c r="AHR114" s="256"/>
      <c r="AHS114" s="250"/>
      <c r="AHT114" s="250"/>
      <c r="AHU114" s="250"/>
      <c r="AHV114" s="251"/>
      <c r="AHW114" s="252"/>
      <c r="AHX114" s="252"/>
      <c r="AHY114" s="252"/>
      <c r="AHZ114" s="253"/>
      <c r="AIA114" s="250"/>
      <c r="AIB114" s="252"/>
      <c r="AIC114" s="250"/>
      <c r="AID114" s="250"/>
      <c r="AIE114" s="252"/>
      <c r="AIF114" s="254"/>
      <c r="AIG114" s="255"/>
      <c r="AIH114" s="250"/>
      <c r="AII114" s="256"/>
      <c r="AIJ114" s="250"/>
      <c r="AIK114" s="250"/>
      <c r="AIL114" s="250"/>
      <c r="AIM114" s="251"/>
      <c r="AIN114" s="252"/>
      <c r="AIO114" s="252"/>
      <c r="AIP114" s="252"/>
      <c r="AIQ114" s="253"/>
      <c r="AIR114" s="250"/>
      <c r="AIS114" s="252"/>
      <c r="AIT114" s="250"/>
      <c r="AIU114" s="250"/>
      <c r="AIV114" s="252"/>
      <c r="AIW114" s="254"/>
      <c r="AIX114" s="255"/>
      <c r="AIY114" s="250"/>
      <c r="AIZ114" s="256"/>
      <c r="AJA114" s="250"/>
      <c r="AJB114" s="250"/>
      <c r="AJC114" s="250"/>
      <c r="AJD114" s="251"/>
      <c r="AJE114" s="252"/>
      <c r="AJF114" s="252"/>
      <c r="AJG114" s="252"/>
      <c r="AJH114" s="253"/>
      <c r="AJI114" s="250"/>
      <c r="AJJ114" s="252"/>
      <c r="AJK114" s="250"/>
      <c r="AJL114" s="250"/>
      <c r="AJM114" s="252"/>
      <c r="AJN114" s="254"/>
      <c r="AJO114" s="255"/>
      <c r="AJP114" s="250"/>
      <c r="AJQ114" s="256"/>
      <c r="AJR114" s="250"/>
      <c r="AJS114" s="250"/>
      <c r="AJT114" s="250"/>
      <c r="AJU114" s="251"/>
      <c r="AJV114" s="252"/>
      <c r="AJW114" s="252"/>
      <c r="AJX114" s="252"/>
      <c r="AJY114" s="253"/>
      <c r="AJZ114" s="250"/>
      <c r="AKA114" s="252"/>
      <c r="AKB114" s="250"/>
      <c r="AKC114" s="250"/>
      <c r="AKD114" s="252"/>
      <c r="AKE114" s="254"/>
      <c r="AKF114" s="255"/>
      <c r="AKG114" s="250"/>
      <c r="AKH114" s="256"/>
      <c r="AKI114" s="250"/>
      <c r="AKJ114" s="250"/>
      <c r="AKK114" s="250"/>
      <c r="AKL114" s="251"/>
      <c r="AKM114" s="252"/>
      <c r="AKN114" s="252"/>
      <c r="AKO114" s="252"/>
      <c r="AKP114" s="253"/>
      <c r="AKQ114" s="250"/>
      <c r="AKR114" s="252"/>
      <c r="AKS114" s="250"/>
      <c r="AKT114" s="250"/>
      <c r="AKU114" s="252"/>
      <c r="AKV114" s="254"/>
      <c r="AKW114" s="255"/>
      <c r="AKX114" s="250"/>
      <c r="AKY114" s="256"/>
      <c r="AKZ114" s="250"/>
      <c r="ALA114" s="250"/>
      <c r="ALB114" s="250"/>
      <c r="ALC114" s="251"/>
      <c r="ALD114" s="252"/>
      <c r="ALE114" s="252"/>
      <c r="ALF114" s="252"/>
      <c r="ALG114" s="253"/>
      <c r="ALH114" s="250"/>
      <c r="ALI114" s="252"/>
      <c r="ALJ114" s="250"/>
      <c r="ALK114" s="250"/>
      <c r="ALL114" s="252"/>
      <c r="ALM114" s="254"/>
      <c r="ALN114" s="255"/>
      <c r="ALO114" s="250"/>
      <c r="ALP114" s="256"/>
      <c r="ALQ114" s="250"/>
      <c r="ALR114" s="250"/>
      <c r="ALS114" s="250"/>
      <c r="ALT114" s="251"/>
      <c r="ALU114" s="252"/>
      <c r="ALV114" s="252"/>
      <c r="ALW114" s="252"/>
      <c r="ALX114" s="253"/>
      <c r="ALY114" s="250"/>
      <c r="ALZ114" s="252"/>
      <c r="AMA114" s="250"/>
      <c r="AMB114" s="250"/>
      <c r="AMC114" s="252"/>
      <c r="AMD114" s="254"/>
      <c r="AME114" s="255"/>
      <c r="AMF114" s="250"/>
      <c r="AMG114" s="256"/>
      <c r="AMH114" s="250"/>
      <c r="AMI114" s="250"/>
      <c r="AMJ114" s="250"/>
      <c r="AMK114" s="251"/>
      <c r="AML114" s="252"/>
      <c r="AMM114" s="252"/>
      <c r="AMN114" s="252"/>
      <c r="AMO114" s="253"/>
      <c r="AMP114" s="250"/>
      <c r="AMQ114" s="252"/>
      <c r="AMR114" s="250"/>
      <c r="AMS114" s="250"/>
      <c r="AMT114" s="252"/>
      <c r="AMU114" s="254"/>
      <c r="AMV114" s="255"/>
      <c r="AMW114" s="250"/>
      <c r="AMX114" s="256"/>
      <c r="AMY114" s="250"/>
      <c r="AMZ114" s="250"/>
      <c r="ANA114" s="250"/>
      <c r="ANB114" s="251"/>
      <c r="ANC114" s="252"/>
      <c r="AND114" s="252"/>
      <c r="ANE114" s="252"/>
      <c r="ANF114" s="253"/>
      <c r="ANG114" s="250"/>
      <c r="ANH114" s="252"/>
      <c r="ANI114" s="250"/>
      <c r="ANJ114" s="250"/>
      <c r="ANK114" s="252"/>
      <c r="ANL114" s="254"/>
      <c r="ANM114" s="255"/>
      <c r="ANN114" s="250"/>
      <c r="ANO114" s="256"/>
      <c r="ANP114" s="250"/>
      <c r="ANQ114" s="250"/>
      <c r="ANR114" s="250"/>
      <c r="ANS114" s="251"/>
      <c r="ANT114" s="252"/>
      <c r="ANU114" s="252"/>
      <c r="ANV114" s="252"/>
      <c r="ANW114" s="253"/>
      <c r="ANX114" s="250"/>
      <c r="ANY114" s="252"/>
      <c r="ANZ114" s="250"/>
      <c r="AOA114" s="250"/>
      <c r="AOB114" s="252"/>
      <c r="AOC114" s="254"/>
      <c r="AOD114" s="255"/>
      <c r="AOE114" s="250"/>
      <c r="AOF114" s="256"/>
      <c r="AOG114" s="250"/>
      <c r="AOH114" s="250"/>
      <c r="AOI114" s="250"/>
      <c r="AOJ114" s="251"/>
      <c r="AOK114" s="252"/>
      <c r="AOL114" s="252"/>
      <c r="AOM114" s="252"/>
      <c r="AON114" s="253"/>
      <c r="AOO114" s="250"/>
      <c r="AOP114" s="252"/>
      <c r="AOQ114" s="250"/>
      <c r="AOR114" s="250"/>
      <c r="AOS114" s="252"/>
      <c r="AOT114" s="254"/>
      <c r="AOU114" s="255"/>
      <c r="AOV114" s="250"/>
      <c r="AOW114" s="256"/>
      <c r="AOX114" s="250"/>
      <c r="AOY114" s="250"/>
      <c r="AOZ114" s="250"/>
      <c r="APA114" s="251"/>
      <c r="APB114" s="252"/>
      <c r="APC114" s="252"/>
      <c r="APD114" s="252"/>
      <c r="APE114" s="253"/>
      <c r="APF114" s="250"/>
      <c r="APG114" s="252"/>
      <c r="APH114" s="250"/>
      <c r="API114" s="250"/>
      <c r="APJ114" s="252"/>
      <c r="APK114" s="254"/>
      <c r="APL114" s="255"/>
      <c r="APM114" s="250"/>
      <c r="APN114" s="256"/>
      <c r="APO114" s="250"/>
      <c r="APP114" s="250"/>
      <c r="APQ114" s="250"/>
      <c r="APR114" s="251"/>
      <c r="APS114" s="252"/>
      <c r="APT114" s="252"/>
      <c r="APU114" s="252"/>
      <c r="APV114" s="253"/>
      <c r="APW114" s="250"/>
      <c r="APX114" s="252"/>
      <c r="APY114" s="250"/>
      <c r="APZ114" s="250"/>
      <c r="AQA114" s="252"/>
      <c r="AQB114" s="254"/>
      <c r="AQC114" s="255"/>
      <c r="AQD114" s="250"/>
      <c r="AQE114" s="256"/>
      <c r="AQF114" s="250"/>
      <c r="AQG114" s="250"/>
      <c r="AQH114" s="250"/>
      <c r="AQI114" s="251"/>
      <c r="AQJ114" s="252"/>
      <c r="AQK114" s="252"/>
      <c r="AQL114" s="252"/>
      <c r="AQM114" s="253"/>
      <c r="AQN114" s="250"/>
      <c r="AQO114" s="252"/>
      <c r="AQP114" s="250"/>
      <c r="AQQ114" s="250"/>
      <c r="AQR114" s="252"/>
      <c r="AQS114" s="254"/>
      <c r="AQT114" s="255"/>
      <c r="AQU114" s="250"/>
      <c r="AQV114" s="256"/>
      <c r="AQW114" s="250"/>
      <c r="AQX114" s="250"/>
      <c r="AQY114" s="250"/>
      <c r="AQZ114" s="251"/>
      <c r="ARA114" s="252"/>
      <c r="ARB114" s="252"/>
      <c r="ARC114" s="252"/>
      <c r="ARD114" s="253"/>
      <c r="ARE114" s="250"/>
      <c r="ARF114" s="252"/>
      <c r="ARG114" s="250"/>
      <c r="ARH114" s="250"/>
      <c r="ARI114" s="252"/>
      <c r="ARJ114" s="254"/>
      <c r="ARK114" s="255"/>
      <c r="ARL114" s="250"/>
      <c r="ARM114" s="256"/>
      <c r="ARN114" s="250"/>
      <c r="ARO114" s="250"/>
      <c r="ARP114" s="250"/>
      <c r="ARQ114" s="251"/>
      <c r="ARR114" s="252"/>
      <c r="ARS114" s="252"/>
      <c r="ART114" s="252"/>
      <c r="ARU114" s="253"/>
      <c r="ARV114" s="250"/>
      <c r="ARW114" s="252"/>
      <c r="ARX114" s="250"/>
      <c r="ARY114" s="250"/>
      <c r="ARZ114" s="252"/>
      <c r="ASA114" s="254"/>
      <c r="ASB114" s="255"/>
      <c r="ASC114" s="250"/>
      <c r="ASD114" s="256"/>
      <c r="ASE114" s="250"/>
      <c r="ASF114" s="250"/>
      <c r="ASG114" s="250"/>
      <c r="ASH114" s="251"/>
      <c r="ASI114" s="252"/>
      <c r="ASJ114" s="252"/>
      <c r="ASK114" s="252"/>
      <c r="ASL114" s="253"/>
      <c r="ASM114" s="250"/>
      <c r="ASN114" s="252"/>
      <c r="ASO114" s="250"/>
      <c r="ASP114" s="250"/>
      <c r="ASQ114" s="252"/>
      <c r="ASR114" s="254"/>
      <c r="ASS114" s="255"/>
      <c r="AST114" s="250"/>
      <c r="ASU114" s="256"/>
      <c r="ASV114" s="250"/>
      <c r="ASW114" s="250"/>
      <c r="ASX114" s="250"/>
      <c r="ASY114" s="251"/>
      <c r="ASZ114" s="252"/>
      <c r="ATA114" s="252"/>
      <c r="ATB114" s="252"/>
      <c r="ATC114" s="253"/>
      <c r="ATD114" s="250"/>
      <c r="ATE114" s="252"/>
      <c r="ATF114" s="250"/>
      <c r="ATG114" s="250"/>
      <c r="ATH114" s="252"/>
      <c r="ATI114" s="254"/>
      <c r="ATJ114" s="255"/>
      <c r="ATK114" s="250"/>
      <c r="ATL114" s="256"/>
      <c r="ATM114" s="250"/>
      <c r="ATN114" s="250"/>
      <c r="ATO114" s="250"/>
      <c r="ATP114" s="251"/>
      <c r="ATQ114" s="252"/>
      <c r="ATR114" s="252"/>
      <c r="ATS114" s="252"/>
      <c r="ATT114" s="253"/>
      <c r="ATU114" s="250"/>
      <c r="ATV114" s="252"/>
      <c r="ATW114" s="250"/>
      <c r="ATX114" s="250"/>
      <c r="ATY114" s="252"/>
      <c r="ATZ114" s="254"/>
      <c r="AUA114" s="255"/>
      <c r="AUB114" s="250"/>
      <c r="AUC114" s="256"/>
      <c r="AUD114" s="250"/>
      <c r="AUE114" s="250"/>
      <c r="AUF114" s="250"/>
      <c r="AUG114" s="251"/>
      <c r="AUH114" s="252"/>
      <c r="AUI114" s="252"/>
      <c r="AUJ114" s="252"/>
      <c r="AUK114" s="253"/>
      <c r="AUL114" s="250"/>
      <c r="AUM114" s="252"/>
      <c r="AUN114" s="250"/>
      <c r="AUO114" s="250"/>
      <c r="AUP114" s="252"/>
      <c r="AUQ114" s="254"/>
      <c r="AUR114" s="255"/>
      <c r="AUS114" s="250"/>
      <c r="AUT114" s="256"/>
      <c r="AUU114" s="250"/>
      <c r="AUV114" s="250"/>
      <c r="AUW114" s="250"/>
      <c r="AUX114" s="251"/>
      <c r="AUY114" s="252"/>
      <c r="AUZ114" s="252"/>
      <c r="AVA114" s="252"/>
      <c r="AVB114" s="253"/>
      <c r="AVC114" s="250"/>
      <c r="AVD114" s="252"/>
      <c r="AVE114" s="250"/>
      <c r="AVF114" s="250"/>
      <c r="AVG114" s="252"/>
      <c r="AVH114" s="254"/>
      <c r="AVI114" s="255"/>
      <c r="AVJ114" s="250"/>
      <c r="AVK114" s="256"/>
      <c r="AVL114" s="250"/>
      <c r="AVM114" s="250"/>
      <c r="AVN114" s="250"/>
      <c r="AVO114" s="251"/>
      <c r="AVP114" s="252"/>
      <c r="AVQ114" s="252"/>
      <c r="AVR114" s="252"/>
      <c r="AVS114" s="253"/>
      <c r="AVT114" s="250"/>
      <c r="AVU114" s="252"/>
      <c r="AVV114" s="250"/>
      <c r="AVW114" s="250"/>
      <c r="AVX114" s="252"/>
      <c r="AVY114" s="254"/>
      <c r="AVZ114" s="255"/>
      <c r="AWA114" s="250"/>
      <c r="AWB114" s="256"/>
      <c r="AWC114" s="250"/>
      <c r="AWD114" s="250"/>
      <c r="AWE114" s="250"/>
      <c r="AWF114" s="251"/>
      <c r="AWG114" s="252"/>
      <c r="AWH114" s="252"/>
      <c r="AWI114" s="252"/>
      <c r="AWJ114" s="253"/>
      <c r="AWK114" s="250"/>
      <c r="AWL114" s="252"/>
      <c r="AWM114" s="250"/>
      <c r="AWN114" s="250"/>
      <c r="AWO114" s="252"/>
      <c r="AWP114" s="254"/>
      <c r="AWQ114" s="255"/>
      <c r="AWR114" s="250"/>
      <c r="AWS114" s="256"/>
      <c r="AWT114" s="250"/>
      <c r="AWU114" s="250"/>
      <c r="AWV114" s="250"/>
      <c r="AWW114" s="251"/>
      <c r="AWX114" s="252"/>
      <c r="AWY114" s="252"/>
      <c r="AWZ114" s="252"/>
      <c r="AXA114" s="253"/>
      <c r="AXB114" s="250"/>
      <c r="AXC114" s="252"/>
      <c r="AXD114" s="250"/>
      <c r="AXE114" s="250"/>
      <c r="AXF114" s="252"/>
      <c r="AXG114" s="254"/>
      <c r="AXH114" s="255"/>
      <c r="AXI114" s="250"/>
      <c r="AXJ114" s="256"/>
      <c r="AXK114" s="250"/>
      <c r="AXL114" s="250"/>
      <c r="AXM114" s="250"/>
      <c r="AXN114" s="251"/>
      <c r="AXO114" s="252"/>
      <c r="AXP114" s="252"/>
      <c r="AXQ114" s="252"/>
      <c r="AXR114" s="253"/>
      <c r="AXS114" s="250"/>
      <c r="AXT114" s="252"/>
      <c r="AXU114" s="250"/>
      <c r="AXV114" s="250"/>
      <c r="AXW114" s="252"/>
      <c r="AXX114" s="254"/>
      <c r="AXY114" s="255"/>
      <c r="AXZ114" s="250"/>
      <c r="AYA114" s="256"/>
      <c r="AYB114" s="250"/>
      <c r="AYC114" s="250"/>
      <c r="AYD114" s="250"/>
      <c r="AYE114" s="251"/>
      <c r="AYF114" s="252"/>
      <c r="AYG114" s="252"/>
      <c r="AYH114" s="252"/>
      <c r="AYI114" s="253"/>
      <c r="AYJ114" s="250"/>
      <c r="AYK114" s="252"/>
      <c r="AYL114" s="250"/>
      <c r="AYM114" s="250"/>
      <c r="AYN114" s="252"/>
      <c r="AYO114" s="254"/>
      <c r="AYP114" s="255"/>
      <c r="AYQ114" s="250"/>
      <c r="AYR114" s="256"/>
      <c r="AYS114" s="250"/>
      <c r="AYT114" s="250"/>
      <c r="AYU114" s="250"/>
      <c r="AYV114" s="251"/>
      <c r="AYW114" s="252"/>
      <c r="AYX114" s="252"/>
      <c r="AYY114" s="252"/>
      <c r="AYZ114" s="253"/>
      <c r="AZA114" s="250"/>
      <c r="AZB114" s="252"/>
      <c r="AZC114" s="250"/>
      <c r="AZD114" s="250"/>
      <c r="AZE114" s="252"/>
      <c r="AZF114" s="254"/>
      <c r="AZG114" s="255"/>
      <c r="AZH114" s="250"/>
      <c r="AZI114" s="256"/>
      <c r="AZJ114" s="250"/>
      <c r="AZK114" s="250"/>
      <c r="AZL114" s="250"/>
      <c r="AZM114" s="251"/>
      <c r="AZN114" s="252"/>
      <c r="AZO114" s="252"/>
      <c r="AZP114" s="252"/>
      <c r="AZQ114" s="253"/>
      <c r="AZR114" s="250"/>
      <c r="AZS114" s="252"/>
      <c r="AZT114" s="250"/>
      <c r="AZU114" s="250"/>
      <c r="AZV114" s="252"/>
      <c r="AZW114" s="254"/>
      <c r="AZX114" s="255"/>
      <c r="AZY114" s="250"/>
      <c r="AZZ114" s="256"/>
      <c r="BAA114" s="250"/>
      <c r="BAB114" s="250"/>
      <c r="BAC114" s="250"/>
      <c r="BAD114" s="251"/>
      <c r="BAE114" s="252"/>
      <c r="BAF114" s="252"/>
      <c r="BAG114" s="252"/>
      <c r="BAH114" s="253"/>
      <c r="BAI114" s="250"/>
      <c r="BAJ114" s="252"/>
      <c r="BAK114" s="250"/>
      <c r="BAL114" s="250"/>
      <c r="BAM114" s="252"/>
      <c r="BAN114" s="254"/>
      <c r="BAO114" s="255"/>
      <c r="BAP114" s="250"/>
      <c r="BAQ114" s="256"/>
      <c r="BAR114" s="250"/>
      <c r="BAS114" s="250"/>
      <c r="BAT114" s="250"/>
      <c r="BAU114" s="251"/>
      <c r="BAV114" s="252"/>
      <c r="BAW114" s="252"/>
      <c r="BAX114" s="252"/>
      <c r="BAY114" s="253"/>
      <c r="BAZ114" s="250"/>
      <c r="BBA114" s="252"/>
      <c r="BBB114" s="250"/>
      <c r="BBC114" s="250"/>
      <c r="BBD114" s="252"/>
      <c r="BBE114" s="254"/>
      <c r="BBF114" s="255"/>
      <c r="BBG114" s="250"/>
      <c r="BBH114" s="256"/>
      <c r="BBI114" s="250"/>
      <c r="BBJ114" s="250"/>
      <c r="BBK114" s="250"/>
      <c r="BBL114" s="251"/>
      <c r="BBM114" s="252"/>
      <c r="BBN114" s="252"/>
      <c r="BBO114" s="252"/>
      <c r="BBP114" s="253"/>
      <c r="BBQ114" s="250"/>
      <c r="BBR114" s="252"/>
      <c r="BBS114" s="250"/>
      <c r="BBT114" s="250"/>
      <c r="BBU114" s="252"/>
      <c r="BBV114" s="254"/>
      <c r="BBW114" s="255"/>
      <c r="BBX114" s="250"/>
      <c r="BBY114" s="256"/>
      <c r="BBZ114" s="250"/>
      <c r="BCA114" s="250"/>
      <c r="BCB114" s="250"/>
      <c r="BCC114" s="251"/>
      <c r="BCD114" s="252"/>
      <c r="BCE114" s="252"/>
      <c r="BCF114" s="252"/>
      <c r="BCG114" s="253"/>
      <c r="BCH114" s="250"/>
      <c r="BCI114" s="252"/>
      <c r="BCJ114" s="250"/>
      <c r="BCK114" s="250"/>
      <c r="BCL114" s="252"/>
      <c r="BCM114" s="254"/>
      <c r="BCN114" s="255"/>
      <c r="BCO114" s="250"/>
      <c r="BCP114" s="256"/>
      <c r="BCQ114" s="250"/>
      <c r="BCR114" s="250"/>
      <c r="BCS114" s="250"/>
      <c r="BCT114" s="251"/>
      <c r="BCU114" s="252"/>
      <c r="BCV114" s="252"/>
      <c r="BCW114" s="252"/>
      <c r="BCX114" s="253"/>
      <c r="BCY114" s="250"/>
      <c r="BCZ114" s="252"/>
      <c r="BDA114" s="250"/>
      <c r="BDB114" s="250"/>
      <c r="BDC114" s="252"/>
      <c r="BDD114" s="254"/>
      <c r="BDE114" s="255"/>
      <c r="BDF114" s="250"/>
      <c r="BDG114" s="256"/>
      <c r="BDH114" s="250"/>
      <c r="BDI114" s="250"/>
      <c r="BDJ114" s="250"/>
      <c r="BDK114" s="251"/>
      <c r="BDL114" s="252"/>
      <c r="BDM114" s="252"/>
      <c r="BDN114" s="252"/>
      <c r="BDO114" s="253"/>
      <c r="BDP114" s="250"/>
      <c r="BDQ114" s="252"/>
      <c r="BDR114" s="250"/>
      <c r="BDS114" s="250"/>
      <c r="BDT114" s="252"/>
      <c r="BDU114" s="254"/>
      <c r="BDV114" s="255"/>
      <c r="BDW114" s="250"/>
      <c r="BDX114" s="256"/>
      <c r="BDY114" s="250"/>
      <c r="BDZ114" s="250"/>
      <c r="BEA114" s="250"/>
      <c r="BEB114" s="251"/>
      <c r="BEC114" s="252"/>
      <c r="BED114" s="252"/>
      <c r="BEE114" s="252"/>
      <c r="BEF114" s="253"/>
      <c r="BEG114" s="250"/>
      <c r="BEH114" s="252"/>
      <c r="BEI114" s="250"/>
      <c r="BEJ114" s="250"/>
      <c r="BEK114" s="252"/>
      <c r="BEL114" s="254"/>
      <c r="BEM114" s="255"/>
      <c r="BEN114" s="250"/>
      <c r="BEO114" s="256"/>
      <c r="BEP114" s="250"/>
      <c r="BEQ114" s="250"/>
      <c r="BER114" s="250"/>
      <c r="BES114" s="251"/>
      <c r="BET114" s="252"/>
      <c r="BEU114" s="252"/>
      <c r="BEV114" s="252"/>
      <c r="BEW114" s="253"/>
      <c r="BEX114" s="250"/>
      <c r="BEY114" s="252"/>
      <c r="BEZ114" s="250"/>
      <c r="BFA114" s="250"/>
      <c r="BFB114" s="252"/>
      <c r="BFC114" s="254"/>
      <c r="BFD114" s="255"/>
      <c r="BFE114" s="250"/>
      <c r="BFF114" s="256"/>
      <c r="BFG114" s="250"/>
      <c r="BFH114" s="250"/>
      <c r="BFI114" s="250"/>
      <c r="BFJ114" s="251"/>
      <c r="BFK114" s="252"/>
      <c r="BFL114" s="252"/>
      <c r="BFM114" s="252"/>
      <c r="BFN114" s="253"/>
      <c r="BFO114" s="250"/>
      <c r="BFP114" s="252"/>
      <c r="BFQ114" s="250"/>
      <c r="BFR114" s="250"/>
      <c r="BFS114" s="252"/>
      <c r="BFT114" s="254"/>
      <c r="BFU114" s="255"/>
      <c r="BFV114" s="250"/>
      <c r="BFW114" s="256"/>
      <c r="BFX114" s="250"/>
      <c r="BFY114" s="250"/>
      <c r="BFZ114" s="250"/>
      <c r="BGA114" s="251"/>
      <c r="BGB114" s="252"/>
      <c r="BGC114" s="252"/>
      <c r="BGD114" s="252"/>
      <c r="BGE114" s="253"/>
      <c r="BGF114" s="250"/>
      <c r="BGG114" s="252"/>
      <c r="BGH114" s="250"/>
      <c r="BGI114" s="250"/>
      <c r="BGJ114" s="252"/>
      <c r="BGK114" s="254"/>
      <c r="BGL114" s="255"/>
      <c r="BGM114" s="250"/>
      <c r="BGN114" s="256"/>
      <c r="BGO114" s="250"/>
      <c r="BGP114" s="250"/>
      <c r="BGQ114" s="250"/>
      <c r="BGR114" s="251"/>
      <c r="BGS114" s="252"/>
      <c r="BGT114" s="252"/>
      <c r="BGU114" s="252"/>
      <c r="BGV114" s="253"/>
      <c r="BGW114" s="250"/>
      <c r="BGX114" s="252"/>
      <c r="BGY114" s="250"/>
      <c r="BGZ114" s="250"/>
      <c r="BHA114" s="252"/>
      <c r="BHB114" s="254"/>
      <c r="BHC114" s="255"/>
      <c r="BHD114" s="250"/>
      <c r="BHE114" s="256"/>
      <c r="BHF114" s="250"/>
      <c r="BHG114" s="250"/>
      <c r="BHH114" s="250"/>
      <c r="BHI114" s="251"/>
      <c r="BHJ114" s="252"/>
      <c r="BHK114" s="252"/>
      <c r="BHL114" s="252"/>
      <c r="BHM114" s="253"/>
      <c r="BHN114" s="250"/>
      <c r="BHO114" s="252"/>
      <c r="BHP114" s="250"/>
      <c r="BHQ114" s="250"/>
      <c r="BHR114" s="252"/>
      <c r="BHS114" s="254"/>
      <c r="BHT114" s="255"/>
      <c r="BHU114" s="250"/>
      <c r="BHV114" s="256"/>
      <c r="BHW114" s="250"/>
      <c r="BHX114" s="250"/>
      <c r="BHY114" s="250"/>
      <c r="BHZ114" s="251"/>
      <c r="BIA114" s="252"/>
      <c r="BIB114" s="252"/>
      <c r="BIC114" s="252"/>
      <c r="BID114" s="253"/>
      <c r="BIE114" s="250"/>
      <c r="BIF114" s="252"/>
      <c r="BIG114" s="250"/>
      <c r="BIH114" s="250"/>
      <c r="BII114" s="252"/>
      <c r="BIJ114" s="254"/>
      <c r="BIK114" s="255"/>
      <c r="BIL114" s="250"/>
      <c r="BIM114" s="256"/>
      <c r="BIN114" s="250"/>
      <c r="BIO114" s="250"/>
      <c r="BIP114" s="250"/>
      <c r="BIQ114" s="251"/>
      <c r="BIR114" s="252"/>
      <c r="BIS114" s="252"/>
      <c r="BIT114" s="252"/>
      <c r="BIU114" s="253"/>
      <c r="BIV114" s="250"/>
      <c r="BIW114" s="252"/>
      <c r="BIX114" s="250"/>
      <c r="BIY114" s="250"/>
      <c r="BIZ114" s="252"/>
      <c r="BJA114" s="254"/>
      <c r="BJB114" s="255"/>
      <c r="BJC114" s="250"/>
      <c r="BJD114" s="256"/>
      <c r="BJE114" s="250"/>
      <c r="BJF114" s="250"/>
      <c r="BJG114" s="250"/>
      <c r="BJH114" s="251"/>
      <c r="BJI114" s="252"/>
      <c r="BJJ114" s="252"/>
      <c r="BJK114" s="252"/>
      <c r="BJL114" s="253"/>
      <c r="BJM114" s="250"/>
      <c r="BJN114" s="252"/>
      <c r="BJO114" s="250"/>
      <c r="BJP114" s="250"/>
      <c r="BJQ114" s="252"/>
      <c r="BJR114" s="254"/>
      <c r="BJS114" s="255"/>
      <c r="BJT114" s="250"/>
      <c r="BJU114" s="256"/>
      <c r="BJV114" s="250"/>
      <c r="BJW114" s="250"/>
      <c r="BJX114" s="250"/>
      <c r="BJY114" s="251"/>
      <c r="BJZ114" s="252"/>
      <c r="BKA114" s="252"/>
      <c r="BKB114" s="252"/>
      <c r="BKC114" s="253"/>
      <c r="BKD114" s="250"/>
      <c r="BKE114" s="252"/>
      <c r="BKF114" s="250"/>
      <c r="BKG114" s="250"/>
      <c r="BKH114" s="252"/>
      <c r="BKI114" s="254"/>
      <c r="BKJ114" s="255"/>
      <c r="BKK114" s="250"/>
      <c r="BKL114" s="256"/>
      <c r="BKM114" s="250"/>
      <c r="BKN114" s="250"/>
      <c r="BKO114" s="250"/>
      <c r="BKP114" s="251"/>
      <c r="BKQ114" s="252"/>
      <c r="BKR114" s="252"/>
      <c r="BKS114" s="252"/>
      <c r="BKT114" s="253"/>
      <c r="BKU114" s="250"/>
      <c r="BKV114" s="252"/>
      <c r="BKW114" s="250"/>
      <c r="BKX114" s="250"/>
      <c r="BKY114" s="252"/>
      <c r="BKZ114" s="254"/>
      <c r="BLA114" s="255"/>
      <c r="BLB114" s="250"/>
      <c r="BLC114" s="256"/>
      <c r="BLD114" s="250"/>
      <c r="BLE114" s="250"/>
      <c r="BLF114" s="250"/>
      <c r="BLG114" s="251"/>
      <c r="BLH114" s="252"/>
      <c r="BLI114" s="252"/>
      <c r="BLJ114" s="252"/>
      <c r="BLK114" s="253"/>
      <c r="BLL114" s="250"/>
      <c r="BLM114" s="252"/>
      <c r="BLN114" s="250"/>
      <c r="BLO114" s="250"/>
      <c r="BLP114" s="252"/>
      <c r="BLQ114" s="254"/>
      <c r="BLR114" s="255"/>
      <c r="BLS114" s="250"/>
      <c r="BLT114" s="256"/>
      <c r="BLU114" s="250"/>
      <c r="BLV114" s="250"/>
      <c r="BLW114" s="250"/>
      <c r="BLX114" s="251"/>
      <c r="BLY114" s="252"/>
      <c r="BLZ114" s="252"/>
      <c r="BMA114" s="252"/>
      <c r="BMB114" s="253"/>
      <c r="BMC114" s="250"/>
      <c r="BMD114" s="252"/>
      <c r="BME114" s="250"/>
      <c r="BMF114" s="250"/>
      <c r="BMG114" s="252"/>
      <c r="BMH114" s="254"/>
      <c r="BMI114" s="255"/>
      <c r="BMJ114" s="250"/>
      <c r="BMK114" s="256"/>
      <c r="BML114" s="250"/>
      <c r="BMM114" s="250"/>
      <c r="BMN114" s="250"/>
      <c r="BMO114" s="251"/>
      <c r="BMP114" s="252"/>
      <c r="BMQ114" s="252"/>
      <c r="BMR114" s="252"/>
      <c r="BMS114" s="253"/>
      <c r="BMT114" s="250"/>
      <c r="BMU114" s="252"/>
      <c r="BMV114" s="250"/>
      <c r="BMW114" s="250"/>
      <c r="BMX114" s="252"/>
      <c r="BMY114" s="254"/>
      <c r="BMZ114" s="255"/>
      <c r="BNA114" s="250"/>
      <c r="BNB114" s="256"/>
      <c r="BNC114" s="250"/>
      <c r="BND114" s="250"/>
      <c r="BNE114" s="250"/>
      <c r="BNF114" s="251"/>
      <c r="BNG114" s="252"/>
      <c r="BNH114" s="252"/>
      <c r="BNI114" s="252"/>
      <c r="BNJ114" s="253"/>
      <c r="BNK114" s="250"/>
      <c r="BNL114" s="252"/>
      <c r="BNM114" s="250"/>
      <c r="BNN114" s="250"/>
      <c r="BNO114" s="252"/>
      <c r="BNP114" s="254"/>
      <c r="BNQ114" s="255"/>
      <c r="BNR114" s="250"/>
      <c r="BNS114" s="256"/>
      <c r="BNT114" s="250"/>
      <c r="BNU114" s="250"/>
      <c r="BNV114" s="250"/>
      <c r="BNW114" s="251"/>
      <c r="BNX114" s="252"/>
      <c r="BNY114" s="252"/>
      <c r="BNZ114" s="252"/>
      <c r="BOA114" s="253"/>
      <c r="BOB114" s="250"/>
      <c r="BOC114" s="252"/>
      <c r="BOD114" s="250"/>
      <c r="BOE114" s="250"/>
      <c r="BOF114" s="252"/>
      <c r="BOG114" s="254"/>
      <c r="BOH114" s="255"/>
      <c r="BOI114" s="250"/>
      <c r="BOJ114" s="256"/>
      <c r="BOK114" s="250"/>
      <c r="BOL114" s="250"/>
      <c r="BOM114" s="250"/>
      <c r="BON114" s="251"/>
      <c r="BOO114" s="252"/>
      <c r="BOP114" s="252"/>
      <c r="BOQ114" s="252"/>
      <c r="BOR114" s="253"/>
      <c r="BOS114" s="250"/>
      <c r="BOT114" s="252"/>
      <c r="BOU114" s="250"/>
      <c r="BOV114" s="250"/>
      <c r="BOW114" s="252"/>
      <c r="BOX114" s="254"/>
      <c r="BOY114" s="255"/>
      <c r="BOZ114" s="250"/>
      <c r="BPA114" s="256"/>
      <c r="BPB114" s="250"/>
      <c r="BPC114" s="250"/>
      <c r="BPD114" s="250"/>
      <c r="BPE114" s="251"/>
      <c r="BPF114" s="252"/>
      <c r="BPG114" s="252"/>
      <c r="BPH114" s="252"/>
      <c r="BPI114" s="253"/>
      <c r="BPJ114" s="250"/>
      <c r="BPK114" s="252"/>
      <c r="BPL114" s="250"/>
      <c r="BPM114" s="250"/>
      <c r="BPN114" s="252"/>
      <c r="BPO114" s="254"/>
      <c r="BPP114" s="255"/>
      <c r="BPQ114" s="250"/>
      <c r="BPR114" s="256"/>
      <c r="BPS114" s="250"/>
      <c r="BPT114" s="250"/>
      <c r="BPU114" s="250"/>
      <c r="BPV114" s="251"/>
      <c r="BPW114" s="252"/>
      <c r="BPX114" s="252"/>
      <c r="BPY114" s="252"/>
      <c r="BPZ114" s="253"/>
      <c r="BQA114" s="250"/>
      <c r="BQB114" s="252"/>
      <c r="BQC114" s="250"/>
      <c r="BQD114" s="250"/>
      <c r="BQE114" s="252"/>
      <c r="BQF114" s="254"/>
      <c r="BQG114" s="255"/>
      <c r="BQH114" s="250"/>
      <c r="BQI114" s="256"/>
      <c r="BQJ114" s="250"/>
      <c r="BQK114" s="250"/>
      <c r="BQL114" s="250"/>
      <c r="BQM114" s="251"/>
      <c r="BQN114" s="252"/>
      <c r="BQO114" s="252"/>
      <c r="BQP114" s="252"/>
      <c r="BQQ114" s="253"/>
      <c r="BQR114" s="250"/>
      <c r="BQS114" s="252"/>
      <c r="BQT114" s="250"/>
      <c r="BQU114" s="250"/>
      <c r="BQV114" s="252"/>
      <c r="BQW114" s="254"/>
      <c r="BQX114" s="255"/>
      <c r="BQY114" s="250"/>
      <c r="BQZ114" s="256"/>
      <c r="BRA114" s="250"/>
      <c r="BRB114" s="250"/>
      <c r="BRC114" s="250"/>
      <c r="BRD114" s="251"/>
      <c r="BRE114" s="252"/>
      <c r="BRF114" s="252"/>
      <c r="BRG114" s="252"/>
      <c r="BRH114" s="253"/>
      <c r="BRI114" s="250"/>
      <c r="BRJ114" s="252"/>
      <c r="BRK114" s="250"/>
      <c r="BRL114" s="250"/>
      <c r="BRM114" s="252"/>
      <c r="BRN114" s="254"/>
      <c r="BRO114" s="255"/>
      <c r="BRP114" s="250"/>
      <c r="BRQ114" s="256"/>
      <c r="BRR114" s="250"/>
      <c r="BRS114" s="250"/>
      <c r="BRT114" s="250"/>
      <c r="BRU114" s="251"/>
      <c r="BRV114" s="252"/>
      <c r="BRW114" s="252"/>
      <c r="BRX114" s="252"/>
      <c r="BRY114" s="253"/>
      <c r="BRZ114" s="250"/>
      <c r="BSA114" s="252"/>
      <c r="BSB114" s="250"/>
      <c r="BSC114" s="250"/>
      <c r="BSD114" s="252"/>
      <c r="BSE114" s="254"/>
      <c r="BSF114" s="255"/>
      <c r="BSG114" s="250"/>
      <c r="BSH114" s="256"/>
      <c r="BSI114" s="250"/>
      <c r="BSJ114" s="250"/>
      <c r="BSK114" s="250"/>
      <c r="BSL114" s="251"/>
      <c r="BSM114" s="252"/>
      <c r="BSN114" s="252"/>
      <c r="BSO114" s="252"/>
      <c r="BSP114" s="253"/>
      <c r="BSQ114" s="250"/>
      <c r="BSR114" s="252"/>
      <c r="BSS114" s="250"/>
      <c r="BST114" s="250"/>
      <c r="BSU114" s="252"/>
      <c r="BSV114" s="254"/>
      <c r="BSW114" s="255"/>
      <c r="BSX114" s="250"/>
      <c r="BSY114" s="256"/>
      <c r="BSZ114" s="250"/>
      <c r="BTA114" s="250"/>
      <c r="BTB114" s="250"/>
      <c r="BTC114" s="251"/>
      <c r="BTD114" s="252"/>
      <c r="BTE114" s="252"/>
      <c r="BTF114" s="252"/>
      <c r="BTG114" s="253"/>
      <c r="BTH114" s="250"/>
      <c r="BTI114" s="252"/>
      <c r="BTJ114" s="250"/>
      <c r="BTK114" s="250"/>
      <c r="BTL114" s="252"/>
      <c r="BTM114" s="254"/>
      <c r="BTN114" s="255"/>
      <c r="BTO114" s="250"/>
      <c r="BTP114" s="256"/>
      <c r="BTQ114" s="250"/>
      <c r="BTR114" s="250"/>
      <c r="BTS114" s="250"/>
      <c r="BTT114" s="251"/>
      <c r="BTU114" s="252"/>
      <c r="BTV114" s="252"/>
      <c r="BTW114" s="252"/>
      <c r="BTX114" s="253"/>
      <c r="BTY114" s="250"/>
      <c r="BTZ114" s="252"/>
      <c r="BUA114" s="250"/>
      <c r="BUB114" s="250"/>
      <c r="BUC114" s="252"/>
      <c r="BUD114" s="254"/>
      <c r="BUE114" s="255"/>
      <c r="BUF114" s="250"/>
      <c r="BUG114" s="256"/>
      <c r="BUH114" s="250"/>
      <c r="BUI114" s="250"/>
      <c r="BUJ114" s="250"/>
      <c r="BUK114" s="251"/>
      <c r="BUL114" s="252"/>
      <c r="BUM114" s="252"/>
      <c r="BUN114" s="252"/>
      <c r="BUO114" s="253"/>
      <c r="BUP114" s="250"/>
      <c r="BUQ114" s="252"/>
      <c r="BUR114" s="250"/>
      <c r="BUS114" s="250"/>
      <c r="BUT114" s="252"/>
      <c r="BUU114" s="254"/>
      <c r="BUV114" s="255"/>
      <c r="BUW114" s="250"/>
      <c r="BUX114" s="256"/>
      <c r="BUY114" s="250"/>
      <c r="BUZ114" s="250"/>
      <c r="BVA114" s="250"/>
      <c r="BVB114" s="251"/>
      <c r="BVC114" s="252"/>
      <c r="BVD114" s="252"/>
      <c r="BVE114" s="252"/>
      <c r="BVF114" s="253"/>
      <c r="BVG114" s="250"/>
      <c r="BVH114" s="252"/>
      <c r="BVI114" s="250"/>
      <c r="BVJ114" s="250"/>
      <c r="BVK114" s="252"/>
      <c r="BVL114" s="254"/>
      <c r="BVM114" s="255"/>
      <c r="BVN114" s="250"/>
      <c r="BVO114" s="256"/>
      <c r="BVP114" s="250"/>
      <c r="BVQ114" s="250"/>
      <c r="BVR114" s="250"/>
      <c r="BVS114" s="251"/>
      <c r="BVT114" s="252"/>
      <c r="BVU114" s="252"/>
      <c r="BVV114" s="252"/>
      <c r="BVW114" s="253"/>
      <c r="BVX114" s="250"/>
      <c r="BVY114" s="252"/>
      <c r="BVZ114" s="250"/>
      <c r="BWA114" s="250"/>
      <c r="BWB114" s="252"/>
      <c r="BWC114" s="254"/>
      <c r="BWD114" s="255"/>
      <c r="BWE114" s="250"/>
      <c r="BWF114" s="256"/>
      <c r="BWG114" s="250"/>
      <c r="BWH114" s="250"/>
      <c r="BWI114" s="250"/>
      <c r="BWJ114" s="251"/>
      <c r="BWK114" s="252"/>
      <c r="BWL114" s="252"/>
      <c r="BWM114" s="252"/>
      <c r="BWN114" s="253"/>
      <c r="BWO114" s="250"/>
      <c r="BWP114" s="252"/>
      <c r="BWQ114" s="250"/>
      <c r="BWR114" s="250"/>
      <c r="BWS114" s="252"/>
      <c r="BWT114" s="254"/>
      <c r="BWU114" s="255"/>
      <c r="BWV114" s="250"/>
      <c r="BWW114" s="256"/>
      <c r="BWX114" s="250"/>
      <c r="BWY114" s="250"/>
      <c r="BWZ114" s="250"/>
      <c r="BXA114" s="251"/>
      <c r="BXB114" s="252"/>
      <c r="BXC114" s="252"/>
      <c r="BXD114" s="252"/>
      <c r="BXE114" s="253"/>
      <c r="BXF114" s="250"/>
      <c r="BXG114" s="252"/>
      <c r="BXH114" s="250"/>
      <c r="BXI114" s="250"/>
      <c r="BXJ114" s="252"/>
      <c r="BXK114" s="254"/>
      <c r="BXL114" s="255"/>
      <c r="BXM114" s="250"/>
      <c r="BXN114" s="256"/>
      <c r="BXO114" s="250"/>
      <c r="BXP114" s="250"/>
      <c r="BXQ114" s="250"/>
      <c r="BXR114" s="251"/>
      <c r="BXS114" s="252"/>
      <c r="BXT114" s="252"/>
      <c r="BXU114" s="252"/>
      <c r="BXV114" s="253"/>
      <c r="BXW114" s="250"/>
      <c r="BXX114" s="252"/>
      <c r="BXY114" s="250"/>
      <c r="BXZ114" s="250"/>
      <c r="BYA114" s="252"/>
      <c r="BYB114" s="254"/>
      <c r="BYC114" s="255"/>
      <c r="BYD114" s="250"/>
      <c r="BYE114" s="256"/>
      <c r="BYF114" s="250"/>
      <c r="BYG114" s="250"/>
      <c r="BYH114" s="250"/>
      <c r="BYI114" s="251"/>
      <c r="BYJ114" s="252"/>
      <c r="BYK114" s="252"/>
      <c r="BYL114" s="252"/>
      <c r="BYM114" s="253"/>
      <c r="BYN114" s="250"/>
      <c r="BYO114" s="252"/>
      <c r="BYP114" s="250"/>
      <c r="BYQ114" s="250"/>
      <c r="BYR114" s="252"/>
      <c r="BYS114" s="254"/>
      <c r="BYT114" s="255"/>
      <c r="BYU114" s="250"/>
      <c r="BYV114" s="256"/>
      <c r="BYW114" s="250"/>
      <c r="BYX114" s="250"/>
      <c r="BYY114" s="250"/>
      <c r="BYZ114" s="251"/>
      <c r="BZA114" s="252"/>
      <c r="BZB114" s="252"/>
      <c r="BZC114" s="252"/>
      <c r="BZD114" s="253"/>
      <c r="BZE114" s="250"/>
      <c r="BZF114" s="252"/>
      <c r="BZG114" s="250"/>
      <c r="BZH114" s="250"/>
      <c r="BZI114" s="252"/>
      <c r="BZJ114" s="254"/>
      <c r="BZK114" s="255"/>
      <c r="BZL114" s="250"/>
      <c r="BZM114" s="256"/>
      <c r="BZN114" s="250"/>
      <c r="BZO114" s="250"/>
      <c r="BZP114" s="250"/>
      <c r="BZQ114" s="251"/>
      <c r="BZR114" s="252"/>
      <c r="BZS114" s="252"/>
      <c r="BZT114" s="252"/>
      <c r="BZU114" s="253"/>
      <c r="BZV114" s="250"/>
      <c r="BZW114" s="252"/>
      <c r="BZX114" s="250"/>
      <c r="BZY114" s="250"/>
      <c r="BZZ114" s="252"/>
      <c r="CAA114" s="254"/>
      <c r="CAB114" s="255"/>
      <c r="CAC114" s="250"/>
      <c r="CAD114" s="256"/>
      <c r="CAE114" s="250"/>
      <c r="CAF114" s="250"/>
      <c r="CAG114" s="250"/>
      <c r="CAH114" s="251"/>
      <c r="CAI114" s="252"/>
      <c r="CAJ114" s="252"/>
      <c r="CAK114" s="252"/>
      <c r="CAL114" s="253"/>
      <c r="CAM114" s="250"/>
      <c r="CAN114" s="252"/>
      <c r="CAO114" s="250"/>
      <c r="CAP114" s="250"/>
      <c r="CAQ114" s="252"/>
      <c r="CAR114" s="254"/>
      <c r="CAS114" s="255"/>
      <c r="CAT114" s="250"/>
      <c r="CAU114" s="256"/>
      <c r="CAV114" s="250"/>
      <c r="CAW114" s="250"/>
      <c r="CAX114" s="250"/>
      <c r="CAY114" s="251"/>
      <c r="CAZ114" s="252"/>
      <c r="CBA114" s="252"/>
      <c r="CBB114" s="252"/>
      <c r="CBC114" s="253"/>
      <c r="CBD114" s="250"/>
      <c r="CBE114" s="252"/>
      <c r="CBF114" s="250"/>
      <c r="CBG114" s="250"/>
      <c r="CBH114" s="252"/>
      <c r="CBI114" s="254"/>
      <c r="CBJ114" s="255"/>
      <c r="CBK114" s="250"/>
      <c r="CBL114" s="256"/>
      <c r="CBM114" s="250"/>
      <c r="CBN114" s="250"/>
      <c r="CBO114" s="250"/>
      <c r="CBP114" s="251"/>
      <c r="CBQ114" s="252"/>
      <c r="CBR114" s="252"/>
      <c r="CBS114" s="252"/>
      <c r="CBT114" s="253"/>
      <c r="CBU114" s="250"/>
      <c r="CBV114" s="252"/>
      <c r="CBW114" s="250"/>
      <c r="CBX114" s="250"/>
      <c r="CBY114" s="252"/>
      <c r="CBZ114" s="254"/>
      <c r="CCA114" s="255"/>
      <c r="CCB114" s="250"/>
      <c r="CCC114" s="256"/>
      <c r="CCD114" s="250"/>
      <c r="CCE114" s="250"/>
      <c r="CCF114" s="250"/>
      <c r="CCG114" s="251"/>
      <c r="CCH114" s="252"/>
      <c r="CCI114" s="252"/>
      <c r="CCJ114" s="252"/>
      <c r="CCK114" s="253"/>
      <c r="CCL114" s="250"/>
      <c r="CCM114" s="252"/>
      <c r="CCN114" s="250"/>
      <c r="CCO114" s="250"/>
      <c r="CCP114" s="252"/>
      <c r="CCQ114" s="254"/>
      <c r="CCR114" s="255"/>
      <c r="CCS114" s="250"/>
      <c r="CCT114" s="256"/>
      <c r="CCU114" s="250"/>
      <c r="CCV114" s="250"/>
      <c r="CCW114" s="250"/>
      <c r="CCX114" s="251"/>
      <c r="CCY114" s="252"/>
      <c r="CCZ114" s="252"/>
      <c r="CDA114" s="252"/>
      <c r="CDB114" s="253"/>
      <c r="CDC114" s="250"/>
      <c r="CDD114" s="252"/>
      <c r="CDE114" s="250"/>
      <c r="CDF114" s="250"/>
      <c r="CDG114" s="252"/>
      <c r="CDH114" s="254"/>
      <c r="CDI114" s="255"/>
      <c r="CDJ114" s="250"/>
      <c r="CDK114" s="256"/>
      <c r="CDL114" s="250"/>
      <c r="CDM114" s="250"/>
      <c r="CDN114" s="250"/>
      <c r="CDO114" s="251"/>
      <c r="CDP114" s="252"/>
      <c r="CDQ114" s="252"/>
      <c r="CDR114" s="252"/>
      <c r="CDS114" s="253"/>
      <c r="CDT114" s="250"/>
      <c r="CDU114" s="252"/>
      <c r="CDV114" s="250"/>
      <c r="CDW114" s="250"/>
      <c r="CDX114" s="252"/>
      <c r="CDY114" s="254"/>
      <c r="CDZ114" s="255"/>
      <c r="CEA114" s="250"/>
      <c r="CEB114" s="256"/>
      <c r="CEC114" s="250"/>
      <c r="CED114" s="250"/>
      <c r="CEE114" s="250"/>
      <c r="CEF114" s="251"/>
      <c r="CEG114" s="252"/>
      <c r="CEH114" s="252"/>
      <c r="CEI114" s="252"/>
      <c r="CEJ114" s="253"/>
      <c r="CEK114" s="250"/>
      <c r="CEL114" s="252"/>
      <c r="CEM114" s="250"/>
      <c r="CEN114" s="250"/>
      <c r="CEO114" s="252"/>
      <c r="CEP114" s="254"/>
      <c r="CEQ114" s="255"/>
      <c r="CER114" s="250"/>
      <c r="CES114" s="256"/>
      <c r="CET114" s="250"/>
      <c r="CEU114" s="250"/>
      <c r="CEV114" s="250"/>
      <c r="CEW114" s="251"/>
      <c r="CEX114" s="252"/>
      <c r="CEY114" s="252"/>
      <c r="CEZ114" s="252"/>
      <c r="CFA114" s="253"/>
      <c r="CFB114" s="250"/>
      <c r="CFC114" s="252"/>
      <c r="CFD114" s="250"/>
      <c r="CFE114" s="250"/>
      <c r="CFF114" s="252"/>
      <c r="CFG114" s="254"/>
      <c r="CFH114" s="255"/>
      <c r="CFI114" s="250"/>
      <c r="CFJ114" s="256"/>
      <c r="CFK114" s="250"/>
      <c r="CFL114" s="250"/>
      <c r="CFM114" s="250"/>
      <c r="CFN114" s="251"/>
      <c r="CFO114" s="252"/>
      <c r="CFP114" s="252"/>
      <c r="CFQ114" s="252"/>
      <c r="CFR114" s="253"/>
      <c r="CFS114" s="250"/>
      <c r="CFT114" s="252"/>
      <c r="CFU114" s="250"/>
      <c r="CFV114" s="250"/>
      <c r="CFW114" s="252"/>
      <c r="CFX114" s="254"/>
      <c r="CFY114" s="255"/>
      <c r="CFZ114" s="250"/>
      <c r="CGA114" s="256"/>
      <c r="CGB114" s="250"/>
      <c r="CGC114" s="250"/>
      <c r="CGD114" s="250"/>
      <c r="CGE114" s="251"/>
      <c r="CGF114" s="252"/>
      <c r="CGG114" s="252"/>
      <c r="CGH114" s="252"/>
      <c r="CGI114" s="253"/>
      <c r="CGJ114" s="250"/>
      <c r="CGK114" s="252"/>
      <c r="CGL114" s="250"/>
      <c r="CGM114" s="250"/>
      <c r="CGN114" s="252"/>
      <c r="CGO114" s="254"/>
      <c r="CGP114" s="255"/>
      <c r="CGQ114" s="250"/>
      <c r="CGR114" s="256"/>
      <c r="CGS114" s="250"/>
      <c r="CGT114" s="250"/>
      <c r="CGU114" s="250"/>
      <c r="CGV114" s="251"/>
      <c r="CGW114" s="252"/>
      <c r="CGX114" s="252"/>
      <c r="CGY114" s="252"/>
      <c r="CGZ114" s="253"/>
      <c r="CHA114" s="250"/>
      <c r="CHB114" s="252"/>
      <c r="CHC114" s="250"/>
      <c r="CHD114" s="250"/>
      <c r="CHE114" s="252"/>
      <c r="CHF114" s="254"/>
      <c r="CHG114" s="255"/>
      <c r="CHH114" s="250"/>
      <c r="CHI114" s="256"/>
      <c r="CHJ114" s="250"/>
      <c r="CHK114" s="250"/>
      <c r="CHL114" s="250"/>
      <c r="CHM114" s="251"/>
      <c r="CHN114" s="252"/>
      <c r="CHO114" s="252"/>
      <c r="CHP114" s="252"/>
      <c r="CHQ114" s="253"/>
      <c r="CHR114" s="250"/>
      <c r="CHS114" s="252"/>
      <c r="CHT114" s="250"/>
      <c r="CHU114" s="250"/>
      <c r="CHV114" s="252"/>
      <c r="CHW114" s="254"/>
      <c r="CHX114" s="255"/>
      <c r="CHY114" s="250"/>
      <c r="CHZ114" s="256"/>
      <c r="CIA114" s="250"/>
      <c r="CIB114" s="250"/>
      <c r="CIC114" s="250"/>
      <c r="CID114" s="251"/>
      <c r="CIE114" s="252"/>
      <c r="CIF114" s="252"/>
      <c r="CIG114" s="252"/>
      <c r="CIH114" s="253"/>
      <c r="CII114" s="250"/>
      <c r="CIJ114" s="252"/>
      <c r="CIK114" s="250"/>
      <c r="CIL114" s="250"/>
      <c r="CIM114" s="252"/>
      <c r="CIN114" s="254"/>
      <c r="CIO114" s="255"/>
      <c r="CIP114" s="250"/>
      <c r="CIQ114" s="256"/>
      <c r="CIR114" s="250"/>
      <c r="CIS114" s="250"/>
      <c r="CIT114" s="250"/>
      <c r="CIU114" s="251"/>
      <c r="CIV114" s="252"/>
      <c r="CIW114" s="252"/>
      <c r="CIX114" s="252"/>
      <c r="CIY114" s="253"/>
      <c r="CIZ114" s="250"/>
      <c r="CJA114" s="252"/>
      <c r="CJB114" s="250"/>
      <c r="CJC114" s="250"/>
      <c r="CJD114" s="252"/>
      <c r="CJE114" s="254"/>
      <c r="CJF114" s="255"/>
      <c r="CJG114" s="250"/>
      <c r="CJH114" s="256"/>
      <c r="CJI114" s="250"/>
      <c r="CJJ114" s="250"/>
      <c r="CJK114" s="250"/>
      <c r="CJL114" s="251"/>
      <c r="CJM114" s="252"/>
      <c r="CJN114" s="252"/>
      <c r="CJO114" s="252"/>
      <c r="CJP114" s="253"/>
      <c r="CJQ114" s="250"/>
      <c r="CJR114" s="252"/>
      <c r="CJS114" s="250"/>
      <c r="CJT114" s="250"/>
      <c r="CJU114" s="252"/>
      <c r="CJV114" s="254"/>
      <c r="CJW114" s="255"/>
      <c r="CJX114" s="250"/>
      <c r="CJY114" s="256"/>
      <c r="CJZ114" s="250"/>
      <c r="CKA114" s="250"/>
      <c r="CKB114" s="250"/>
      <c r="CKC114" s="251"/>
      <c r="CKD114" s="252"/>
      <c r="CKE114" s="252"/>
      <c r="CKF114" s="252"/>
      <c r="CKG114" s="253"/>
      <c r="CKH114" s="250"/>
      <c r="CKI114" s="252"/>
      <c r="CKJ114" s="250"/>
      <c r="CKK114" s="250"/>
      <c r="CKL114" s="252"/>
      <c r="CKM114" s="254"/>
      <c r="CKN114" s="255"/>
      <c r="CKO114" s="250"/>
      <c r="CKP114" s="256"/>
      <c r="CKQ114" s="250"/>
      <c r="CKR114" s="250"/>
      <c r="CKS114" s="250"/>
      <c r="CKT114" s="251"/>
      <c r="CKU114" s="252"/>
      <c r="CKV114" s="252"/>
      <c r="CKW114" s="252"/>
      <c r="CKX114" s="253"/>
      <c r="CKY114" s="250"/>
      <c r="CKZ114" s="252"/>
      <c r="CLA114" s="250"/>
      <c r="CLB114" s="250"/>
      <c r="CLC114" s="252"/>
      <c r="CLD114" s="254"/>
      <c r="CLE114" s="255"/>
      <c r="CLF114" s="250"/>
      <c r="CLG114" s="256"/>
      <c r="CLH114" s="250"/>
      <c r="CLI114" s="250"/>
      <c r="CLJ114" s="250"/>
      <c r="CLK114" s="251"/>
      <c r="CLL114" s="252"/>
      <c r="CLM114" s="252"/>
      <c r="CLN114" s="252"/>
      <c r="CLO114" s="253"/>
      <c r="CLP114" s="250"/>
      <c r="CLQ114" s="252"/>
      <c r="CLR114" s="250"/>
      <c r="CLS114" s="250"/>
      <c r="CLT114" s="252"/>
      <c r="CLU114" s="254"/>
      <c r="CLV114" s="255"/>
      <c r="CLW114" s="250"/>
      <c r="CLX114" s="256"/>
      <c r="CLY114" s="250"/>
      <c r="CLZ114" s="250"/>
      <c r="CMA114" s="250"/>
      <c r="CMB114" s="251"/>
      <c r="CMC114" s="252"/>
      <c r="CMD114" s="252"/>
      <c r="CME114" s="252"/>
      <c r="CMF114" s="253"/>
      <c r="CMG114" s="250"/>
      <c r="CMH114" s="252"/>
      <c r="CMI114" s="250"/>
      <c r="CMJ114" s="250"/>
      <c r="CMK114" s="252"/>
      <c r="CML114" s="254"/>
      <c r="CMM114" s="255"/>
      <c r="CMN114" s="250"/>
      <c r="CMO114" s="256"/>
      <c r="CMP114" s="250"/>
      <c r="CMQ114" s="250"/>
      <c r="CMR114" s="250"/>
      <c r="CMS114" s="251"/>
      <c r="CMT114" s="252"/>
      <c r="CMU114" s="252"/>
      <c r="CMV114" s="252"/>
      <c r="CMW114" s="253"/>
      <c r="CMX114" s="250"/>
      <c r="CMY114" s="252"/>
      <c r="CMZ114" s="250"/>
      <c r="CNA114" s="250"/>
      <c r="CNB114" s="252"/>
      <c r="CNC114" s="254"/>
      <c r="CND114" s="255"/>
      <c r="CNE114" s="250"/>
      <c r="CNF114" s="256"/>
      <c r="CNG114" s="250"/>
      <c r="CNH114" s="250"/>
      <c r="CNI114" s="250"/>
      <c r="CNJ114" s="251"/>
      <c r="CNK114" s="252"/>
      <c r="CNL114" s="252"/>
      <c r="CNM114" s="252"/>
      <c r="CNN114" s="253"/>
      <c r="CNO114" s="250"/>
      <c r="CNP114" s="252"/>
      <c r="CNQ114" s="250"/>
      <c r="CNR114" s="250"/>
      <c r="CNS114" s="252"/>
      <c r="CNT114" s="254"/>
      <c r="CNU114" s="255"/>
      <c r="CNV114" s="250"/>
      <c r="CNW114" s="256"/>
      <c r="CNX114" s="250"/>
      <c r="CNY114" s="250"/>
      <c r="CNZ114" s="250"/>
      <c r="COA114" s="251"/>
      <c r="COB114" s="252"/>
      <c r="COC114" s="252"/>
      <c r="COD114" s="252"/>
      <c r="COE114" s="253"/>
      <c r="COF114" s="250"/>
      <c r="COG114" s="252"/>
      <c r="COH114" s="250"/>
      <c r="COI114" s="250"/>
      <c r="COJ114" s="252"/>
      <c r="COK114" s="254"/>
      <c r="COL114" s="255"/>
      <c r="COM114" s="250"/>
      <c r="CON114" s="256"/>
      <c r="COO114" s="250"/>
      <c r="COP114" s="250"/>
      <c r="COQ114" s="250"/>
      <c r="COR114" s="251"/>
      <c r="COS114" s="252"/>
      <c r="COT114" s="252"/>
      <c r="COU114" s="252"/>
      <c r="COV114" s="253"/>
      <c r="COW114" s="250"/>
      <c r="COX114" s="252"/>
      <c r="COY114" s="250"/>
      <c r="COZ114" s="250"/>
      <c r="CPA114" s="252"/>
      <c r="CPB114" s="254"/>
      <c r="CPC114" s="255"/>
      <c r="CPD114" s="250"/>
      <c r="CPE114" s="256"/>
      <c r="CPF114" s="250"/>
      <c r="CPG114" s="250"/>
      <c r="CPH114" s="250"/>
      <c r="CPI114" s="251"/>
      <c r="CPJ114" s="252"/>
      <c r="CPK114" s="252"/>
      <c r="CPL114" s="252"/>
      <c r="CPM114" s="253"/>
      <c r="CPN114" s="250"/>
      <c r="CPO114" s="252"/>
      <c r="CPP114" s="250"/>
      <c r="CPQ114" s="250"/>
      <c r="CPR114" s="252"/>
      <c r="CPS114" s="254"/>
      <c r="CPT114" s="255"/>
      <c r="CPU114" s="250"/>
      <c r="CPV114" s="256"/>
      <c r="CPW114" s="250"/>
      <c r="CPX114" s="250"/>
      <c r="CPY114" s="250"/>
      <c r="CPZ114" s="251"/>
      <c r="CQA114" s="252"/>
      <c r="CQB114" s="252"/>
      <c r="CQC114" s="252"/>
      <c r="CQD114" s="253"/>
      <c r="CQE114" s="250"/>
      <c r="CQF114" s="252"/>
      <c r="CQG114" s="250"/>
      <c r="CQH114" s="250"/>
      <c r="CQI114" s="252"/>
      <c r="CQJ114" s="254"/>
      <c r="CQK114" s="255"/>
      <c r="CQL114" s="250"/>
      <c r="CQM114" s="256"/>
      <c r="CQN114" s="250"/>
      <c r="CQO114" s="250"/>
      <c r="CQP114" s="250"/>
      <c r="CQQ114" s="251"/>
      <c r="CQR114" s="252"/>
      <c r="CQS114" s="252"/>
      <c r="CQT114" s="252"/>
      <c r="CQU114" s="253"/>
      <c r="CQV114" s="250"/>
      <c r="CQW114" s="252"/>
      <c r="CQX114" s="250"/>
      <c r="CQY114" s="250"/>
      <c r="CQZ114" s="252"/>
      <c r="CRA114" s="254"/>
      <c r="CRB114" s="255"/>
      <c r="CRC114" s="250"/>
      <c r="CRD114" s="256"/>
      <c r="CRE114" s="250"/>
      <c r="CRF114" s="250"/>
      <c r="CRG114" s="250"/>
      <c r="CRH114" s="251"/>
      <c r="CRI114" s="252"/>
      <c r="CRJ114" s="252"/>
      <c r="CRK114" s="252"/>
      <c r="CRL114" s="253"/>
      <c r="CRM114" s="250"/>
      <c r="CRN114" s="252"/>
      <c r="CRO114" s="250"/>
      <c r="CRP114" s="250"/>
      <c r="CRQ114" s="252"/>
      <c r="CRR114" s="254"/>
      <c r="CRS114" s="255"/>
      <c r="CRT114" s="250"/>
      <c r="CRU114" s="256"/>
      <c r="CRV114" s="250"/>
      <c r="CRW114" s="250"/>
      <c r="CRX114" s="250"/>
      <c r="CRY114" s="251"/>
      <c r="CRZ114" s="252"/>
      <c r="CSA114" s="252"/>
      <c r="CSB114" s="252"/>
      <c r="CSC114" s="253"/>
      <c r="CSD114" s="250"/>
      <c r="CSE114" s="252"/>
      <c r="CSF114" s="250"/>
      <c r="CSG114" s="250"/>
      <c r="CSH114" s="252"/>
      <c r="CSI114" s="254"/>
      <c r="CSJ114" s="255"/>
      <c r="CSK114" s="250"/>
      <c r="CSL114" s="256"/>
      <c r="CSM114" s="250"/>
      <c r="CSN114" s="250"/>
      <c r="CSO114" s="250"/>
      <c r="CSP114" s="251"/>
      <c r="CSQ114" s="252"/>
      <c r="CSR114" s="252"/>
      <c r="CSS114" s="252"/>
      <c r="CST114" s="253"/>
      <c r="CSU114" s="250"/>
      <c r="CSV114" s="252"/>
      <c r="CSW114" s="250"/>
      <c r="CSX114" s="250"/>
      <c r="CSY114" s="252"/>
      <c r="CSZ114" s="254"/>
      <c r="CTA114" s="255"/>
      <c r="CTB114" s="250"/>
      <c r="CTC114" s="256"/>
      <c r="CTD114" s="250"/>
      <c r="CTE114" s="250"/>
      <c r="CTF114" s="250"/>
      <c r="CTG114" s="251"/>
      <c r="CTH114" s="252"/>
      <c r="CTI114" s="252"/>
      <c r="CTJ114" s="252"/>
      <c r="CTK114" s="253"/>
      <c r="CTL114" s="250"/>
      <c r="CTM114" s="252"/>
      <c r="CTN114" s="250"/>
      <c r="CTO114" s="250"/>
      <c r="CTP114" s="252"/>
      <c r="CTQ114" s="254"/>
      <c r="CTR114" s="255"/>
      <c r="CTS114" s="250"/>
      <c r="CTT114" s="256"/>
      <c r="CTU114" s="250"/>
      <c r="CTV114" s="250"/>
      <c r="CTW114" s="250"/>
      <c r="CTX114" s="251"/>
      <c r="CTY114" s="252"/>
      <c r="CTZ114" s="252"/>
      <c r="CUA114" s="252"/>
      <c r="CUB114" s="253"/>
      <c r="CUC114" s="250"/>
      <c r="CUD114" s="252"/>
      <c r="CUE114" s="250"/>
      <c r="CUF114" s="250"/>
      <c r="CUG114" s="252"/>
      <c r="CUH114" s="254"/>
      <c r="CUI114" s="255"/>
      <c r="CUJ114" s="250"/>
      <c r="CUK114" s="256"/>
      <c r="CUL114" s="250"/>
      <c r="CUM114" s="250"/>
      <c r="CUN114" s="250"/>
      <c r="CUO114" s="251"/>
      <c r="CUP114" s="252"/>
      <c r="CUQ114" s="252"/>
      <c r="CUR114" s="252"/>
      <c r="CUS114" s="253"/>
      <c r="CUT114" s="250"/>
      <c r="CUU114" s="252"/>
      <c r="CUV114" s="250"/>
      <c r="CUW114" s="250"/>
      <c r="CUX114" s="252"/>
      <c r="CUY114" s="254"/>
      <c r="CUZ114" s="255"/>
      <c r="CVA114" s="250"/>
      <c r="CVB114" s="256"/>
      <c r="CVC114" s="250"/>
      <c r="CVD114" s="250"/>
      <c r="CVE114" s="250"/>
      <c r="CVF114" s="251"/>
      <c r="CVG114" s="252"/>
      <c r="CVH114" s="252"/>
      <c r="CVI114" s="252"/>
      <c r="CVJ114" s="253"/>
      <c r="CVK114" s="250"/>
      <c r="CVL114" s="252"/>
      <c r="CVM114" s="250"/>
      <c r="CVN114" s="250"/>
      <c r="CVO114" s="252"/>
      <c r="CVP114" s="254"/>
      <c r="CVQ114" s="255"/>
      <c r="CVR114" s="250"/>
      <c r="CVS114" s="256"/>
      <c r="CVT114" s="250"/>
      <c r="CVU114" s="250"/>
      <c r="CVV114" s="250"/>
      <c r="CVW114" s="251"/>
      <c r="CVX114" s="252"/>
      <c r="CVY114" s="252"/>
      <c r="CVZ114" s="252"/>
      <c r="CWA114" s="253"/>
      <c r="CWB114" s="250"/>
      <c r="CWC114" s="252"/>
      <c r="CWD114" s="250"/>
      <c r="CWE114" s="250"/>
      <c r="CWF114" s="252"/>
      <c r="CWG114" s="254"/>
      <c r="CWH114" s="255"/>
      <c r="CWI114" s="250"/>
      <c r="CWJ114" s="256"/>
      <c r="CWK114" s="250"/>
      <c r="CWL114" s="250"/>
      <c r="CWM114" s="250"/>
      <c r="CWN114" s="251"/>
      <c r="CWO114" s="252"/>
      <c r="CWP114" s="252"/>
      <c r="CWQ114" s="252"/>
      <c r="CWR114" s="253"/>
      <c r="CWS114" s="250"/>
      <c r="CWT114" s="252"/>
      <c r="CWU114" s="250"/>
      <c r="CWV114" s="250"/>
      <c r="CWW114" s="252"/>
      <c r="CWX114" s="254"/>
      <c r="CWY114" s="255"/>
      <c r="CWZ114" s="250"/>
      <c r="CXA114" s="256"/>
      <c r="CXB114" s="250"/>
      <c r="CXC114" s="250"/>
      <c r="CXD114" s="250"/>
      <c r="CXE114" s="251"/>
      <c r="CXF114" s="252"/>
      <c r="CXG114" s="252"/>
      <c r="CXH114" s="252"/>
      <c r="CXI114" s="253"/>
      <c r="CXJ114" s="250"/>
      <c r="CXK114" s="252"/>
      <c r="CXL114" s="250"/>
      <c r="CXM114" s="250"/>
      <c r="CXN114" s="252"/>
      <c r="CXO114" s="254"/>
      <c r="CXP114" s="255"/>
      <c r="CXQ114" s="250"/>
      <c r="CXR114" s="256"/>
      <c r="CXS114" s="250"/>
      <c r="CXT114" s="250"/>
      <c r="CXU114" s="250"/>
      <c r="CXV114" s="251"/>
      <c r="CXW114" s="252"/>
      <c r="CXX114" s="252"/>
      <c r="CXY114" s="252"/>
      <c r="CXZ114" s="253"/>
      <c r="CYA114" s="250"/>
      <c r="CYB114" s="252"/>
      <c r="CYC114" s="250"/>
      <c r="CYD114" s="250"/>
      <c r="CYE114" s="252"/>
      <c r="CYF114" s="254"/>
      <c r="CYG114" s="255"/>
      <c r="CYH114" s="250"/>
      <c r="CYI114" s="256"/>
      <c r="CYJ114" s="250"/>
      <c r="CYK114" s="250"/>
      <c r="CYL114" s="250"/>
      <c r="CYM114" s="251"/>
      <c r="CYN114" s="252"/>
      <c r="CYO114" s="252"/>
      <c r="CYP114" s="252"/>
      <c r="CYQ114" s="253"/>
      <c r="CYR114" s="250"/>
      <c r="CYS114" s="252"/>
      <c r="CYT114" s="250"/>
      <c r="CYU114" s="250"/>
      <c r="CYV114" s="252"/>
      <c r="CYW114" s="254"/>
      <c r="CYX114" s="255"/>
      <c r="CYY114" s="250"/>
      <c r="CYZ114" s="256"/>
      <c r="CZA114" s="250"/>
      <c r="CZB114" s="250"/>
      <c r="CZC114" s="250"/>
      <c r="CZD114" s="251"/>
      <c r="CZE114" s="252"/>
      <c r="CZF114" s="252"/>
      <c r="CZG114" s="252"/>
      <c r="CZH114" s="253"/>
      <c r="CZI114" s="250"/>
      <c r="CZJ114" s="252"/>
      <c r="CZK114" s="250"/>
      <c r="CZL114" s="250"/>
      <c r="CZM114" s="252"/>
      <c r="CZN114" s="254"/>
      <c r="CZO114" s="255"/>
      <c r="CZP114" s="250"/>
      <c r="CZQ114" s="256"/>
      <c r="CZR114" s="250"/>
      <c r="CZS114" s="250"/>
      <c r="CZT114" s="250"/>
      <c r="CZU114" s="251"/>
      <c r="CZV114" s="252"/>
      <c r="CZW114" s="252"/>
      <c r="CZX114" s="252"/>
      <c r="CZY114" s="253"/>
      <c r="CZZ114" s="250"/>
      <c r="DAA114" s="252"/>
      <c r="DAB114" s="250"/>
      <c r="DAC114" s="250"/>
      <c r="DAD114" s="252"/>
      <c r="DAE114" s="254"/>
      <c r="DAF114" s="255"/>
      <c r="DAG114" s="250"/>
      <c r="DAH114" s="256"/>
      <c r="DAI114" s="250"/>
      <c r="DAJ114" s="250"/>
      <c r="DAK114" s="250"/>
      <c r="DAL114" s="251"/>
      <c r="DAM114" s="252"/>
      <c r="DAN114" s="252"/>
      <c r="DAO114" s="252"/>
      <c r="DAP114" s="253"/>
      <c r="DAQ114" s="250"/>
      <c r="DAR114" s="252"/>
      <c r="DAS114" s="250"/>
      <c r="DAT114" s="250"/>
      <c r="DAU114" s="252"/>
      <c r="DAV114" s="254"/>
      <c r="DAW114" s="255"/>
      <c r="DAX114" s="250"/>
      <c r="DAY114" s="256"/>
      <c r="DAZ114" s="250"/>
      <c r="DBA114" s="250"/>
      <c r="DBB114" s="250"/>
      <c r="DBC114" s="251"/>
      <c r="DBD114" s="252"/>
      <c r="DBE114" s="252"/>
      <c r="DBF114" s="252"/>
      <c r="DBG114" s="253"/>
      <c r="DBH114" s="250"/>
      <c r="DBI114" s="252"/>
      <c r="DBJ114" s="250"/>
      <c r="DBK114" s="250"/>
      <c r="DBL114" s="252"/>
      <c r="DBM114" s="254"/>
      <c r="DBN114" s="255"/>
      <c r="DBO114" s="250"/>
      <c r="DBP114" s="256"/>
      <c r="DBQ114" s="250"/>
      <c r="DBR114" s="250"/>
      <c r="DBS114" s="250"/>
      <c r="DBT114" s="251"/>
      <c r="DBU114" s="252"/>
      <c r="DBV114" s="252"/>
      <c r="DBW114" s="252"/>
      <c r="DBX114" s="253"/>
      <c r="DBY114" s="250"/>
      <c r="DBZ114" s="252"/>
      <c r="DCA114" s="250"/>
      <c r="DCB114" s="250"/>
      <c r="DCC114" s="252"/>
      <c r="DCD114" s="254"/>
      <c r="DCE114" s="255"/>
      <c r="DCF114" s="250"/>
      <c r="DCG114" s="256"/>
      <c r="DCH114" s="250"/>
      <c r="DCI114" s="250"/>
      <c r="DCJ114" s="250"/>
      <c r="DCK114" s="251"/>
      <c r="DCL114" s="252"/>
      <c r="DCM114" s="252"/>
      <c r="DCN114" s="252"/>
      <c r="DCO114" s="253"/>
      <c r="DCP114" s="250"/>
      <c r="DCQ114" s="252"/>
      <c r="DCR114" s="250"/>
      <c r="DCS114" s="250"/>
      <c r="DCT114" s="252"/>
      <c r="DCU114" s="254"/>
      <c r="DCV114" s="255"/>
      <c r="DCW114" s="250"/>
      <c r="DCX114" s="256"/>
      <c r="DCY114" s="250"/>
      <c r="DCZ114" s="250"/>
      <c r="DDA114" s="250"/>
      <c r="DDB114" s="251"/>
      <c r="DDC114" s="252"/>
      <c r="DDD114" s="252"/>
      <c r="DDE114" s="252"/>
      <c r="DDF114" s="253"/>
      <c r="DDG114" s="250"/>
      <c r="DDH114" s="252"/>
      <c r="DDI114" s="250"/>
      <c r="DDJ114" s="250"/>
      <c r="DDK114" s="252"/>
      <c r="DDL114" s="254"/>
      <c r="DDM114" s="255"/>
      <c r="DDN114" s="250"/>
      <c r="DDO114" s="256"/>
      <c r="DDP114" s="250"/>
      <c r="DDQ114" s="250"/>
      <c r="DDR114" s="250"/>
      <c r="DDS114" s="251"/>
      <c r="DDT114" s="252"/>
      <c r="DDU114" s="252"/>
      <c r="DDV114" s="252"/>
      <c r="DDW114" s="253"/>
      <c r="DDX114" s="250"/>
      <c r="DDY114" s="252"/>
      <c r="DDZ114" s="250"/>
      <c r="DEA114" s="250"/>
      <c r="DEB114" s="252"/>
      <c r="DEC114" s="254"/>
      <c r="DED114" s="255"/>
      <c r="DEE114" s="250"/>
      <c r="DEF114" s="256"/>
      <c r="DEG114" s="250"/>
      <c r="DEH114" s="250"/>
      <c r="DEI114" s="250"/>
      <c r="DEJ114" s="251"/>
      <c r="DEK114" s="252"/>
      <c r="DEL114" s="252"/>
      <c r="DEM114" s="252"/>
      <c r="DEN114" s="253"/>
      <c r="DEO114" s="250"/>
      <c r="DEP114" s="252"/>
      <c r="DEQ114" s="250"/>
      <c r="DER114" s="250"/>
      <c r="DES114" s="252"/>
      <c r="DET114" s="254"/>
      <c r="DEU114" s="255"/>
      <c r="DEV114" s="250"/>
      <c r="DEW114" s="256"/>
      <c r="DEX114" s="250"/>
      <c r="DEY114" s="250"/>
      <c r="DEZ114" s="250"/>
      <c r="DFA114" s="251"/>
      <c r="DFB114" s="252"/>
      <c r="DFC114" s="252"/>
      <c r="DFD114" s="252"/>
      <c r="DFE114" s="253"/>
      <c r="DFF114" s="250"/>
      <c r="DFG114" s="252"/>
      <c r="DFH114" s="250"/>
      <c r="DFI114" s="250"/>
      <c r="DFJ114" s="252"/>
      <c r="DFK114" s="254"/>
      <c r="DFL114" s="255"/>
      <c r="DFM114" s="250"/>
      <c r="DFN114" s="256"/>
      <c r="DFO114" s="250"/>
      <c r="DFP114" s="250"/>
      <c r="DFQ114" s="250"/>
      <c r="DFR114" s="251"/>
      <c r="DFS114" s="252"/>
      <c r="DFT114" s="252"/>
      <c r="DFU114" s="252"/>
      <c r="DFV114" s="253"/>
      <c r="DFW114" s="250"/>
      <c r="DFX114" s="252"/>
      <c r="DFY114" s="250"/>
      <c r="DFZ114" s="250"/>
      <c r="DGA114" s="252"/>
      <c r="DGB114" s="254"/>
      <c r="DGC114" s="255"/>
      <c r="DGD114" s="250"/>
      <c r="DGE114" s="256"/>
      <c r="DGF114" s="250"/>
      <c r="DGG114" s="250"/>
      <c r="DGH114" s="250"/>
      <c r="DGI114" s="251"/>
      <c r="DGJ114" s="252"/>
      <c r="DGK114" s="252"/>
      <c r="DGL114" s="252"/>
      <c r="DGM114" s="253"/>
      <c r="DGN114" s="250"/>
      <c r="DGO114" s="252"/>
      <c r="DGP114" s="250"/>
      <c r="DGQ114" s="250"/>
      <c r="DGR114" s="252"/>
      <c r="DGS114" s="254"/>
      <c r="DGT114" s="255"/>
      <c r="DGU114" s="250"/>
      <c r="DGV114" s="256"/>
      <c r="DGW114" s="250"/>
      <c r="DGX114" s="250"/>
      <c r="DGY114" s="250"/>
      <c r="DGZ114" s="251"/>
      <c r="DHA114" s="252"/>
      <c r="DHB114" s="252"/>
      <c r="DHC114" s="252"/>
      <c r="DHD114" s="253"/>
      <c r="DHE114" s="250"/>
      <c r="DHF114" s="252"/>
      <c r="DHG114" s="250"/>
      <c r="DHH114" s="250"/>
      <c r="DHI114" s="252"/>
      <c r="DHJ114" s="254"/>
      <c r="DHK114" s="255"/>
      <c r="DHL114" s="250"/>
      <c r="DHM114" s="256"/>
      <c r="DHN114" s="250"/>
      <c r="DHO114" s="250"/>
      <c r="DHP114" s="250"/>
      <c r="DHQ114" s="251"/>
      <c r="DHR114" s="252"/>
      <c r="DHS114" s="252"/>
      <c r="DHT114" s="252"/>
      <c r="DHU114" s="253"/>
      <c r="DHV114" s="250"/>
      <c r="DHW114" s="252"/>
      <c r="DHX114" s="250"/>
      <c r="DHY114" s="250"/>
      <c r="DHZ114" s="252"/>
      <c r="DIA114" s="254"/>
      <c r="DIB114" s="255"/>
      <c r="DIC114" s="250"/>
      <c r="DID114" s="256"/>
      <c r="DIE114" s="250"/>
      <c r="DIF114" s="250"/>
      <c r="DIG114" s="250"/>
      <c r="DIH114" s="251"/>
      <c r="DII114" s="252"/>
      <c r="DIJ114" s="252"/>
      <c r="DIK114" s="252"/>
      <c r="DIL114" s="253"/>
      <c r="DIM114" s="250"/>
      <c r="DIN114" s="252"/>
      <c r="DIO114" s="250"/>
      <c r="DIP114" s="250"/>
      <c r="DIQ114" s="252"/>
      <c r="DIR114" s="254"/>
      <c r="DIS114" s="255"/>
      <c r="DIT114" s="250"/>
      <c r="DIU114" s="256"/>
      <c r="DIV114" s="250"/>
      <c r="DIW114" s="250"/>
      <c r="DIX114" s="250"/>
      <c r="DIY114" s="251"/>
      <c r="DIZ114" s="252"/>
      <c r="DJA114" s="252"/>
      <c r="DJB114" s="252"/>
      <c r="DJC114" s="253"/>
      <c r="DJD114" s="250"/>
      <c r="DJE114" s="252"/>
      <c r="DJF114" s="250"/>
      <c r="DJG114" s="250"/>
      <c r="DJH114" s="252"/>
      <c r="DJI114" s="254"/>
      <c r="DJJ114" s="255"/>
      <c r="DJK114" s="250"/>
      <c r="DJL114" s="256"/>
      <c r="DJM114" s="250"/>
      <c r="DJN114" s="250"/>
      <c r="DJO114" s="250"/>
      <c r="DJP114" s="251"/>
      <c r="DJQ114" s="252"/>
      <c r="DJR114" s="252"/>
      <c r="DJS114" s="252"/>
      <c r="DJT114" s="253"/>
      <c r="DJU114" s="250"/>
      <c r="DJV114" s="252"/>
      <c r="DJW114" s="250"/>
      <c r="DJX114" s="250"/>
      <c r="DJY114" s="252"/>
      <c r="DJZ114" s="254"/>
      <c r="DKA114" s="255"/>
      <c r="DKB114" s="250"/>
      <c r="DKC114" s="256"/>
      <c r="DKD114" s="250"/>
      <c r="DKE114" s="250"/>
      <c r="DKF114" s="250"/>
      <c r="DKG114" s="251"/>
      <c r="DKH114" s="252"/>
      <c r="DKI114" s="252"/>
      <c r="DKJ114" s="252"/>
      <c r="DKK114" s="253"/>
      <c r="DKL114" s="250"/>
      <c r="DKM114" s="252"/>
      <c r="DKN114" s="250"/>
      <c r="DKO114" s="250"/>
      <c r="DKP114" s="252"/>
      <c r="DKQ114" s="254"/>
      <c r="DKR114" s="255"/>
      <c r="DKS114" s="250"/>
      <c r="DKT114" s="256"/>
      <c r="DKU114" s="250"/>
      <c r="DKV114" s="250"/>
      <c r="DKW114" s="250"/>
      <c r="DKX114" s="251"/>
      <c r="DKY114" s="252"/>
      <c r="DKZ114" s="252"/>
      <c r="DLA114" s="252"/>
      <c r="DLB114" s="253"/>
      <c r="DLC114" s="250"/>
      <c r="DLD114" s="252"/>
      <c r="DLE114" s="250"/>
      <c r="DLF114" s="250"/>
      <c r="DLG114" s="252"/>
      <c r="DLH114" s="254"/>
      <c r="DLI114" s="255"/>
      <c r="DLJ114" s="250"/>
      <c r="DLK114" s="256"/>
      <c r="DLL114" s="250"/>
      <c r="DLM114" s="250"/>
      <c r="DLN114" s="250"/>
      <c r="DLO114" s="251"/>
      <c r="DLP114" s="252"/>
      <c r="DLQ114" s="252"/>
      <c r="DLR114" s="252"/>
      <c r="DLS114" s="253"/>
      <c r="DLT114" s="250"/>
      <c r="DLU114" s="252"/>
      <c r="DLV114" s="250"/>
      <c r="DLW114" s="250"/>
      <c r="DLX114" s="252"/>
      <c r="DLY114" s="254"/>
      <c r="DLZ114" s="255"/>
      <c r="DMA114" s="250"/>
      <c r="DMB114" s="256"/>
      <c r="DMC114" s="250"/>
      <c r="DMD114" s="250"/>
      <c r="DME114" s="250"/>
      <c r="DMF114" s="251"/>
      <c r="DMG114" s="252"/>
      <c r="DMH114" s="252"/>
      <c r="DMI114" s="252"/>
      <c r="DMJ114" s="253"/>
      <c r="DMK114" s="250"/>
      <c r="DML114" s="252"/>
      <c r="DMM114" s="250"/>
      <c r="DMN114" s="250"/>
      <c r="DMO114" s="252"/>
      <c r="DMP114" s="254"/>
      <c r="DMQ114" s="255"/>
      <c r="DMR114" s="250"/>
      <c r="DMS114" s="256"/>
      <c r="DMT114" s="250"/>
      <c r="DMU114" s="250"/>
      <c r="DMV114" s="250"/>
      <c r="DMW114" s="251"/>
      <c r="DMX114" s="252"/>
      <c r="DMY114" s="252"/>
      <c r="DMZ114" s="252"/>
      <c r="DNA114" s="253"/>
      <c r="DNB114" s="250"/>
      <c r="DNC114" s="252"/>
      <c r="DND114" s="250"/>
      <c r="DNE114" s="250"/>
      <c r="DNF114" s="252"/>
      <c r="DNG114" s="254"/>
      <c r="DNH114" s="255"/>
      <c r="DNI114" s="250"/>
      <c r="DNJ114" s="256"/>
      <c r="DNK114" s="250"/>
      <c r="DNL114" s="250"/>
      <c r="DNM114" s="250"/>
      <c r="DNN114" s="251"/>
      <c r="DNO114" s="252"/>
      <c r="DNP114" s="252"/>
      <c r="DNQ114" s="252"/>
      <c r="DNR114" s="253"/>
      <c r="DNS114" s="250"/>
      <c r="DNT114" s="252"/>
      <c r="DNU114" s="250"/>
      <c r="DNV114" s="250"/>
      <c r="DNW114" s="252"/>
      <c r="DNX114" s="254"/>
      <c r="DNY114" s="255"/>
      <c r="DNZ114" s="250"/>
      <c r="DOA114" s="256"/>
      <c r="DOB114" s="250"/>
      <c r="DOC114" s="250"/>
      <c r="DOD114" s="250"/>
      <c r="DOE114" s="251"/>
      <c r="DOF114" s="252"/>
      <c r="DOG114" s="252"/>
      <c r="DOH114" s="252"/>
      <c r="DOI114" s="253"/>
      <c r="DOJ114" s="250"/>
      <c r="DOK114" s="252"/>
      <c r="DOL114" s="250"/>
      <c r="DOM114" s="250"/>
      <c r="DON114" s="252"/>
      <c r="DOO114" s="254"/>
      <c r="DOP114" s="255"/>
      <c r="DOQ114" s="250"/>
      <c r="DOR114" s="256"/>
      <c r="DOS114" s="250"/>
      <c r="DOT114" s="250"/>
      <c r="DOU114" s="250"/>
      <c r="DOV114" s="251"/>
      <c r="DOW114" s="252"/>
      <c r="DOX114" s="252"/>
      <c r="DOY114" s="252"/>
      <c r="DOZ114" s="253"/>
      <c r="DPA114" s="250"/>
      <c r="DPB114" s="252"/>
      <c r="DPC114" s="250"/>
      <c r="DPD114" s="250"/>
      <c r="DPE114" s="252"/>
      <c r="DPF114" s="254"/>
      <c r="DPG114" s="255"/>
      <c r="DPH114" s="250"/>
      <c r="DPI114" s="256"/>
      <c r="DPJ114" s="250"/>
      <c r="DPK114" s="250"/>
      <c r="DPL114" s="250"/>
      <c r="DPM114" s="251"/>
      <c r="DPN114" s="252"/>
      <c r="DPO114" s="252"/>
      <c r="DPP114" s="252"/>
      <c r="DPQ114" s="253"/>
      <c r="DPR114" s="250"/>
      <c r="DPS114" s="252"/>
      <c r="DPT114" s="250"/>
      <c r="DPU114" s="250"/>
      <c r="DPV114" s="252"/>
      <c r="DPW114" s="254"/>
      <c r="DPX114" s="255"/>
      <c r="DPY114" s="250"/>
      <c r="DPZ114" s="256"/>
      <c r="DQA114" s="250"/>
      <c r="DQB114" s="250"/>
      <c r="DQC114" s="250"/>
      <c r="DQD114" s="251"/>
      <c r="DQE114" s="252"/>
      <c r="DQF114" s="252"/>
      <c r="DQG114" s="252"/>
      <c r="DQH114" s="253"/>
      <c r="DQI114" s="250"/>
      <c r="DQJ114" s="252"/>
      <c r="DQK114" s="250"/>
      <c r="DQL114" s="250"/>
      <c r="DQM114" s="252"/>
      <c r="DQN114" s="254"/>
      <c r="DQO114" s="255"/>
      <c r="DQP114" s="250"/>
      <c r="DQQ114" s="256"/>
      <c r="DQR114" s="250"/>
      <c r="DQS114" s="250"/>
      <c r="DQT114" s="250"/>
      <c r="DQU114" s="251"/>
      <c r="DQV114" s="252"/>
      <c r="DQW114" s="252"/>
      <c r="DQX114" s="252"/>
      <c r="DQY114" s="253"/>
      <c r="DQZ114" s="250"/>
      <c r="DRA114" s="252"/>
      <c r="DRB114" s="250"/>
      <c r="DRC114" s="250"/>
      <c r="DRD114" s="252"/>
      <c r="DRE114" s="254"/>
      <c r="DRF114" s="255"/>
      <c r="DRG114" s="250"/>
      <c r="DRH114" s="256"/>
      <c r="DRI114" s="250"/>
      <c r="DRJ114" s="250"/>
      <c r="DRK114" s="250"/>
      <c r="DRL114" s="251"/>
      <c r="DRM114" s="252"/>
      <c r="DRN114" s="252"/>
      <c r="DRO114" s="252"/>
      <c r="DRP114" s="253"/>
      <c r="DRQ114" s="250"/>
      <c r="DRR114" s="252"/>
      <c r="DRS114" s="250"/>
      <c r="DRT114" s="250"/>
      <c r="DRU114" s="252"/>
      <c r="DRV114" s="254"/>
      <c r="DRW114" s="255"/>
      <c r="DRX114" s="250"/>
      <c r="DRY114" s="256"/>
      <c r="DRZ114" s="250"/>
      <c r="DSA114" s="250"/>
      <c r="DSB114" s="250"/>
      <c r="DSC114" s="251"/>
      <c r="DSD114" s="252"/>
      <c r="DSE114" s="252"/>
      <c r="DSF114" s="252"/>
      <c r="DSG114" s="253"/>
      <c r="DSH114" s="250"/>
      <c r="DSI114" s="252"/>
      <c r="DSJ114" s="250"/>
      <c r="DSK114" s="250"/>
      <c r="DSL114" s="252"/>
      <c r="DSM114" s="254"/>
      <c r="DSN114" s="255"/>
      <c r="DSO114" s="250"/>
      <c r="DSP114" s="256"/>
      <c r="DSQ114" s="250"/>
      <c r="DSR114" s="250"/>
      <c r="DSS114" s="250"/>
      <c r="DST114" s="251"/>
      <c r="DSU114" s="252"/>
      <c r="DSV114" s="252"/>
      <c r="DSW114" s="252"/>
      <c r="DSX114" s="253"/>
      <c r="DSY114" s="250"/>
      <c r="DSZ114" s="252"/>
      <c r="DTA114" s="250"/>
      <c r="DTB114" s="250"/>
      <c r="DTC114" s="252"/>
      <c r="DTD114" s="254"/>
      <c r="DTE114" s="255"/>
      <c r="DTF114" s="250"/>
      <c r="DTG114" s="256"/>
      <c r="DTH114" s="250"/>
      <c r="DTI114" s="250"/>
      <c r="DTJ114" s="250"/>
      <c r="DTK114" s="251"/>
      <c r="DTL114" s="252"/>
      <c r="DTM114" s="252"/>
      <c r="DTN114" s="252"/>
      <c r="DTO114" s="253"/>
      <c r="DTP114" s="250"/>
      <c r="DTQ114" s="252"/>
      <c r="DTR114" s="250"/>
      <c r="DTS114" s="250"/>
      <c r="DTT114" s="252"/>
      <c r="DTU114" s="254"/>
      <c r="DTV114" s="255"/>
      <c r="DTW114" s="250"/>
      <c r="DTX114" s="256"/>
      <c r="DTY114" s="250"/>
      <c r="DTZ114" s="250"/>
      <c r="DUA114" s="250"/>
      <c r="DUB114" s="251"/>
      <c r="DUC114" s="252"/>
      <c r="DUD114" s="252"/>
      <c r="DUE114" s="252"/>
      <c r="DUF114" s="253"/>
      <c r="DUG114" s="250"/>
      <c r="DUH114" s="252"/>
      <c r="DUI114" s="250"/>
      <c r="DUJ114" s="250"/>
      <c r="DUK114" s="252"/>
      <c r="DUL114" s="254"/>
      <c r="DUM114" s="255"/>
      <c r="DUN114" s="250"/>
      <c r="DUO114" s="256"/>
      <c r="DUP114" s="250"/>
      <c r="DUQ114" s="250"/>
      <c r="DUR114" s="250"/>
      <c r="DUS114" s="251"/>
      <c r="DUT114" s="252"/>
      <c r="DUU114" s="252"/>
      <c r="DUV114" s="252"/>
      <c r="DUW114" s="253"/>
      <c r="DUX114" s="250"/>
      <c r="DUY114" s="252"/>
      <c r="DUZ114" s="250"/>
      <c r="DVA114" s="250"/>
      <c r="DVB114" s="252"/>
      <c r="DVC114" s="254"/>
      <c r="DVD114" s="255"/>
      <c r="DVE114" s="250"/>
      <c r="DVF114" s="256"/>
      <c r="DVG114" s="250"/>
      <c r="DVH114" s="250"/>
      <c r="DVI114" s="250"/>
      <c r="DVJ114" s="251"/>
      <c r="DVK114" s="252"/>
      <c r="DVL114" s="252"/>
      <c r="DVM114" s="252"/>
      <c r="DVN114" s="253"/>
      <c r="DVO114" s="250"/>
      <c r="DVP114" s="252"/>
      <c r="DVQ114" s="250"/>
      <c r="DVR114" s="250"/>
      <c r="DVS114" s="252"/>
      <c r="DVT114" s="254"/>
      <c r="DVU114" s="255"/>
      <c r="DVV114" s="250"/>
      <c r="DVW114" s="256"/>
      <c r="DVX114" s="250"/>
      <c r="DVY114" s="250"/>
      <c r="DVZ114" s="250"/>
      <c r="DWA114" s="251"/>
      <c r="DWB114" s="252"/>
      <c r="DWC114" s="252"/>
      <c r="DWD114" s="252"/>
      <c r="DWE114" s="253"/>
      <c r="DWF114" s="250"/>
      <c r="DWG114" s="252"/>
      <c r="DWH114" s="250"/>
      <c r="DWI114" s="250"/>
      <c r="DWJ114" s="252"/>
      <c r="DWK114" s="254"/>
      <c r="DWL114" s="255"/>
      <c r="DWM114" s="250"/>
      <c r="DWN114" s="256"/>
      <c r="DWO114" s="250"/>
      <c r="DWP114" s="250"/>
      <c r="DWQ114" s="250"/>
      <c r="DWR114" s="251"/>
      <c r="DWS114" s="252"/>
      <c r="DWT114" s="252"/>
      <c r="DWU114" s="252"/>
      <c r="DWV114" s="253"/>
      <c r="DWW114" s="250"/>
      <c r="DWX114" s="252"/>
      <c r="DWY114" s="250"/>
      <c r="DWZ114" s="250"/>
      <c r="DXA114" s="252"/>
      <c r="DXB114" s="254"/>
      <c r="DXC114" s="255"/>
      <c r="DXD114" s="250"/>
      <c r="DXE114" s="256"/>
      <c r="DXF114" s="250"/>
      <c r="DXG114" s="250"/>
      <c r="DXH114" s="250"/>
      <c r="DXI114" s="251"/>
      <c r="DXJ114" s="252"/>
      <c r="DXK114" s="252"/>
      <c r="DXL114" s="252"/>
      <c r="DXM114" s="253"/>
      <c r="DXN114" s="250"/>
      <c r="DXO114" s="252"/>
      <c r="DXP114" s="250"/>
      <c r="DXQ114" s="250"/>
      <c r="DXR114" s="252"/>
      <c r="DXS114" s="254"/>
      <c r="DXT114" s="255"/>
      <c r="DXU114" s="250"/>
      <c r="DXV114" s="256"/>
      <c r="DXW114" s="250"/>
      <c r="DXX114" s="250"/>
      <c r="DXY114" s="250"/>
      <c r="DXZ114" s="251"/>
      <c r="DYA114" s="252"/>
      <c r="DYB114" s="252"/>
      <c r="DYC114" s="252"/>
      <c r="DYD114" s="253"/>
      <c r="DYE114" s="250"/>
      <c r="DYF114" s="252"/>
      <c r="DYG114" s="250"/>
      <c r="DYH114" s="250"/>
      <c r="DYI114" s="252"/>
      <c r="DYJ114" s="254"/>
      <c r="DYK114" s="255"/>
      <c r="DYL114" s="250"/>
      <c r="DYM114" s="256"/>
      <c r="DYN114" s="250"/>
      <c r="DYO114" s="250"/>
      <c r="DYP114" s="250"/>
      <c r="DYQ114" s="251"/>
      <c r="DYR114" s="252"/>
      <c r="DYS114" s="252"/>
      <c r="DYT114" s="252"/>
      <c r="DYU114" s="253"/>
      <c r="DYV114" s="250"/>
      <c r="DYW114" s="252"/>
      <c r="DYX114" s="250"/>
      <c r="DYY114" s="250"/>
      <c r="DYZ114" s="252"/>
      <c r="DZA114" s="254"/>
      <c r="DZB114" s="255"/>
      <c r="DZC114" s="250"/>
      <c r="DZD114" s="256"/>
      <c r="DZE114" s="250"/>
      <c r="DZF114" s="250"/>
      <c r="DZG114" s="250"/>
      <c r="DZH114" s="251"/>
      <c r="DZI114" s="252"/>
      <c r="DZJ114" s="252"/>
      <c r="DZK114" s="252"/>
      <c r="DZL114" s="253"/>
      <c r="DZM114" s="250"/>
      <c r="DZN114" s="252"/>
      <c r="DZO114" s="250"/>
      <c r="DZP114" s="250"/>
      <c r="DZQ114" s="252"/>
      <c r="DZR114" s="254"/>
      <c r="DZS114" s="255"/>
      <c r="DZT114" s="250"/>
      <c r="DZU114" s="256"/>
      <c r="DZV114" s="250"/>
      <c r="DZW114" s="250"/>
      <c r="DZX114" s="250"/>
      <c r="DZY114" s="251"/>
      <c r="DZZ114" s="252"/>
      <c r="EAA114" s="252"/>
      <c r="EAB114" s="252"/>
      <c r="EAC114" s="253"/>
      <c r="EAD114" s="250"/>
      <c r="EAE114" s="252"/>
      <c r="EAF114" s="250"/>
      <c r="EAG114" s="250"/>
      <c r="EAH114" s="252"/>
      <c r="EAI114" s="254"/>
      <c r="EAJ114" s="255"/>
      <c r="EAK114" s="250"/>
      <c r="EAL114" s="256"/>
      <c r="EAM114" s="250"/>
      <c r="EAN114" s="250"/>
      <c r="EAO114" s="250"/>
      <c r="EAP114" s="251"/>
      <c r="EAQ114" s="252"/>
      <c r="EAR114" s="252"/>
      <c r="EAS114" s="252"/>
      <c r="EAT114" s="253"/>
      <c r="EAU114" s="250"/>
      <c r="EAV114" s="252"/>
      <c r="EAW114" s="250"/>
      <c r="EAX114" s="250"/>
      <c r="EAY114" s="252"/>
      <c r="EAZ114" s="254"/>
      <c r="EBA114" s="255"/>
      <c r="EBB114" s="250"/>
      <c r="EBC114" s="256"/>
      <c r="EBD114" s="250"/>
      <c r="EBE114" s="250"/>
      <c r="EBF114" s="250"/>
      <c r="EBG114" s="251"/>
      <c r="EBH114" s="252"/>
      <c r="EBI114" s="252"/>
      <c r="EBJ114" s="252"/>
      <c r="EBK114" s="253"/>
      <c r="EBL114" s="250"/>
      <c r="EBM114" s="252"/>
      <c r="EBN114" s="250"/>
      <c r="EBO114" s="250"/>
      <c r="EBP114" s="252"/>
      <c r="EBQ114" s="254"/>
      <c r="EBR114" s="255"/>
      <c r="EBS114" s="250"/>
      <c r="EBT114" s="256"/>
      <c r="EBU114" s="250"/>
      <c r="EBV114" s="250"/>
      <c r="EBW114" s="250"/>
      <c r="EBX114" s="251"/>
      <c r="EBY114" s="252"/>
      <c r="EBZ114" s="252"/>
      <c r="ECA114" s="252"/>
      <c r="ECB114" s="253"/>
      <c r="ECC114" s="250"/>
      <c r="ECD114" s="252"/>
      <c r="ECE114" s="250"/>
      <c r="ECF114" s="250"/>
      <c r="ECG114" s="252"/>
      <c r="ECH114" s="254"/>
      <c r="ECI114" s="255"/>
      <c r="ECJ114" s="250"/>
      <c r="ECK114" s="256"/>
      <c r="ECL114" s="250"/>
      <c r="ECM114" s="250"/>
      <c r="ECN114" s="250"/>
      <c r="ECO114" s="251"/>
      <c r="ECP114" s="252"/>
      <c r="ECQ114" s="252"/>
      <c r="ECR114" s="252"/>
      <c r="ECS114" s="253"/>
      <c r="ECT114" s="250"/>
      <c r="ECU114" s="252"/>
      <c r="ECV114" s="250"/>
      <c r="ECW114" s="250"/>
      <c r="ECX114" s="252"/>
      <c r="ECY114" s="254"/>
      <c r="ECZ114" s="255"/>
      <c r="EDA114" s="250"/>
      <c r="EDB114" s="256"/>
      <c r="EDC114" s="250"/>
      <c r="EDD114" s="250"/>
      <c r="EDE114" s="250"/>
      <c r="EDF114" s="251"/>
      <c r="EDG114" s="252"/>
      <c r="EDH114" s="252"/>
      <c r="EDI114" s="252"/>
      <c r="EDJ114" s="253"/>
      <c r="EDK114" s="250"/>
      <c r="EDL114" s="252"/>
      <c r="EDM114" s="250"/>
      <c r="EDN114" s="250"/>
      <c r="EDO114" s="252"/>
      <c r="EDP114" s="254"/>
      <c r="EDQ114" s="255"/>
      <c r="EDR114" s="250"/>
      <c r="EDS114" s="256"/>
      <c r="EDT114" s="250"/>
      <c r="EDU114" s="250"/>
      <c r="EDV114" s="250"/>
      <c r="EDW114" s="251"/>
      <c r="EDX114" s="252"/>
      <c r="EDY114" s="252"/>
      <c r="EDZ114" s="252"/>
      <c r="EEA114" s="253"/>
      <c r="EEB114" s="250"/>
      <c r="EEC114" s="252"/>
      <c r="EED114" s="250"/>
      <c r="EEE114" s="250"/>
      <c r="EEF114" s="252"/>
      <c r="EEG114" s="254"/>
      <c r="EEH114" s="255"/>
      <c r="EEI114" s="250"/>
      <c r="EEJ114" s="256"/>
      <c r="EEK114" s="250"/>
      <c r="EEL114" s="250"/>
      <c r="EEM114" s="250"/>
      <c r="EEN114" s="251"/>
      <c r="EEO114" s="252"/>
      <c r="EEP114" s="252"/>
      <c r="EEQ114" s="252"/>
      <c r="EER114" s="253"/>
      <c r="EES114" s="250"/>
      <c r="EET114" s="252"/>
      <c r="EEU114" s="250"/>
      <c r="EEV114" s="250"/>
      <c r="EEW114" s="252"/>
      <c r="EEX114" s="254"/>
      <c r="EEY114" s="255"/>
      <c r="EEZ114" s="250"/>
      <c r="EFA114" s="256"/>
      <c r="EFB114" s="250"/>
      <c r="EFC114" s="250"/>
      <c r="EFD114" s="250"/>
      <c r="EFE114" s="251"/>
      <c r="EFF114" s="252"/>
      <c r="EFG114" s="252"/>
      <c r="EFH114" s="252"/>
      <c r="EFI114" s="253"/>
      <c r="EFJ114" s="250"/>
      <c r="EFK114" s="252"/>
      <c r="EFL114" s="250"/>
      <c r="EFM114" s="250"/>
      <c r="EFN114" s="252"/>
      <c r="EFO114" s="254"/>
      <c r="EFP114" s="255"/>
      <c r="EFQ114" s="250"/>
      <c r="EFR114" s="256"/>
      <c r="EFS114" s="250"/>
      <c r="EFT114" s="250"/>
      <c r="EFU114" s="250"/>
      <c r="EFV114" s="251"/>
      <c r="EFW114" s="252"/>
      <c r="EFX114" s="252"/>
      <c r="EFY114" s="252"/>
      <c r="EFZ114" s="253"/>
      <c r="EGA114" s="250"/>
      <c r="EGB114" s="252"/>
      <c r="EGC114" s="250"/>
      <c r="EGD114" s="250"/>
      <c r="EGE114" s="252"/>
      <c r="EGF114" s="254"/>
      <c r="EGG114" s="255"/>
      <c r="EGH114" s="250"/>
      <c r="EGI114" s="256"/>
      <c r="EGJ114" s="250"/>
      <c r="EGK114" s="250"/>
      <c r="EGL114" s="250"/>
      <c r="EGM114" s="251"/>
      <c r="EGN114" s="252"/>
      <c r="EGO114" s="252"/>
      <c r="EGP114" s="252"/>
      <c r="EGQ114" s="253"/>
      <c r="EGR114" s="250"/>
      <c r="EGS114" s="252"/>
      <c r="EGT114" s="250"/>
      <c r="EGU114" s="250"/>
      <c r="EGV114" s="252"/>
      <c r="EGW114" s="254"/>
      <c r="EGX114" s="255"/>
      <c r="EGY114" s="250"/>
      <c r="EGZ114" s="256"/>
      <c r="EHA114" s="250"/>
      <c r="EHB114" s="250"/>
      <c r="EHC114" s="250"/>
      <c r="EHD114" s="251"/>
      <c r="EHE114" s="252"/>
      <c r="EHF114" s="252"/>
      <c r="EHG114" s="252"/>
      <c r="EHH114" s="253"/>
      <c r="EHI114" s="250"/>
      <c r="EHJ114" s="252"/>
      <c r="EHK114" s="250"/>
      <c r="EHL114" s="250"/>
      <c r="EHM114" s="252"/>
      <c r="EHN114" s="254"/>
      <c r="EHO114" s="255"/>
      <c r="EHP114" s="250"/>
      <c r="EHQ114" s="256"/>
      <c r="EHR114" s="250"/>
      <c r="EHS114" s="250"/>
      <c r="EHT114" s="250"/>
      <c r="EHU114" s="251"/>
      <c r="EHV114" s="252"/>
      <c r="EHW114" s="252"/>
      <c r="EHX114" s="252"/>
      <c r="EHY114" s="253"/>
      <c r="EHZ114" s="250"/>
      <c r="EIA114" s="252"/>
      <c r="EIB114" s="250"/>
      <c r="EIC114" s="250"/>
      <c r="EID114" s="252"/>
      <c r="EIE114" s="254"/>
      <c r="EIF114" s="255"/>
      <c r="EIG114" s="250"/>
      <c r="EIH114" s="256"/>
      <c r="EII114" s="250"/>
      <c r="EIJ114" s="250"/>
      <c r="EIK114" s="250"/>
      <c r="EIL114" s="251"/>
      <c r="EIM114" s="252"/>
      <c r="EIN114" s="252"/>
      <c r="EIO114" s="252"/>
      <c r="EIP114" s="253"/>
      <c r="EIQ114" s="250"/>
      <c r="EIR114" s="252"/>
      <c r="EIS114" s="250"/>
      <c r="EIT114" s="250"/>
      <c r="EIU114" s="252"/>
      <c r="EIV114" s="254"/>
      <c r="EIW114" s="255"/>
      <c r="EIX114" s="250"/>
      <c r="EIY114" s="256"/>
      <c r="EIZ114" s="250"/>
      <c r="EJA114" s="250"/>
      <c r="EJB114" s="250"/>
      <c r="EJC114" s="251"/>
      <c r="EJD114" s="252"/>
      <c r="EJE114" s="252"/>
      <c r="EJF114" s="252"/>
      <c r="EJG114" s="253"/>
      <c r="EJH114" s="250"/>
      <c r="EJI114" s="252"/>
      <c r="EJJ114" s="250"/>
      <c r="EJK114" s="250"/>
      <c r="EJL114" s="252"/>
      <c r="EJM114" s="254"/>
      <c r="EJN114" s="255"/>
      <c r="EJO114" s="250"/>
      <c r="EJP114" s="256"/>
      <c r="EJQ114" s="250"/>
      <c r="EJR114" s="250"/>
      <c r="EJS114" s="250"/>
      <c r="EJT114" s="251"/>
      <c r="EJU114" s="252"/>
      <c r="EJV114" s="252"/>
      <c r="EJW114" s="252"/>
      <c r="EJX114" s="253"/>
      <c r="EJY114" s="250"/>
      <c r="EJZ114" s="252"/>
      <c r="EKA114" s="250"/>
      <c r="EKB114" s="250"/>
      <c r="EKC114" s="252"/>
      <c r="EKD114" s="254"/>
      <c r="EKE114" s="255"/>
      <c r="EKF114" s="250"/>
      <c r="EKG114" s="256"/>
      <c r="EKH114" s="250"/>
      <c r="EKI114" s="250"/>
      <c r="EKJ114" s="250"/>
      <c r="EKK114" s="251"/>
      <c r="EKL114" s="252"/>
      <c r="EKM114" s="252"/>
      <c r="EKN114" s="252"/>
      <c r="EKO114" s="253"/>
      <c r="EKP114" s="250"/>
      <c r="EKQ114" s="252"/>
      <c r="EKR114" s="250"/>
      <c r="EKS114" s="250"/>
      <c r="EKT114" s="252"/>
      <c r="EKU114" s="254"/>
      <c r="EKV114" s="255"/>
      <c r="EKW114" s="250"/>
      <c r="EKX114" s="256"/>
      <c r="EKY114" s="250"/>
      <c r="EKZ114" s="250"/>
      <c r="ELA114" s="250"/>
      <c r="ELB114" s="251"/>
      <c r="ELC114" s="252"/>
      <c r="ELD114" s="252"/>
      <c r="ELE114" s="252"/>
      <c r="ELF114" s="253"/>
      <c r="ELG114" s="250"/>
      <c r="ELH114" s="252"/>
      <c r="ELI114" s="250"/>
      <c r="ELJ114" s="250"/>
      <c r="ELK114" s="252"/>
      <c r="ELL114" s="254"/>
      <c r="ELM114" s="255"/>
      <c r="ELN114" s="250"/>
      <c r="ELO114" s="256"/>
      <c r="ELP114" s="250"/>
      <c r="ELQ114" s="250"/>
      <c r="ELR114" s="250"/>
      <c r="ELS114" s="251"/>
      <c r="ELT114" s="252"/>
      <c r="ELU114" s="252"/>
      <c r="ELV114" s="252"/>
      <c r="ELW114" s="253"/>
      <c r="ELX114" s="250"/>
      <c r="ELY114" s="252"/>
      <c r="ELZ114" s="250"/>
      <c r="EMA114" s="250"/>
      <c r="EMB114" s="252"/>
      <c r="EMC114" s="254"/>
      <c r="EMD114" s="255"/>
      <c r="EME114" s="250"/>
      <c r="EMF114" s="256"/>
      <c r="EMG114" s="250"/>
      <c r="EMH114" s="250"/>
      <c r="EMI114" s="250"/>
      <c r="EMJ114" s="251"/>
      <c r="EMK114" s="252"/>
      <c r="EML114" s="252"/>
      <c r="EMM114" s="252"/>
      <c r="EMN114" s="253"/>
      <c r="EMO114" s="250"/>
      <c r="EMP114" s="252"/>
      <c r="EMQ114" s="250"/>
      <c r="EMR114" s="250"/>
      <c r="EMS114" s="252"/>
      <c r="EMT114" s="254"/>
      <c r="EMU114" s="255"/>
      <c r="EMV114" s="250"/>
      <c r="EMW114" s="256"/>
      <c r="EMX114" s="250"/>
      <c r="EMY114" s="250"/>
      <c r="EMZ114" s="250"/>
      <c r="ENA114" s="251"/>
      <c r="ENB114" s="252"/>
      <c r="ENC114" s="252"/>
      <c r="END114" s="252"/>
      <c r="ENE114" s="253"/>
      <c r="ENF114" s="250"/>
      <c r="ENG114" s="252"/>
      <c r="ENH114" s="250"/>
      <c r="ENI114" s="250"/>
      <c r="ENJ114" s="252"/>
      <c r="ENK114" s="254"/>
      <c r="ENL114" s="255"/>
      <c r="ENM114" s="250"/>
      <c r="ENN114" s="256"/>
      <c r="ENO114" s="250"/>
      <c r="ENP114" s="250"/>
      <c r="ENQ114" s="250"/>
      <c r="ENR114" s="251"/>
      <c r="ENS114" s="252"/>
      <c r="ENT114" s="252"/>
      <c r="ENU114" s="252"/>
      <c r="ENV114" s="253"/>
      <c r="ENW114" s="250"/>
      <c r="ENX114" s="252"/>
      <c r="ENY114" s="250"/>
      <c r="ENZ114" s="250"/>
      <c r="EOA114" s="252"/>
      <c r="EOB114" s="254"/>
      <c r="EOC114" s="255"/>
      <c r="EOD114" s="250"/>
      <c r="EOE114" s="256"/>
      <c r="EOF114" s="250"/>
      <c r="EOG114" s="250"/>
      <c r="EOH114" s="250"/>
      <c r="EOI114" s="251"/>
      <c r="EOJ114" s="252"/>
      <c r="EOK114" s="252"/>
      <c r="EOL114" s="252"/>
      <c r="EOM114" s="253"/>
      <c r="EON114" s="250"/>
      <c r="EOO114" s="252"/>
      <c r="EOP114" s="250"/>
      <c r="EOQ114" s="250"/>
      <c r="EOR114" s="252"/>
      <c r="EOS114" s="254"/>
      <c r="EOT114" s="255"/>
      <c r="EOU114" s="250"/>
      <c r="EOV114" s="256"/>
      <c r="EOW114" s="250"/>
      <c r="EOX114" s="250"/>
      <c r="EOY114" s="250"/>
      <c r="EOZ114" s="251"/>
      <c r="EPA114" s="252"/>
      <c r="EPB114" s="252"/>
      <c r="EPC114" s="252"/>
      <c r="EPD114" s="253"/>
      <c r="EPE114" s="250"/>
      <c r="EPF114" s="252"/>
      <c r="EPG114" s="250"/>
      <c r="EPH114" s="250"/>
      <c r="EPI114" s="252"/>
      <c r="EPJ114" s="254"/>
      <c r="EPK114" s="255"/>
      <c r="EPL114" s="250"/>
      <c r="EPM114" s="256"/>
      <c r="EPN114" s="250"/>
      <c r="EPO114" s="250"/>
      <c r="EPP114" s="250"/>
      <c r="EPQ114" s="251"/>
      <c r="EPR114" s="252"/>
      <c r="EPS114" s="252"/>
      <c r="EPT114" s="252"/>
      <c r="EPU114" s="253"/>
      <c r="EPV114" s="250"/>
      <c r="EPW114" s="252"/>
      <c r="EPX114" s="250"/>
      <c r="EPY114" s="250"/>
      <c r="EPZ114" s="252"/>
      <c r="EQA114" s="254"/>
      <c r="EQB114" s="255"/>
      <c r="EQC114" s="250"/>
      <c r="EQD114" s="256"/>
      <c r="EQE114" s="250"/>
      <c r="EQF114" s="250"/>
      <c r="EQG114" s="250"/>
      <c r="EQH114" s="251"/>
      <c r="EQI114" s="252"/>
      <c r="EQJ114" s="252"/>
      <c r="EQK114" s="252"/>
      <c r="EQL114" s="253"/>
      <c r="EQM114" s="250"/>
      <c r="EQN114" s="252"/>
      <c r="EQO114" s="250"/>
      <c r="EQP114" s="250"/>
      <c r="EQQ114" s="252"/>
      <c r="EQR114" s="254"/>
      <c r="EQS114" s="255"/>
      <c r="EQT114" s="250"/>
      <c r="EQU114" s="256"/>
      <c r="EQV114" s="250"/>
      <c r="EQW114" s="250"/>
      <c r="EQX114" s="250"/>
      <c r="EQY114" s="251"/>
      <c r="EQZ114" s="252"/>
      <c r="ERA114" s="252"/>
      <c r="ERB114" s="252"/>
      <c r="ERC114" s="253"/>
      <c r="ERD114" s="250"/>
      <c r="ERE114" s="252"/>
      <c r="ERF114" s="250"/>
      <c r="ERG114" s="250"/>
      <c r="ERH114" s="252"/>
      <c r="ERI114" s="254"/>
      <c r="ERJ114" s="255"/>
      <c r="ERK114" s="250"/>
      <c r="ERL114" s="256"/>
      <c r="ERM114" s="250"/>
      <c r="ERN114" s="250"/>
      <c r="ERO114" s="250"/>
      <c r="ERP114" s="251"/>
      <c r="ERQ114" s="252"/>
      <c r="ERR114" s="252"/>
      <c r="ERS114" s="252"/>
      <c r="ERT114" s="253"/>
      <c r="ERU114" s="250"/>
      <c r="ERV114" s="252"/>
      <c r="ERW114" s="250"/>
      <c r="ERX114" s="250"/>
      <c r="ERY114" s="252"/>
      <c r="ERZ114" s="254"/>
      <c r="ESA114" s="255"/>
      <c r="ESB114" s="250"/>
      <c r="ESC114" s="256"/>
      <c r="ESD114" s="250"/>
      <c r="ESE114" s="250"/>
      <c r="ESF114" s="250"/>
      <c r="ESG114" s="251"/>
      <c r="ESH114" s="252"/>
      <c r="ESI114" s="252"/>
      <c r="ESJ114" s="252"/>
      <c r="ESK114" s="253"/>
      <c r="ESL114" s="250"/>
      <c r="ESM114" s="252"/>
      <c r="ESN114" s="250"/>
      <c r="ESO114" s="250"/>
      <c r="ESP114" s="252"/>
      <c r="ESQ114" s="254"/>
      <c r="ESR114" s="255"/>
      <c r="ESS114" s="250"/>
      <c r="EST114" s="256"/>
      <c r="ESU114" s="250"/>
      <c r="ESV114" s="250"/>
      <c r="ESW114" s="250"/>
      <c r="ESX114" s="251"/>
      <c r="ESY114" s="252"/>
      <c r="ESZ114" s="252"/>
      <c r="ETA114" s="252"/>
      <c r="ETB114" s="253"/>
      <c r="ETC114" s="250"/>
      <c r="ETD114" s="252"/>
      <c r="ETE114" s="250"/>
      <c r="ETF114" s="250"/>
      <c r="ETG114" s="252"/>
      <c r="ETH114" s="254"/>
      <c r="ETI114" s="255"/>
      <c r="ETJ114" s="250"/>
      <c r="ETK114" s="256"/>
      <c r="ETL114" s="250"/>
      <c r="ETM114" s="250"/>
      <c r="ETN114" s="250"/>
      <c r="ETO114" s="251"/>
      <c r="ETP114" s="252"/>
      <c r="ETQ114" s="252"/>
      <c r="ETR114" s="252"/>
      <c r="ETS114" s="253"/>
      <c r="ETT114" s="250"/>
      <c r="ETU114" s="252"/>
      <c r="ETV114" s="250"/>
      <c r="ETW114" s="250"/>
      <c r="ETX114" s="252"/>
      <c r="ETY114" s="254"/>
      <c r="ETZ114" s="255"/>
      <c r="EUA114" s="250"/>
      <c r="EUB114" s="256"/>
      <c r="EUC114" s="250"/>
      <c r="EUD114" s="250"/>
      <c r="EUE114" s="250"/>
      <c r="EUF114" s="251"/>
      <c r="EUG114" s="252"/>
      <c r="EUH114" s="252"/>
      <c r="EUI114" s="252"/>
      <c r="EUJ114" s="253"/>
      <c r="EUK114" s="250"/>
      <c r="EUL114" s="252"/>
      <c r="EUM114" s="250"/>
      <c r="EUN114" s="250"/>
      <c r="EUO114" s="252"/>
      <c r="EUP114" s="254"/>
      <c r="EUQ114" s="255"/>
      <c r="EUR114" s="250"/>
      <c r="EUS114" s="256"/>
      <c r="EUT114" s="250"/>
      <c r="EUU114" s="250"/>
      <c r="EUV114" s="250"/>
      <c r="EUW114" s="251"/>
      <c r="EUX114" s="252"/>
      <c r="EUY114" s="252"/>
      <c r="EUZ114" s="252"/>
      <c r="EVA114" s="253"/>
      <c r="EVB114" s="250"/>
      <c r="EVC114" s="252"/>
      <c r="EVD114" s="250"/>
      <c r="EVE114" s="250"/>
      <c r="EVF114" s="252"/>
      <c r="EVG114" s="254"/>
      <c r="EVH114" s="255"/>
      <c r="EVI114" s="250"/>
      <c r="EVJ114" s="256"/>
      <c r="EVK114" s="250"/>
      <c r="EVL114" s="250"/>
      <c r="EVM114" s="250"/>
      <c r="EVN114" s="251"/>
      <c r="EVO114" s="252"/>
      <c r="EVP114" s="252"/>
      <c r="EVQ114" s="252"/>
      <c r="EVR114" s="253"/>
      <c r="EVS114" s="250"/>
      <c r="EVT114" s="252"/>
      <c r="EVU114" s="250"/>
      <c r="EVV114" s="250"/>
      <c r="EVW114" s="252"/>
      <c r="EVX114" s="254"/>
      <c r="EVY114" s="255"/>
      <c r="EVZ114" s="250"/>
      <c r="EWA114" s="256"/>
      <c r="EWB114" s="250"/>
      <c r="EWC114" s="250"/>
      <c r="EWD114" s="250"/>
      <c r="EWE114" s="251"/>
      <c r="EWF114" s="252"/>
      <c r="EWG114" s="252"/>
      <c r="EWH114" s="252"/>
      <c r="EWI114" s="253"/>
      <c r="EWJ114" s="250"/>
      <c r="EWK114" s="252"/>
      <c r="EWL114" s="250"/>
      <c r="EWM114" s="250"/>
      <c r="EWN114" s="252"/>
      <c r="EWO114" s="254"/>
      <c r="EWP114" s="255"/>
      <c r="EWQ114" s="250"/>
      <c r="EWR114" s="256"/>
      <c r="EWS114" s="250"/>
      <c r="EWT114" s="250"/>
      <c r="EWU114" s="250"/>
      <c r="EWV114" s="251"/>
      <c r="EWW114" s="252"/>
      <c r="EWX114" s="252"/>
      <c r="EWY114" s="252"/>
      <c r="EWZ114" s="253"/>
      <c r="EXA114" s="250"/>
      <c r="EXB114" s="252"/>
      <c r="EXC114" s="250"/>
      <c r="EXD114" s="250"/>
      <c r="EXE114" s="252"/>
      <c r="EXF114" s="254"/>
      <c r="EXG114" s="255"/>
      <c r="EXH114" s="250"/>
      <c r="EXI114" s="256"/>
      <c r="EXJ114" s="250"/>
      <c r="EXK114" s="250"/>
      <c r="EXL114" s="250"/>
      <c r="EXM114" s="251"/>
      <c r="EXN114" s="252"/>
      <c r="EXO114" s="252"/>
      <c r="EXP114" s="252"/>
      <c r="EXQ114" s="253"/>
      <c r="EXR114" s="250"/>
      <c r="EXS114" s="252"/>
      <c r="EXT114" s="250"/>
      <c r="EXU114" s="250"/>
      <c r="EXV114" s="252"/>
      <c r="EXW114" s="254"/>
      <c r="EXX114" s="255"/>
      <c r="EXY114" s="250"/>
      <c r="EXZ114" s="256"/>
      <c r="EYA114" s="250"/>
      <c r="EYB114" s="250"/>
      <c r="EYC114" s="250"/>
      <c r="EYD114" s="251"/>
      <c r="EYE114" s="252"/>
      <c r="EYF114" s="252"/>
      <c r="EYG114" s="252"/>
      <c r="EYH114" s="253"/>
      <c r="EYI114" s="250"/>
      <c r="EYJ114" s="252"/>
      <c r="EYK114" s="250"/>
      <c r="EYL114" s="250"/>
      <c r="EYM114" s="252"/>
      <c r="EYN114" s="254"/>
      <c r="EYO114" s="255"/>
      <c r="EYP114" s="250"/>
      <c r="EYQ114" s="256"/>
      <c r="EYR114" s="250"/>
      <c r="EYS114" s="250"/>
      <c r="EYT114" s="250"/>
      <c r="EYU114" s="251"/>
      <c r="EYV114" s="252"/>
      <c r="EYW114" s="252"/>
      <c r="EYX114" s="252"/>
      <c r="EYY114" s="253"/>
      <c r="EYZ114" s="250"/>
      <c r="EZA114" s="252"/>
      <c r="EZB114" s="250"/>
      <c r="EZC114" s="250"/>
      <c r="EZD114" s="252"/>
      <c r="EZE114" s="254"/>
      <c r="EZF114" s="255"/>
      <c r="EZG114" s="250"/>
      <c r="EZH114" s="256"/>
      <c r="EZI114" s="250"/>
      <c r="EZJ114" s="250"/>
      <c r="EZK114" s="250"/>
      <c r="EZL114" s="251"/>
      <c r="EZM114" s="252"/>
      <c r="EZN114" s="252"/>
      <c r="EZO114" s="252"/>
      <c r="EZP114" s="253"/>
      <c r="EZQ114" s="250"/>
      <c r="EZR114" s="252"/>
      <c r="EZS114" s="250"/>
      <c r="EZT114" s="250"/>
      <c r="EZU114" s="252"/>
      <c r="EZV114" s="254"/>
      <c r="EZW114" s="255"/>
      <c r="EZX114" s="250"/>
      <c r="EZY114" s="256"/>
      <c r="EZZ114" s="250"/>
      <c r="FAA114" s="250"/>
      <c r="FAB114" s="250"/>
      <c r="FAC114" s="251"/>
      <c r="FAD114" s="252"/>
      <c r="FAE114" s="252"/>
      <c r="FAF114" s="252"/>
      <c r="FAG114" s="253"/>
      <c r="FAH114" s="250"/>
      <c r="FAI114" s="252"/>
      <c r="FAJ114" s="250"/>
      <c r="FAK114" s="250"/>
      <c r="FAL114" s="252"/>
      <c r="FAM114" s="254"/>
      <c r="FAN114" s="255"/>
      <c r="FAO114" s="250"/>
      <c r="FAP114" s="256"/>
      <c r="FAQ114" s="250"/>
      <c r="FAR114" s="250"/>
      <c r="FAS114" s="250"/>
      <c r="FAT114" s="251"/>
      <c r="FAU114" s="252"/>
      <c r="FAV114" s="252"/>
      <c r="FAW114" s="252"/>
      <c r="FAX114" s="253"/>
      <c r="FAY114" s="250"/>
      <c r="FAZ114" s="252"/>
      <c r="FBA114" s="250"/>
      <c r="FBB114" s="250"/>
      <c r="FBC114" s="252"/>
      <c r="FBD114" s="254"/>
      <c r="FBE114" s="255"/>
      <c r="FBF114" s="250"/>
      <c r="FBG114" s="256"/>
      <c r="FBH114" s="250"/>
      <c r="FBI114" s="250"/>
      <c r="FBJ114" s="250"/>
      <c r="FBK114" s="251"/>
      <c r="FBL114" s="252"/>
      <c r="FBM114" s="252"/>
      <c r="FBN114" s="252"/>
      <c r="FBO114" s="253"/>
      <c r="FBP114" s="250"/>
      <c r="FBQ114" s="252"/>
      <c r="FBR114" s="250"/>
      <c r="FBS114" s="250"/>
      <c r="FBT114" s="252"/>
      <c r="FBU114" s="254"/>
      <c r="FBV114" s="255"/>
      <c r="FBW114" s="250"/>
      <c r="FBX114" s="256"/>
      <c r="FBY114" s="250"/>
      <c r="FBZ114" s="250"/>
      <c r="FCA114" s="250"/>
      <c r="FCB114" s="251"/>
      <c r="FCC114" s="252"/>
      <c r="FCD114" s="252"/>
      <c r="FCE114" s="252"/>
      <c r="FCF114" s="253"/>
      <c r="FCG114" s="250"/>
      <c r="FCH114" s="252"/>
      <c r="FCI114" s="250"/>
      <c r="FCJ114" s="250"/>
      <c r="FCK114" s="252"/>
      <c r="FCL114" s="254"/>
      <c r="FCM114" s="255"/>
      <c r="FCN114" s="250"/>
      <c r="FCO114" s="256"/>
      <c r="FCP114" s="250"/>
      <c r="FCQ114" s="250"/>
      <c r="FCR114" s="250"/>
      <c r="FCS114" s="251"/>
      <c r="FCT114" s="252"/>
      <c r="FCU114" s="252"/>
      <c r="FCV114" s="252"/>
      <c r="FCW114" s="253"/>
      <c r="FCX114" s="250"/>
      <c r="FCY114" s="252"/>
      <c r="FCZ114" s="250"/>
      <c r="FDA114" s="250"/>
      <c r="FDB114" s="252"/>
      <c r="FDC114" s="254"/>
      <c r="FDD114" s="255"/>
      <c r="FDE114" s="250"/>
      <c r="FDF114" s="256"/>
      <c r="FDG114" s="250"/>
      <c r="FDH114" s="250"/>
      <c r="FDI114" s="250"/>
      <c r="FDJ114" s="251"/>
      <c r="FDK114" s="252"/>
      <c r="FDL114" s="252"/>
      <c r="FDM114" s="252"/>
      <c r="FDN114" s="253"/>
      <c r="FDO114" s="250"/>
      <c r="FDP114" s="252"/>
      <c r="FDQ114" s="250"/>
      <c r="FDR114" s="250"/>
      <c r="FDS114" s="252"/>
      <c r="FDT114" s="254"/>
      <c r="FDU114" s="255"/>
      <c r="FDV114" s="250"/>
      <c r="FDW114" s="256"/>
      <c r="FDX114" s="250"/>
      <c r="FDY114" s="250"/>
      <c r="FDZ114" s="250"/>
      <c r="FEA114" s="251"/>
      <c r="FEB114" s="252"/>
      <c r="FEC114" s="252"/>
      <c r="FED114" s="252"/>
      <c r="FEE114" s="253"/>
      <c r="FEF114" s="250"/>
      <c r="FEG114" s="252"/>
      <c r="FEH114" s="250"/>
      <c r="FEI114" s="250"/>
      <c r="FEJ114" s="252"/>
      <c r="FEK114" s="254"/>
      <c r="FEL114" s="255"/>
      <c r="FEM114" s="250"/>
      <c r="FEN114" s="256"/>
      <c r="FEO114" s="250"/>
      <c r="FEP114" s="250"/>
      <c r="FEQ114" s="250"/>
      <c r="FER114" s="251"/>
      <c r="FES114" s="252"/>
      <c r="FET114" s="252"/>
      <c r="FEU114" s="252"/>
      <c r="FEV114" s="253"/>
      <c r="FEW114" s="250"/>
      <c r="FEX114" s="252"/>
      <c r="FEY114" s="250"/>
      <c r="FEZ114" s="250"/>
      <c r="FFA114" s="252"/>
      <c r="FFB114" s="254"/>
      <c r="FFC114" s="255"/>
      <c r="FFD114" s="250"/>
      <c r="FFE114" s="256"/>
      <c r="FFF114" s="250"/>
      <c r="FFG114" s="250"/>
      <c r="FFH114" s="250"/>
      <c r="FFI114" s="251"/>
      <c r="FFJ114" s="252"/>
      <c r="FFK114" s="252"/>
      <c r="FFL114" s="252"/>
      <c r="FFM114" s="253"/>
      <c r="FFN114" s="250"/>
      <c r="FFO114" s="252"/>
      <c r="FFP114" s="250"/>
      <c r="FFQ114" s="250"/>
      <c r="FFR114" s="252"/>
      <c r="FFS114" s="254"/>
      <c r="FFT114" s="255"/>
      <c r="FFU114" s="250"/>
      <c r="FFV114" s="256"/>
      <c r="FFW114" s="250"/>
      <c r="FFX114" s="250"/>
      <c r="FFY114" s="250"/>
      <c r="FFZ114" s="251"/>
      <c r="FGA114" s="252"/>
      <c r="FGB114" s="252"/>
      <c r="FGC114" s="252"/>
      <c r="FGD114" s="253"/>
      <c r="FGE114" s="250"/>
      <c r="FGF114" s="252"/>
      <c r="FGG114" s="250"/>
      <c r="FGH114" s="250"/>
      <c r="FGI114" s="252"/>
      <c r="FGJ114" s="254"/>
      <c r="FGK114" s="255"/>
      <c r="FGL114" s="250"/>
      <c r="FGM114" s="256"/>
      <c r="FGN114" s="250"/>
      <c r="FGO114" s="250"/>
      <c r="FGP114" s="250"/>
      <c r="FGQ114" s="251"/>
      <c r="FGR114" s="252"/>
      <c r="FGS114" s="252"/>
      <c r="FGT114" s="252"/>
      <c r="FGU114" s="253"/>
      <c r="FGV114" s="250"/>
      <c r="FGW114" s="252"/>
      <c r="FGX114" s="250"/>
      <c r="FGY114" s="250"/>
      <c r="FGZ114" s="252"/>
      <c r="FHA114" s="254"/>
      <c r="FHB114" s="255"/>
      <c r="FHC114" s="250"/>
      <c r="FHD114" s="256"/>
      <c r="FHE114" s="250"/>
      <c r="FHF114" s="250"/>
      <c r="FHG114" s="250"/>
      <c r="FHH114" s="251"/>
      <c r="FHI114" s="252"/>
      <c r="FHJ114" s="252"/>
      <c r="FHK114" s="252"/>
      <c r="FHL114" s="253"/>
      <c r="FHM114" s="250"/>
      <c r="FHN114" s="252"/>
      <c r="FHO114" s="250"/>
      <c r="FHP114" s="250"/>
      <c r="FHQ114" s="252"/>
      <c r="FHR114" s="254"/>
      <c r="FHS114" s="255"/>
      <c r="FHT114" s="250"/>
      <c r="FHU114" s="256"/>
      <c r="FHV114" s="250"/>
      <c r="FHW114" s="250"/>
      <c r="FHX114" s="250"/>
      <c r="FHY114" s="251"/>
      <c r="FHZ114" s="252"/>
      <c r="FIA114" s="252"/>
      <c r="FIB114" s="252"/>
      <c r="FIC114" s="253"/>
      <c r="FID114" s="250"/>
      <c r="FIE114" s="252"/>
      <c r="FIF114" s="250"/>
      <c r="FIG114" s="250"/>
      <c r="FIH114" s="252"/>
      <c r="FII114" s="254"/>
      <c r="FIJ114" s="255"/>
      <c r="FIK114" s="250"/>
      <c r="FIL114" s="256"/>
      <c r="FIM114" s="250"/>
      <c r="FIN114" s="250"/>
      <c r="FIO114" s="250"/>
      <c r="FIP114" s="251"/>
      <c r="FIQ114" s="252"/>
      <c r="FIR114" s="252"/>
      <c r="FIS114" s="252"/>
      <c r="FIT114" s="253"/>
      <c r="FIU114" s="250"/>
      <c r="FIV114" s="252"/>
      <c r="FIW114" s="250"/>
      <c r="FIX114" s="250"/>
      <c r="FIY114" s="252"/>
      <c r="FIZ114" s="254"/>
      <c r="FJA114" s="255"/>
      <c r="FJB114" s="250"/>
      <c r="FJC114" s="256"/>
      <c r="FJD114" s="250"/>
      <c r="FJE114" s="250"/>
      <c r="FJF114" s="250"/>
      <c r="FJG114" s="251"/>
      <c r="FJH114" s="252"/>
      <c r="FJI114" s="252"/>
      <c r="FJJ114" s="252"/>
      <c r="FJK114" s="253"/>
      <c r="FJL114" s="250"/>
      <c r="FJM114" s="252"/>
      <c r="FJN114" s="250"/>
      <c r="FJO114" s="250"/>
      <c r="FJP114" s="252"/>
      <c r="FJQ114" s="254"/>
      <c r="FJR114" s="255"/>
      <c r="FJS114" s="250"/>
      <c r="FJT114" s="256"/>
      <c r="FJU114" s="250"/>
      <c r="FJV114" s="250"/>
      <c r="FJW114" s="250"/>
      <c r="FJX114" s="251"/>
      <c r="FJY114" s="252"/>
      <c r="FJZ114" s="252"/>
      <c r="FKA114" s="252"/>
      <c r="FKB114" s="253"/>
      <c r="FKC114" s="250"/>
      <c r="FKD114" s="252"/>
      <c r="FKE114" s="250"/>
      <c r="FKF114" s="250"/>
      <c r="FKG114" s="252"/>
      <c r="FKH114" s="254"/>
      <c r="FKI114" s="255"/>
      <c r="FKJ114" s="250"/>
      <c r="FKK114" s="256"/>
      <c r="FKL114" s="250"/>
      <c r="FKM114" s="250"/>
      <c r="FKN114" s="250"/>
      <c r="FKO114" s="251"/>
      <c r="FKP114" s="252"/>
      <c r="FKQ114" s="252"/>
      <c r="FKR114" s="252"/>
      <c r="FKS114" s="253"/>
      <c r="FKT114" s="250"/>
      <c r="FKU114" s="252"/>
      <c r="FKV114" s="250"/>
      <c r="FKW114" s="250"/>
      <c r="FKX114" s="252"/>
      <c r="FKY114" s="254"/>
      <c r="FKZ114" s="255"/>
      <c r="FLA114" s="250"/>
      <c r="FLB114" s="256"/>
      <c r="FLC114" s="250"/>
      <c r="FLD114" s="250"/>
      <c r="FLE114" s="250"/>
      <c r="FLF114" s="251"/>
      <c r="FLG114" s="252"/>
      <c r="FLH114" s="252"/>
      <c r="FLI114" s="252"/>
      <c r="FLJ114" s="253"/>
      <c r="FLK114" s="250"/>
      <c r="FLL114" s="252"/>
      <c r="FLM114" s="250"/>
      <c r="FLN114" s="250"/>
      <c r="FLO114" s="252"/>
      <c r="FLP114" s="254"/>
      <c r="FLQ114" s="255"/>
      <c r="FLR114" s="250"/>
      <c r="FLS114" s="256"/>
      <c r="FLT114" s="250"/>
      <c r="FLU114" s="250"/>
      <c r="FLV114" s="250"/>
      <c r="FLW114" s="251"/>
      <c r="FLX114" s="252"/>
      <c r="FLY114" s="252"/>
      <c r="FLZ114" s="252"/>
      <c r="FMA114" s="253"/>
      <c r="FMB114" s="250"/>
      <c r="FMC114" s="252"/>
      <c r="FMD114" s="250"/>
      <c r="FME114" s="250"/>
      <c r="FMF114" s="252"/>
      <c r="FMG114" s="254"/>
      <c r="FMH114" s="255"/>
      <c r="FMI114" s="250"/>
      <c r="FMJ114" s="256"/>
      <c r="FMK114" s="250"/>
      <c r="FML114" s="250"/>
      <c r="FMM114" s="250"/>
      <c r="FMN114" s="251"/>
      <c r="FMO114" s="252"/>
      <c r="FMP114" s="252"/>
      <c r="FMQ114" s="252"/>
      <c r="FMR114" s="253"/>
      <c r="FMS114" s="250"/>
      <c r="FMT114" s="252"/>
      <c r="FMU114" s="250"/>
      <c r="FMV114" s="250"/>
      <c r="FMW114" s="252"/>
      <c r="FMX114" s="254"/>
      <c r="FMY114" s="255"/>
      <c r="FMZ114" s="250"/>
      <c r="FNA114" s="256"/>
      <c r="FNB114" s="250"/>
      <c r="FNC114" s="250"/>
      <c r="FND114" s="250"/>
      <c r="FNE114" s="251"/>
      <c r="FNF114" s="252"/>
      <c r="FNG114" s="252"/>
      <c r="FNH114" s="252"/>
      <c r="FNI114" s="253"/>
      <c r="FNJ114" s="250"/>
      <c r="FNK114" s="252"/>
      <c r="FNL114" s="250"/>
      <c r="FNM114" s="250"/>
      <c r="FNN114" s="252"/>
      <c r="FNO114" s="254"/>
      <c r="FNP114" s="255"/>
      <c r="FNQ114" s="250"/>
      <c r="FNR114" s="256"/>
      <c r="FNS114" s="250"/>
      <c r="FNT114" s="250"/>
      <c r="FNU114" s="250"/>
      <c r="FNV114" s="251"/>
      <c r="FNW114" s="252"/>
      <c r="FNX114" s="252"/>
      <c r="FNY114" s="252"/>
      <c r="FNZ114" s="253"/>
      <c r="FOA114" s="250"/>
      <c r="FOB114" s="252"/>
      <c r="FOC114" s="250"/>
      <c r="FOD114" s="250"/>
      <c r="FOE114" s="252"/>
      <c r="FOF114" s="254"/>
      <c r="FOG114" s="255"/>
      <c r="FOH114" s="250"/>
      <c r="FOI114" s="256"/>
      <c r="FOJ114" s="250"/>
      <c r="FOK114" s="250"/>
      <c r="FOL114" s="250"/>
      <c r="FOM114" s="251"/>
      <c r="FON114" s="252"/>
      <c r="FOO114" s="252"/>
      <c r="FOP114" s="252"/>
      <c r="FOQ114" s="253"/>
      <c r="FOR114" s="250"/>
      <c r="FOS114" s="252"/>
      <c r="FOT114" s="250"/>
      <c r="FOU114" s="250"/>
      <c r="FOV114" s="252"/>
      <c r="FOW114" s="254"/>
      <c r="FOX114" s="255"/>
      <c r="FOY114" s="250"/>
      <c r="FOZ114" s="256"/>
      <c r="FPA114" s="250"/>
      <c r="FPB114" s="250"/>
      <c r="FPC114" s="250"/>
      <c r="FPD114" s="251"/>
      <c r="FPE114" s="252"/>
      <c r="FPF114" s="252"/>
      <c r="FPG114" s="252"/>
      <c r="FPH114" s="253"/>
      <c r="FPI114" s="250"/>
      <c r="FPJ114" s="252"/>
      <c r="FPK114" s="250"/>
      <c r="FPL114" s="250"/>
      <c r="FPM114" s="252"/>
      <c r="FPN114" s="254"/>
      <c r="FPO114" s="255"/>
      <c r="FPP114" s="250"/>
      <c r="FPQ114" s="256"/>
      <c r="FPR114" s="250"/>
      <c r="FPS114" s="250"/>
      <c r="FPT114" s="250"/>
      <c r="FPU114" s="251"/>
      <c r="FPV114" s="252"/>
      <c r="FPW114" s="252"/>
      <c r="FPX114" s="252"/>
      <c r="FPY114" s="253"/>
      <c r="FPZ114" s="250"/>
      <c r="FQA114" s="252"/>
      <c r="FQB114" s="250"/>
      <c r="FQC114" s="250"/>
      <c r="FQD114" s="252"/>
      <c r="FQE114" s="254"/>
      <c r="FQF114" s="255"/>
      <c r="FQG114" s="250"/>
      <c r="FQH114" s="256"/>
      <c r="FQI114" s="250"/>
      <c r="FQJ114" s="250"/>
      <c r="FQK114" s="250"/>
      <c r="FQL114" s="251"/>
      <c r="FQM114" s="252"/>
      <c r="FQN114" s="252"/>
      <c r="FQO114" s="252"/>
      <c r="FQP114" s="253"/>
      <c r="FQQ114" s="250"/>
      <c r="FQR114" s="252"/>
      <c r="FQS114" s="250"/>
      <c r="FQT114" s="250"/>
      <c r="FQU114" s="252"/>
      <c r="FQV114" s="254"/>
      <c r="FQW114" s="255"/>
      <c r="FQX114" s="250"/>
      <c r="FQY114" s="256"/>
      <c r="FQZ114" s="250"/>
      <c r="FRA114" s="250"/>
      <c r="FRB114" s="250"/>
      <c r="FRC114" s="251"/>
      <c r="FRD114" s="252"/>
      <c r="FRE114" s="252"/>
      <c r="FRF114" s="252"/>
      <c r="FRG114" s="253"/>
      <c r="FRH114" s="250"/>
      <c r="FRI114" s="252"/>
      <c r="FRJ114" s="250"/>
      <c r="FRK114" s="250"/>
      <c r="FRL114" s="252"/>
      <c r="FRM114" s="254"/>
      <c r="FRN114" s="255"/>
      <c r="FRO114" s="250"/>
      <c r="FRP114" s="256"/>
      <c r="FRQ114" s="250"/>
      <c r="FRR114" s="250"/>
      <c r="FRS114" s="250"/>
      <c r="FRT114" s="251"/>
      <c r="FRU114" s="252"/>
      <c r="FRV114" s="252"/>
      <c r="FRW114" s="252"/>
      <c r="FRX114" s="253"/>
      <c r="FRY114" s="250"/>
      <c r="FRZ114" s="252"/>
      <c r="FSA114" s="250"/>
      <c r="FSB114" s="250"/>
      <c r="FSC114" s="252"/>
      <c r="FSD114" s="254"/>
      <c r="FSE114" s="255"/>
      <c r="FSF114" s="250"/>
      <c r="FSG114" s="256"/>
      <c r="FSH114" s="250"/>
      <c r="FSI114" s="250"/>
      <c r="FSJ114" s="250"/>
      <c r="FSK114" s="251"/>
      <c r="FSL114" s="252"/>
      <c r="FSM114" s="252"/>
      <c r="FSN114" s="252"/>
      <c r="FSO114" s="253"/>
      <c r="FSP114" s="250"/>
      <c r="FSQ114" s="252"/>
      <c r="FSR114" s="250"/>
      <c r="FSS114" s="250"/>
      <c r="FST114" s="252"/>
      <c r="FSU114" s="254"/>
      <c r="FSV114" s="255"/>
      <c r="FSW114" s="250"/>
      <c r="FSX114" s="256"/>
      <c r="FSY114" s="250"/>
      <c r="FSZ114" s="250"/>
      <c r="FTA114" s="250"/>
      <c r="FTB114" s="251"/>
      <c r="FTC114" s="252"/>
      <c r="FTD114" s="252"/>
      <c r="FTE114" s="252"/>
      <c r="FTF114" s="253"/>
      <c r="FTG114" s="250"/>
      <c r="FTH114" s="252"/>
      <c r="FTI114" s="250"/>
      <c r="FTJ114" s="250"/>
      <c r="FTK114" s="252"/>
      <c r="FTL114" s="254"/>
      <c r="FTM114" s="255"/>
      <c r="FTN114" s="250"/>
      <c r="FTO114" s="256"/>
      <c r="FTP114" s="250"/>
      <c r="FTQ114" s="250"/>
      <c r="FTR114" s="250"/>
      <c r="FTS114" s="251"/>
      <c r="FTT114" s="252"/>
      <c r="FTU114" s="252"/>
      <c r="FTV114" s="252"/>
      <c r="FTW114" s="253"/>
      <c r="FTX114" s="250"/>
      <c r="FTY114" s="252"/>
      <c r="FTZ114" s="250"/>
      <c r="FUA114" s="250"/>
      <c r="FUB114" s="252"/>
      <c r="FUC114" s="254"/>
      <c r="FUD114" s="255"/>
      <c r="FUE114" s="250"/>
      <c r="FUF114" s="256"/>
      <c r="FUG114" s="250"/>
      <c r="FUH114" s="250"/>
      <c r="FUI114" s="250"/>
      <c r="FUJ114" s="251"/>
      <c r="FUK114" s="252"/>
      <c r="FUL114" s="252"/>
      <c r="FUM114" s="252"/>
      <c r="FUN114" s="253"/>
      <c r="FUO114" s="250"/>
      <c r="FUP114" s="252"/>
      <c r="FUQ114" s="250"/>
      <c r="FUR114" s="250"/>
      <c r="FUS114" s="252"/>
      <c r="FUT114" s="254"/>
      <c r="FUU114" s="255"/>
      <c r="FUV114" s="250"/>
      <c r="FUW114" s="256"/>
      <c r="FUX114" s="250"/>
      <c r="FUY114" s="250"/>
      <c r="FUZ114" s="250"/>
      <c r="FVA114" s="251"/>
      <c r="FVB114" s="252"/>
      <c r="FVC114" s="252"/>
      <c r="FVD114" s="252"/>
      <c r="FVE114" s="253"/>
      <c r="FVF114" s="250"/>
      <c r="FVG114" s="252"/>
      <c r="FVH114" s="250"/>
      <c r="FVI114" s="250"/>
      <c r="FVJ114" s="252"/>
      <c r="FVK114" s="254"/>
      <c r="FVL114" s="255"/>
      <c r="FVM114" s="250"/>
      <c r="FVN114" s="256"/>
      <c r="FVO114" s="250"/>
      <c r="FVP114" s="250"/>
      <c r="FVQ114" s="250"/>
      <c r="FVR114" s="251"/>
      <c r="FVS114" s="252"/>
      <c r="FVT114" s="252"/>
      <c r="FVU114" s="252"/>
      <c r="FVV114" s="253"/>
      <c r="FVW114" s="250"/>
      <c r="FVX114" s="252"/>
      <c r="FVY114" s="250"/>
      <c r="FVZ114" s="250"/>
      <c r="FWA114" s="252"/>
      <c r="FWB114" s="254"/>
      <c r="FWC114" s="255"/>
      <c r="FWD114" s="250"/>
      <c r="FWE114" s="256"/>
      <c r="FWF114" s="250"/>
      <c r="FWG114" s="250"/>
      <c r="FWH114" s="250"/>
      <c r="FWI114" s="251"/>
      <c r="FWJ114" s="252"/>
      <c r="FWK114" s="252"/>
      <c r="FWL114" s="252"/>
      <c r="FWM114" s="253"/>
      <c r="FWN114" s="250"/>
      <c r="FWO114" s="252"/>
      <c r="FWP114" s="250"/>
      <c r="FWQ114" s="250"/>
      <c r="FWR114" s="252"/>
      <c r="FWS114" s="254"/>
      <c r="FWT114" s="255"/>
      <c r="FWU114" s="250"/>
      <c r="FWV114" s="256"/>
      <c r="FWW114" s="250"/>
      <c r="FWX114" s="250"/>
      <c r="FWY114" s="250"/>
      <c r="FWZ114" s="251"/>
      <c r="FXA114" s="252"/>
      <c r="FXB114" s="252"/>
      <c r="FXC114" s="252"/>
      <c r="FXD114" s="253"/>
      <c r="FXE114" s="250"/>
      <c r="FXF114" s="252"/>
      <c r="FXG114" s="250"/>
      <c r="FXH114" s="250"/>
      <c r="FXI114" s="252"/>
      <c r="FXJ114" s="254"/>
      <c r="FXK114" s="255"/>
      <c r="FXL114" s="250"/>
      <c r="FXM114" s="256"/>
      <c r="FXN114" s="250"/>
      <c r="FXO114" s="250"/>
      <c r="FXP114" s="250"/>
      <c r="FXQ114" s="251"/>
      <c r="FXR114" s="252"/>
      <c r="FXS114" s="252"/>
      <c r="FXT114" s="252"/>
      <c r="FXU114" s="253"/>
      <c r="FXV114" s="250"/>
      <c r="FXW114" s="252"/>
      <c r="FXX114" s="250"/>
      <c r="FXY114" s="250"/>
      <c r="FXZ114" s="252"/>
      <c r="FYA114" s="254"/>
      <c r="FYB114" s="255"/>
      <c r="FYC114" s="250"/>
      <c r="FYD114" s="256"/>
      <c r="FYE114" s="250"/>
      <c r="FYF114" s="250"/>
      <c r="FYG114" s="250"/>
      <c r="FYH114" s="251"/>
      <c r="FYI114" s="252"/>
      <c r="FYJ114" s="252"/>
      <c r="FYK114" s="252"/>
      <c r="FYL114" s="253"/>
      <c r="FYM114" s="250"/>
      <c r="FYN114" s="252"/>
      <c r="FYO114" s="250"/>
      <c r="FYP114" s="250"/>
      <c r="FYQ114" s="252"/>
      <c r="FYR114" s="254"/>
      <c r="FYS114" s="255"/>
      <c r="FYT114" s="250"/>
      <c r="FYU114" s="256"/>
      <c r="FYV114" s="250"/>
      <c r="FYW114" s="250"/>
      <c r="FYX114" s="250"/>
      <c r="FYY114" s="251"/>
      <c r="FYZ114" s="252"/>
      <c r="FZA114" s="252"/>
      <c r="FZB114" s="252"/>
      <c r="FZC114" s="253"/>
      <c r="FZD114" s="250"/>
      <c r="FZE114" s="252"/>
      <c r="FZF114" s="250"/>
      <c r="FZG114" s="250"/>
      <c r="FZH114" s="252"/>
      <c r="FZI114" s="254"/>
      <c r="FZJ114" s="255"/>
      <c r="FZK114" s="250"/>
      <c r="FZL114" s="256"/>
      <c r="FZM114" s="250"/>
      <c r="FZN114" s="250"/>
      <c r="FZO114" s="250"/>
      <c r="FZP114" s="251"/>
      <c r="FZQ114" s="252"/>
      <c r="FZR114" s="252"/>
      <c r="FZS114" s="252"/>
      <c r="FZT114" s="253"/>
      <c r="FZU114" s="250"/>
      <c r="FZV114" s="252"/>
      <c r="FZW114" s="250"/>
      <c r="FZX114" s="250"/>
      <c r="FZY114" s="252"/>
      <c r="FZZ114" s="254"/>
      <c r="GAA114" s="255"/>
      <c r="GAB114" s="250"/>
      <c r="GAC114" s="256"/>
      <c r="GAD114" s="250"/>
      <c r="GAE114" s="250"/>
      <c r="GAF114" s="250"/>
      <c r="GAG114" s="251"/>
      <c r="GAH114" s="252"/>
      <c r="GAI114" s="252"/>
      <c r="GAJ114" s="252"/>
      <c r="GAK114" s="253"/>
      <c r="GAL114" s="250"/>
      <c r="GAM114" s="252"/>
      <c r="GAN114" s="250"/>
      <c r="GAO114" s="250"/>
      <c r="GAP114" s="252"/>
      <c r="GAQ114" s="254"/>
      <c r="GAR114" s="255"/>
      <c r="GAS114" s="250"/>
      <c r="GAT114" s="256"/>
      <c r="GAU114" s="250"/>
      <c r="GAV114" s="250"/>
      <c r="GAW114" s="250"/>
      <c r="GAX114" s="251"/>
      <c r="GAY114" s="252"/>
      <c r="GAZ114" s="252"/>
      <c r="GBA114" s="252"/>
      <c r="GBB114" s="253"/>
      <c r="GBC114" s="250"/>
      <c r="GBD114" s="252"/>
      <c r="GBE114" s="250"/>
      <c r="GBF114" s="250"/>
      <c r="GBG114" s="252"/>
      <c r="GBH114" s="254"/>
      <c r="GBI114" s="255"/>
      <c r="GBJ114" s="250"/>
      <c r="GBK114" s="256"/>
      <c r="GBL114" s="250"/>
      <c r="GBM114" s="250"/>
      <c r="GBN114" s="250"/>
      <c r="GBO114" s="251"/>
      <c r="GBP114" s="252"/>
      <c r="GBQ114" s="252"/>
      <c r="GBR114" s="252"/>
      <c r="GBS114" s="253"/>
      <c r="GBT114" s="250"/>
      <c r="GBU114" s="252"/>
      <c r="GBV114" s="250"/>
      <c r="GBW114" s="250"/>
      <c r="GBX114" s="252"/>
      <c r="GBY114" s="254"/>
      <c r="GBZ114" s="255"/>
      <c r="GCA114" s="250"/>
      <c r="GCB114" s="256"/>
      <c r="GCC114" s="250"/>
      <c r="GCD114" s="250"/>
      <c r="GCE114" s="250"/>
      <c r="GCF114" s="251"/>
      <c r="GCG114" s="252"/>
      <c r="GCH114" s="252"/>
      <c r="GCI114" s="252"/>
      <c r="GCJ114" s="253"/>
      <c r="GCK114" s="250"/>
      <c r="GCL114" s="252"/>
      <c r="GCM114" s="250"/>
      <c r="GCN114" s="250"/>
      <c r="GCO114" s="252"/>
      <c r="GCP114" s="254"/>
      <c r="GCQ114" s="255"/>
      <c r="GCR114" s="250"/>
      <c r="GCS114" s="256"/>
      <c r="GCT114" s="250"/>
      <c r="GCU114" s="250"/>
      <c r="GCV114" s="250"/>
      <c r="GCW114" s="251"/>
      <c r="GCX114" s="252"/>
      <c r="GCY114" s="252"/>
      <c r="GCZ114" s="252"/>
      <c r="GDA114" s="253"/>
      <c r="GDB114" s="250"/>
      <c r="GDC114" s="252"/>
      <c r="GDD114" s="250"/>
      <c r="GDE114" s="250"/>
      <c r="GDF114" s="252"/>
      <c r="GDG114" s="254"/>
      <c r="GDH114" s="255"/>
      <c r="GDI114" s="250"/>
      <c r="GDJ114" s="256"/>
      <c r="GDK114" s="250"/>
      <c r="GDL114" s="250"/>
      <c r="GDM114" s="250"/>
      <c r="GDN114" s="251"/>
      <c r="GDO114" s="252"/>
      <c r="GDP114" s="252"/>
      <c r="GDQ114" s="252"/>
      <c r="GDR114" s="253"/>
      <c r="GDS114" s="250"/>
      <c r="GDT114" s="252"/>
      <c r="GDU114" s="250"/>
      <c r="GDV114" s="250"/>
      <c r="GDW114" s="252"/>
      <c r="GDX114" s="254"/>
      <c r="GDY114" s="255"/>
      <c r="GDZ114" s="250"/>
      <c r="GEA114" s="256"/>
      <c r="GEB114" s="250"/>
      <c r="GEC114" s="250"/>
      <c r="GED114" s="250"/>
      <c r="GEE114" s="251"/>
      <c r="GEF114" s="252"/>
      <c r="GEG114" s="252"/>
      <c r="GEH114" s="252"/>
      <c r="GEI114" s="253"/>
      <c r="GEJ114" s="250"/>
      <c r="GEK114" s="252"/>
      <c r="GEL114" s="250"/>
      <c r="GEM114" s="250"/>
      <c r="GEN114" s="252"/>
      <c r="GEO114" s="254"/>
      <c r="GEP114" s="255"/>
      <c r="GEQ114" s="250"/>
      <c r="GER114" s="256"/>
      <c r="GES114" s="250"/>
      <c r="GET114" s="250"/>
      <c r="GEU114" s="250"/>
      <c r="GEV114" s="251"/>
      <c r="GEW114" s="252"/>
      <c r="GEX114" s="252"/>
      <c r="GEY114" s="252"/>
      <c r="GEZ114" s="253"/>
      <c r="GFA114" s="250"/>
      <c r="GFB114" s="252"/>
      <c r="GFC114" s="250"/>
      <c r="GFD114" s="250"/>
      <c r="GFE114" s="252"/>
      <c r="GFF114" s="254"/>
      <c r="GFG114" s="255"/>
      <c r="GFH114" s="250"/>
      <c r="GFI114" s="256"/>
      <c r="GFJ114" s="250"/>
      <c r="GFK114" s="250"/>
      <c r="GFL114" s="250"/>
      <c r="GFM114" s="251"/>
      <c r="GFN114" s="252"/>
      <c r="GFO114" s="252"/>
      <c r="GFP114" s="252"/>
      <c r="GFQ114" s="253"/>
      <c r="GFR114" s="250"/>
      <c r="GFS114" s="252"/>
      <c r="GFT114" s="250"/>
      <c r="GFU114" s="250"/>
      <c r="GFV114" s="252"/>
      <c r="GFW114" s="254"/>
      <c r="GFX114" s="255"/>
      <c r="GFY114" s="250"/>
      <c r="GFZ114" s="256"/>
      <c r="GGA114" s="250"/>
      <c r="GGB114" s="250"/>
      <c r="GGC114" s="250"/>
      <c r="GGD114" s="251"/>
      <c r="GGE114" s="252"/>
      <c r="GGF114" s="252"/>
      <c r="GGG114" s="252"/>
      <c r="GGH114" s="253"/>
      <c r="GGI114" s="250"/>
      <c r="GGJ114" s="252"/>
      <c r="GGK114" s="250"/>
      <c r="GGL114" s="250"/>
      <c r="GGM114" s="252"/>
      <c r="GGN114" s="254"/>
      <c r="GGO114" s="255"/>
      <c r="GGP114" s="250"/>
      <c r="GGQ114" s="256"/>
      <c r="GGR114" s="250"/>
      <c r="GGS114" s="250"/>
      <c r="GGT114" s="250"/>
      <c r="GGU114" s="251"/>
      <c r="GGV114" s="252"/>
      <c r="GGW114" s="252"/>
      <c r="GGX114" s="252"/>
      <c r="GGY114" s="253"/>
      <c r="GGZ114" s="250"/>
      <c r="GHA114" s="252"/>
      <c r="GHB114" s="250"/>
      <c r="GHC114" s="250"/>
      <c r="GHD114" s="252"/>
      <c r="GHE114" s="254"/>
      <c r="GHF114" s="255"/>
      <c r="GHG114" s="250"/>
      <c r="GHH114" s="256"/>
      <c r="GHI114" s="250"/>
      <c r="GHJ114" s="250"/>
      <c r="GHK114" s="250"/>
      <c r="GHL114" s="251"/>
      <c r="GHM114" s="252"/>
      <c r="GHN114" s="252"/>
      <c r="GHO114" s="252"/>
      <c r="GHP114" s="253"/>
      <c r="GHQ114" s="250"/>
      <c r="GHR114" s="252"/>
      <c r="GHS114" s="250"/>
      <c r="GHT114" s="250"/>
      <c r="GHU114" s="252"/>
      <c r="GHV114" s="254"/>
      <c r="GHW114" s="255"/>
      <c r="GHX114" s="250"/>
      <c r="GHY114" s="256"/>
      <c r="GHZ114" s="250"/>
      <c r="GIA114" s="250"/>
      <c r="GIB114" s="250"/>
      <c r="GIC114" s="251"/>
      <c r="GID114" s="252"/>
      <c r="GIE114" s="252"/>
      <c r="GIF114" s="252"/>
      <c r="GIG114" s="253"/>
      <c r="GIH114" s="250"/>
      <c r="GII114" s="252"/>
      <c r="GIJ114" s="250"/>
      <c r="GIK114" s="250"/>
      <c r="GIL114" s="252"/>
      <c r="GIM114" s="254"/>
      <c r="GIN114" s="255"/>
      <c r="GIO114" s="250"/>
      <c r="GIP114" s="256"/>
      <c r="GIQ114" s="250"/>
      <c r="GIR114" s="250"/>
      <c r="GIS114" s="250"/>
      <c r="GIT114" s="251"/>
      <c r="GIU114" s="252"/>
      <c r="GIV114" s="252"/>
      <c r="GIW114" s="252"/>
      <c r="GIX114" s="253"/>
      <c r="GIY114" s="250"/>
      <c r="GIZ114" s="252"/>
      <c r="GJA114" s="250"/>
      <c r="GJB114" s="250"/>
      <c r="GJC114" s="252"/>
      <c r="GJD114" s="254"/>
      <c r="GJE114" s="255"/>
      <c r="GJF114" s="250"/>
      <c r="GJG114" s="256"/>
      <c r="GJH114" s="250"/>
      <c r="GJI114" s="250"/>
      <c r="GJJ114" s="250"/>
      <c r="GJK114" s="251"/>
      <c r="GJL114" s="252"/>
      <c r="GJM114" s="252"/>
      <c r="GJN114" s="252"/>
      <c r="GJO114" s="253"/>
      <c r="GJP114" s="250"/>
      <c r="GJQ114" s="252"/>
      <c r="GJR114" s="250"/>
      <c r="GJS114" s="250"/>
      <c r="GJT114" s="252"/>
      <c r="GJU114" s="254"/>
      <c r="GJV114" s="255"/>
      <c r="GJW114" s="250"/>
      <c r="GJX114" s="256"/>
      <c r="GJY114" s="250"/>
      <c r="GJZ114" s="250"/>
      <c r="GKA114" s="250"/>
      <c r="GKB114" s="251"/>
      <c r="GKC114" s="252"/>
      <c r="GKD114" s="252"/>
      <c r="GKE114" s="252"/>
      <c r="GKF114" s="253"/>
      <c r="GKG114" s="250"/>
      <c r="GKH114" s="252"/>
      <c r="GKI114" s="250"/>
      <c r="GKJ114" s="250"/>
      <c r="GKK114" s="252"/>
      <c r="GKL114" s="254"/>
      <c r="GKM114" s="255"/>
      <c r="GKN114" s="250"/>
      <c r="GKO114" s="256"/>
      <c r="GKP114" s="250"/>
      <c r="GKQ114" s="250"/>
      <c r="GKR114" s="250"/>
      <c r="GKS114" s="251"/>
      <c r="GKT114" s="252"/>
      <c r="GKU114" s="252"/>
      <c r="GKV114" s="252"/>
      <c r="GKW114" s="253"/>
      <c r="GKX114" s="250"/>
      <c r="GKY114" s="252"/>
      <c r="GKZ114" s="250"/>
      <c r="GLA114" s="250"/>
      <c r="GLB114" s="252"/>
      <c r="GLC114" s="254"/>
      <c r="GLD114" s="255"/>
      <c r="GLE114" s="250"/>
      <c r="GLF114" s="256"/>
      <c r="GLG114" s="250"/>
      <c r="GLH114" s="250"/>
      <c r="GLI114" s="250"/>
      <c r="GLJ114" s="251"/>
      <c r="GLK114" s="252"/>
      <c r="GLL114" s="252"/>
      <c r="GLM114" s="252"/>
      <c r="GLN114" s="253"/>
      <c r="GLO114" s="250"/>
      <c r="GLP114" s="252"/>
      <c r="GLQ114" s="250"/>
      <c r="GLR114" s="250"/>
      <c r="GLS114" s="252"/>
      <c r="GLT114" s="254"/>
      <c r="GLU114" s="255"/>
      <c r="GLV114" s="250"/>
      <c r="GLW114" s="256"/>
      <c r="GLX114" s="250"/>
      <c r="GLY114" s="250"/>
      <c r="GLZ114" s="250"/>
      <c r="GMA114" s="251"/>
      <c r="GMB114" s="252"/>
      <c r="GMC114" s="252"/>
      <c r="GMD114" s="252"/>
      <c r="GME114" s="253"/>
      <c r="GMF114" s="250"/>
      <c r="GMG114" s="252"/>
      <c r="GMH114" s="250"/>
      <c r="GMI114" s="250"/>
      <c r="GMJ114" s="252"/>
      <c r="GMK114" s="254"/>
      <c r="GML114" s="255"/>
      <c r="GMM114" s="250"/>
      <c r="GMN114" s="256"/>
      <c r="GMO114" s="250"/>
      <c r="GMP114" s="250"/>
      <c r="GMQ114" s="250"/>
      <c r="GMR114" s="251"/>
      <c r="GMS114" s="252"/>
      <c r="GMT114" s="252"/>
      <c r="GMU114" s="252"/>
      <c r="GMV114" s="253"/>
      <c r="GMW114" s="250"/>
      <c r="GMX114" s="252"/>
      <c r="GMY114" s="250"/>
      <c r="GMZ114" s="250"/>
      <c r="GNA114" s="252"/>
      <c r="GNB114" s="254"/>
      <c r="GNC114" s="255"/>
      <c r="GND114" s="250"/>
      <c r="GNE114" s="256"/>
      <c r="GNF114" s="250"/>
      <c r="GNG114" s="250"/>
      <c r="GNH114" s="250"/>
      <c r="GNI114" s="251"/>
      <c r="GNJ114" s="252"/>
      <c r="GNK114" s="252"/>
      <c r="GNL114" s="252"/>
      <c r="GNM114" s="253"/>
      <c r="GNN114" s="250"/>
      <c r="GNO114" s="252"/>
      <c r="GNP114" s="250"/>
      <c r="GNQ114" s="250"/>
      <c r="GNR114" s="252"/>
      <c r="GNS114" s="254"/>
      <c r="GNT114" s="255"/>
      <c r="GNU114" s="250"/>
      <c r="GNV114" s="256"/>
      <c r="GNW114" s="250"/>
      <c r="GNX114" s="250"/>
      <c r="GNY114" s="250"/>
      <c r="GNZ114" s="251"/>
      <c r="GOA114" s="252"/>
      <c r="GOB114" s="252"/>
      <c r="GOC114" s="252"/>
      <c r="GOD114" s="253"/>
      <c r="GOE114" s="250"/>
      <c r="GOF114" s="252"/>
      <c r="GOG114" s="250"/>
      <c r="GOH114" s="250"/>
      <c r="GOI114" s="252"/>
      <c r="GOJ114" s="254"/>
      <c r="GOK114" s="255"/>
      <c r="GOL114" s="250"/>
      <c r="GOM114" s="256"/>
      <c r="GON114" s="250"/>
      <c r="GOO114" s="250"/>
      <c r="GOP114" s="250"/>
      <c r="GOQ114" s="251"/>
      <c r="GOR114" s="252"/>
      <c r="GOS114" s="252"/>
      <c r="GOT114" s="252"/>
      <c r="GOU114" s="253"/>
      <c r="GOV114" s="250"/>
      <c r="GOW114" s="252"/>
      <c r="GOX114" s="250"/>
      <c r="GOY114" s="250"/>
      <c r="GOZ114" s="252"/>
      <c r="GPA114" s="254"/>
      <c r="GPB114" s="255"/>
      <c r="GPC114" s="250"/>
      <c r="GPD114" s="256"/>
      <c r="GPE114" s="250"/>
      <c r="GPF114" s="250"/>
      <c r="GPG114" s="250"/>
      <c r="GPH114" s="251"/>
      <c r="GPI114" s="252"/>
      <c r="GPJ114" s="252"/>
      <c r="GPK114" s="252"/>
      <c r="GPL114" s="253"/>
      <c r="GPM114" s="250"/>
      <c r="GPN114" s="252"/>
      <c r="GPO114" s="250"/>
      <c r="GPP114" s="250"/>
      <c r="GPQ114" s="252"/>
      <c r="GPR114" s="254"/>
      <c r="GPS114" s="255"/>
      <c r="GPT114" s="250"/>
      <c r="GPU114" s="256"/>
      <c r="GPV114" s="250"/>
      <c r="GPW114" s="250"/>
      <c r="GPX114" s="250"/>
      <c r="GPY114" s="251"/>
      <c r="GPZ114" s="252"/>
      <c r="GQA114" s="252"/>
      <c r="GQB114" s="252"/>
      <c r="GQC114" s="253"/>
      <c r="GQD114" s="250"/>
      <c r="GQE114" s="252"/>
      <c r="GQF114" s="250"/>
      <c r="GQG114" s="250"/>
      <c r="GQH114" s="252"/>
      <c r="GQI114" s="254"/>
      <c r="GQJ114" s="255"/>
      <c r="GQK114" s="250"/>
      <c r="GQL114" s="256"/>
      <c r="GQM114" s="250"/>
      <c r="GQN114" s="250"/>
      <c r="GQO114" s="250"/>
      <c r="GQP114" s="251"/>
      <c r="GQQ114" s="252"/>
      <c r="GQR114" s="252"/>
      <c r="GQS114" s="252"/>
      <c r="GQT114" s="253"/>
      <c r="GQU114" s="250"/>
      <c r="GQV114" s="252"/>
      <c r="GQW114" s="250"/>
      <c r="GQX114" s="250"/>
      <c r="GQY114" s="252"/>
      <c r="GQZ114" s="254"/>
      <c r="GRA114" s="255"/>
      <c r="GRB114" s="250"/>
      <c r="GRC114" s="256"/>
      <c r="GRD114" s="250"/>
      <c r="GRE114" s="250"/>
      <c r="GRF114" s="250"/>
      <c r="GRG114" s="251"/>
      <c r="GRH114" s="252"/>
      <c r="GRI114" s="252"/>
      <c r="GRJ114" s="252"/>
      <c r="GRK114" s="253"/>
      <c r="GRL114" s="250"/>
      <c r="GRM114" s="252"/>
      <c r="GRN114" s="250"/>
      <c r="GRO114" s="250"/>
      <c r="GRP114" s="252"/>
      <c r="GRQ114" s="254"/>
      <c r="GRR114" s="255"/>
      <c r="GRS114" s="250"/>
      <c r="GRT114" s="256"/>
      <c r="GRU114" s="250"/>
      <c r="GRV114" s="250"/>
      <c r="GRW114" s="250"/>
      <c r="GRX114" s="251"/>
      <c r="GRY114" s="252"/>
      <c r="GRZ114" s="252"/>
      <c r="GSA114" s="252"/>
      <c r="GSB114" s="253"/>
      <c r="GSC114" s="250"/>
      <c r="GSD114" s="252"/>
      <c r="GSE114" s="250"/>
      <c r="GSF114" s="250"/>
      <c r="GSG114" s="252"/>
      <c r="GSH114" s="254"/>
      <c r="GSI114" s="255"/>
      <c r="GSJ114" s="250"/>
      <c r="GSK114" s="256"/>
      <c r="GSL114" s="250"/>
      <c r="GSM114" s="250"/>
      <c r="GSN114" s="250"/>
      <c r="GSO114" s="251"/>
      <c r="GSP114" s="252"/>
      <c r="GSQ114" s="252"/>
      <c r="GSR114" s="252"/>
      <c r="GSS114" s="253"/>
      <c r="GST114" s="250"/>
      <c r="GSU114" s="252"/>
      <c r="GSV114" s="250"/>
      <c r="GSW114" s="250"/>
      <c r="GSX114" s="252"/>
      <c r="GSY114" s="254"/>
      <c r="GSZ114" s="255"/>
      <c r="GTA114" s="250"/>
      <c r="GTB114" s="256"/>
      <c r="GTC114" s="250"/>
      <c r="GTD114" s="250"/>
      <c r="GTE114" s="250"/>
      <c r="GTF114" s="251"/>
      <c r="GTG114" s="252"/>
      <c r="GTH114" s="252"/>
      <c r="GTI114" s="252"/>
      <c r="GTJ114" s="253"/>
      <c r="GTK114" s="250"/>
      <c r="GTL114" s="252"/>
      <c r="GTM114" s="250"/>
      <c r="GTN114" s="250"/>
      <c r="GTO114" s="252"/>
      <c r="GTP114" s="254"/>
      <c r="GTQ114" s="255"/>
      <c r="GTR114" s="250"/>
      <c r="GTS114" s="256"/>
      <c r="GTT114" s="250"/>
      <c r="GTU114" s="250"/>
      <c r="GTV114" s="250"/>
      <c r="GTW114" s="251"/>
      <c r="GTX114" s="252"/>
      <c r="GTY114" s="252"/>
      <c r="GTZ114" s="252"/>
      <c r="GUA114" s="253"/>
      <c r="GUB114" s="250"/>
      <c r="GUC114" s="252"/>
      <c r="GUD114" s="250"/>
      <c r="GUE114" s="250"/>
      <c r="GUF114" s="252"/>
      <c r="GUG114" s="254"/>
      <c r="GUH114" s="255"/>
      <c r="GUI114" s="250"/>
      <c r="GUJ114" s="256"/>
      <c r="GUK114" s="250"/>
      <c r="GUL114" s="250"/>
      <c r="GUM114" s="250"/>
      <c r="GUN114" s="251"/>
      <c r="GUO114" s="252"/>
      <c r="GUP114" s="252"/>
      <c r="GUQ114" s="252"/>
      <c r="GUR114" s="253"/>
      <c r="GUS114" s="250"/>
      <c r="GUT114" s="252"/>
      <c r="GUU114" s="250"/>
      <c r="GUV114" s="250"/>
      <c r="GUW114" s="252"/>
      <c r="GUX114" s="254"/>
      <c r="GUY114" s="255"/>
      <c r="GUZ114" s="250"/>
      <c r="GVA114" s="256"/>
      <c r="GVB114" s="250"/>
      <c r="GVC114" s="250"/>
      <c r="GVD114" s="250"/>
      <c r="GVE114" s="251"/>
      <c r="GVF114" s="252"/>
      <c r="GVG114" s="252"/>
      <c r="GVH114" s="252"/>
      <c r="GVI114" s="253"/>
      <c r="GVJ114" s="250"/>
      <c r="GVK114" s="252"/>
      <c r="GVL114" s="250"/>
      <c r="GVM114" s="250"/>
      <c r="GVN114" s="252"/>
      <c r="GVO114" s="254"/>
      <c r="GVP114" s="255"/>
      <c r="GVQ114" s="250"/>
      <c r="GVR114" s="256"/>
      <c r="GVS114" s="250"/>
      <c r="GVT114" s="250"/>
      <c r="GVU114" s="250"/>
      <c r="GVV114" s="251"/>
      <c r="GVW114" s="252"/>
      <c r="GVX114" s="252"/>
      <c r="GVY114" s="252"/>
      <c r="GVZ114" s="253"/>
      <c r="GWA114" s="250"/>
      <c r="GWB114" s="252"/>
      <c r="GWC114" s="250"/>
      <c r="GWD114" s="250"/>
      <c r="GWE114" s="252"/>
      <c r="GWF114" s="254"/>
      <c r="GWG114" s="255"/>
      <c r="GWH114" s="250"/>
      <c r="GWI114" s="256"/>
      <c r="GWJ114" s="250"/>
      <c r="GWK114" s="250"/>
      <c r="GWL114" s="250"/>
      <c r="GWM114" s="251"/>
      <c r="GWN114" s="252"/>
      <c r="GWO114" s="252"/>
      <c r="GWP114" s="252"/>
      <c r="GWQ114" s="253"/>
      <c r="GWR114" s="250"/>
      <c r="GWS114" s="252"/>
      <c r="GWT114" s="250"/>
      <c r="GWU114" s="250"/>
      <c r="GWV114" s="252"/>
      <c r="GWW114" s="254"/>
      <c r="GWX114" s="255"/>
      <c r="GWY114" s="250"/>
      <c r="GWZ114" s="256"/>
      <c r="GXA114" s="250"/>
      <c r="GXB114" s="250"/>
      <c r="GXC114" s="250"/>
      <c r="GXD114" s="251"/>
      <c r="GXE114" s="252"/>
      <c r="GXF114" s="252"/>
      <c r="GXG114" s="252"/>
      <c r="GXH114" s="253"/>
      <c r="GXI114" s="250"/>
      <c r="GXJ114" s="252"/>
      <c r="GXK114" s="250"/>
      <c r="GXL114" s="250"/>
      <c r="GXM114" s="252"/>
      <c r="GXN114" s="254"/>
      <c r="GXO114" s="255"/>
      <c r="GXP114" s="250"/>
      <c r="GXQ114" s="256"/>
      <c r="GXR114" s="250"/>
      <c r="GXS114" s="250"/>
      <c r="GXT114" s="250"/>
      <c r="GXU114" s="251"/>
      <c r="GXV114" s="252"/>
      <c r="GXW114" s="252"/>
      <c r="GXX114" s="252"/>
      <c r="GXY114" s="253"/>
      <c r="GXZ114" s="250"/>
      <c r="GYA114" s="252"/>
      <c r="GYB114" s="250"/>
      <c r="GYC114" s="250"/>
      <c r="GYD114" s="252"/>
      <c r="GYE114" s="254"/>
      <c r="GYF114" s="255"/>
      <c r="GYG114" s="250"/>
      <c r="GYH114" s="256"/>
      <c r="GYI114" s="250"/>
      <c r="GYJ114" s="250"/>
      <c r="GYK114" s="250"/>
      <c r="GYL114" s="251"/>
      <c r="GYM114" s="252"/>
      <c r="GYN114" s="252"/>
      <c r="GYO114" s="252"/>
      <c r="GYP114" s="253"/>
      <c r="GYQ114" s="250"/>
      <c r="GYR114" s="252"/>
      <c r="GYS114" s="250"/>
      <c r="GYT114" s="250"/>
      <c r="GYU114" s="252"/>
      <c r="GYV114" s="254"/>
      <c r="GYW114" s="255"/>
      <c r="GYX114" s="250"/>
      <c r="GYY114" s="256"/>
      <c r="GYZ114" s="250"/>
      <c r="GZA114" s="250"/>
      <c r="GZB114" s="250"/>
      <c r="GZC114" s="251"/>
      <c r="GZD114" s="252"/>
      <c r="GZE114" s="252"/>
      <c r="GZF114" s="252"/>
      <c r="GZG114" s="253"/>
      <c r="GZH114" s="250"/>
      <c r="GZI114" s="252"/>
      <c r="GZJ114" s="250"/>
      <c r="GZK114" s="250"/>
      <c r="GZL114" s="252"/>
      <c r="GZM114" s="254"/>
      <c r="GZN114" s="255"/>
      <c r="GZO114" s="250"/>
      <c r="GZP114" s="256"/>
      <c r="GZQ114" s="250"/>
      <c r="GZR114" s="250"/>
      <c r="GZS114" s="250"/>
      <c r="GZT114" s="251"/>
      <c r="GZU114" s="252"/>
      <c r="GZV114" s="252"/>
      <c r="GZW114" s="252"/>
      <c r="GZX114" s="253"/>
      <c r="GZY114" s="250"/>
      <c r="GZZ114" s="252"/>
      <c r="HAA114" s="250"/>
      <c r="HAB114" s="250"/>
      <c r="HAC114" s="252"/>
      <c r="HAD114" s="254"/>
      <c r="HAE114" s="255"/>
      <c r="HAF114" s="250"/>
      <c r="HAG114" s="256"/>
      <c r="HAH114" s="250"/>
      <c r="HAI114" s="250"/>
      <c r="HAJ114" s="250"/>
      <c r="HAK114" s="251"/>
      <c r="HAL114" s="252"/>
      <c r="HAM114" s="252"/>
      <c r="HAN114" s="252"/>
      <c r="HAO114" s="253"/>
      <c r="HAP114" s="250"/>
      <c r="HAQ114" s="252"/>
      <c r="HAR114" s="250"/>
      <c r="HAS114" s="250"/>
      <c r="HAT114" s="252"/>
      <c r="HAU114" s="254"/>
      <c r="HAV114" s="255"/>
      <c r="HAW114" s="250"/>
      <c r="HAX114" s="256"/>
      <c r="HAY114" s="250"/>
      <c r="HAZ114" s="250"/>
      <c r="HBA114" s="250"/>
      <c r="HBB114" s="251"/>
      <c r="HBC114" s="252"/>
      <c r="HBD114" s="252"/>
      <c r="HBE114" s="252"/>
      <c r="HBF114" s="253"/>
      <c r="HBG114" s="250"/>
      <c r="HBH114" s="252"/>
      <c r="HBI114" s="250"/>
      <c r="HBJ114" s="250"/>
      <c r="HBK114" s="252"/>
      <c r="HBL114" s="254"/>
      <c r="HBM114" s="255"/>
      <c r="HBN114" s="250"/>
      <c r="HBO114" s="256"/>
      <c r="HBP114" s="250"/>
      <c r="HBQ114" s="250"/>
      <c r="HBR114" s="250"/>
      <c r="HBS114" s="251"/>
      <c r="HBT114" s="252"/>
      <c r="HBU114" s="252"/>
      <c r="HBV114" s="252"/>
      <c r="HBW114" s="253"/>
      <c r="HBX114" s="250"/>
      <c r="HBY114" s="252"/>
      <c r="HBZ114" s="250"/>
      <c r="HCA114" s="250"/>
      <c r="HCB114" s="252"/>
      <c r="HCC114" s="254"/>
      <c r="HCD114" s="255"/>
      <c r="HCE114" s="250"/>
      <c r="HCF114" s="256"/>
      <c r="HCG114" s="250"/>
      <c r="HCH114" s="250"/>
      <c r="HCI114" s="250"/>
      <c r="HCJ114" s="251"/>
      <c r="HCK114" s="252"/>
      <c r="HCL114" s="252"/>
      <c r="HCM114" s="252"/>
      <c r="HCN114" s="253"/>
      <c r="HCO114" s="250"/>
      <c r="HCP114" s="252"/>
      <c r="HCQ114" s="250"/>
      <c r="HCR114" s="250"/>
      <c r="HCS114" s="252"/>
      <c r="HCT114" s="254"/>
      <c r="HCU114" s="255"/>
      <c r="HCV114" s="250"/>
      <c r="HCW114" s="256"/>
      <c r="HCX114" s="250"/>
      <c r="HCY114" s="250"/>
      <c r="HCZ114" s="250"/>
      <c r="HDA114" s="251"/>
      <c r="HDB114" s="252"/>
      <c r="HDC114" s="252"/>
      <c r="HDD114" s="252"/>
      <c r="HDE114" s="253"/>
      <c r="HDF114" s="250"/>
      <c r="HDG114" s="252"/>
      <c r="HDH114" s="250"/>
      <c r="HDI114" s="250"/>
      <c r="HDJ114" s="252"/>
      <c r="HDK114" s="254"/>
      <c r="HDL114" s="255"/>
      <c r="HDM114" s="250"/>
      <c r="HDN114" s="256"/>
      <c r="HDO114" s="250"/>
      <c r="HDP114" s="250"/>
      <c r="HDQ114" s="250"/>
      <c r="HDR114" s="251"/>
      <c r="HDS114" s="252"/>
      <c r="HDT114" s="252"/>
      <c r="HDU114" s="252"/>
      <c r="HDV114" s="253"/>
      <c r="HDW114" s="250"/>
      <c r="HDX114" s="252"/>
      <c r="HDY114" s="250"/>
      <c r="HDZ114" s="250"/>
      <c r="HEA114" s="252"/>
      <c r="HEB114" s="254"/>
      <c r="HEC114" s="255"/>
      <c r="HED114" s="250"/>
      <c r="HEE114" s="256"/>
      <c r="HEF114" s="250"/>
      <c r="HEG114" s="250"/>
      <c r="HEH114" s="250"/>
      <c r="HEI114" s="251"/>
      <c r="HEJ114" s="252"/>
      <c r="HEK114" s="252"/>
      <c r="HEL114" s="252"/>
      <c r="HEM114" s="253"/>
      <c r="HEN114" s="250"/>
      <c r="HEO114" s="252"/>
      <c r="HEP114" s="250"/>
      <c r="HEQ114" s="250"/>
      <c r="HER114" s="252"/>
      <c r="HES114" s="254"/>
      <c r="HET114" s="255"/>
      <c r="HEU114" s="250"/>
      <c r="HEV114" s="256"/>
      <c r="HEW114" s="250"/>
      <c r="HEX114" s="250"/>
      <c r="HEY114" s="250"/>
      <c r="HEZ114" s="251"/>
      <c r="HFA114" s="252"/>
      <c r="HFB114" s="252"/>
      <c r="HFC114" s="252"/>
      <c r="HFD114" s="253"/>
      <c r="HFE114" s="250"/>
      <c r="HFF114" s="252"/>
      <c r="HFG114" s="250"/>
      <c r="HFH114" s="250"/>
      <c r="HFI114" s="252"/>
      <c r="HFJ114" s="254"/>
      <c r="HFK114" s="255"/>
      <c r="HFL114" s="250"/>
      <c r="HFM114" s="256"/>
      <c r="HFN114" s="250"/>
      <c r="HFO114" s="250"/>
      <c r="HFP114" s="250"/>
      <c r="HFQ114" s="251"/>
      <c r="HFR114" s="252"/>
      <c r="HFS114" s="252"/>
      <c r="HFT114" s="252"/>
      <c r="HFU114" s="253"/>
      <c r="HFV114" s="250"/>
      <c r="HFW114" s="252"/>
      <c r="HFX114" s="250"/>
      <c r="HFY114" s="250"/>
      <c r="HFZ114" s="252"/>
      <c r="HGA114" s="254"/>
      <c r="HGB114" s="255"/>
      <c r="HGC114" s="250"/>
      <c r="HGD114" s="256"/>
      <c r="HGE114" s="250"/>
      <c r="HGF114" s="250"/>
      <c r="HGG114" s="250"/>
      <c r="HGH114" s="251"/>
      <c r="HGI114" s="252"/>
      <c r="HGJ114" s="252"/>
      <c r="HGK114" s="252"/>
      <c r="HGL114" s="253"/>
      <c r="HGM114" s="250"/>
      <c r="HGN114" s="252"/>
      <c r="HGO114" s="250"/>
      <c r="HGP114" s="250"/>
      <c r="HGQ114" s="252"/>
      <c r="HGR114" s="254"/>
      <c r="HGS114" s="255"/>
      <c r="HGT114" s="250"/>
      <c r="HGU114" s="256"/>
      <c r="HGV114" s="250"/>
      <c r="HGW114" s="250"/>
      <c r="HGX114" s="250"/>
      <c r="HGY114" s="251"/>
      <c r="HGZ114" s="252"/>
      <c r="HHA114" s="252"/>
      <c r="HHB114" s="252"/>
      <c r="HHC114" s="253"/>
      <c r="HHD114" s="250"/>
      <c r="HHE114" s="252"/>
      <c r="HHF114" s="250"/>
      <c r="HHG114" s="250"/>
      <c r="HHH114" s="252"/>
      <c r="HHI114" s="254"/>
      <c r="HHJ114" s="255"/>
      <c r="HHK114" s="250"/>
      <c r="HHL114" s="256"/>
      <c r="HHM114" s="250"/>
      <c r="HHN114" s="250"/>
      <c r="HHO114" s="250"/>
      <c r="HHP114" s="251"/>
      <c r="HHQ114" s="252"/>
      <c r="HHR114" s="252"/>
      <c r="HHS114" s="252"/>
      <c r="HHT114" s="253"/>
      <c r="HHU114" s="250"/>
      <c r="HHV114" s="252"/>
      <c r="HHW114" s="250"/>
      <c r="HHX114" s="250"/>
      <c r="HHY114" s="252"/>
      <c r="HHZ114" s="254"/>
      <c r="HIA114" s="255"/>
      <c r="HIB114" s="250"/>
      <c r="HIC114" s="256"/>
      <c r="HID114" s="250"/>
      <c r="HIE114" s="250"/>
      <c r="HIF114" s="250"/>
      <c r="HIG114" s="251"/>
      <c r="HIH114" s="252"/>
      <c r="HII114" s="252"/>
      <c r="HIJ114" s="252"/>
      <c r="HIK114" s="253"/>
      <c r="HIL114" s="250"/>
      <c r="HIM114" s="252"/>
      <c r="HIN114" s="250"/>
      <c r="HIO114" s="250"/>
      <c r="HIP114" s="252"/>
      <c r="HIQ114" s="254"/>
      <c r="HIR114" s="255"/>
      <c r="HIS114" s="250"/>
      <c r="HIT114" s="256"/>
      <c r="HIU114" s="250"/>
      <c r="HIV114" s="250"/>
      <c r="HIW114" s="250"/>
      <c r="HIX114" s="251"/>
      <c r="HIY114" s="252"/>
      <c r="HIZ114" s="252"/>
      <c r="HJA114" s="252"/>
      <c r="HJB114" s="253"/>
      <c r="HJC114" s="250"/>
      <c r="HJD114" s="252"/>
      <c r="HJE114" s="250"/>
      <c r="HJF114" s="250"/>
      <c r="HJG114" s="252"/>
      <c r="HJH114" s="254"/>
      <c r="HJI114" s="255"/>
      <c r="HJJ114" s="250"/>
      <c r="HJK114" s="256"/>
      <c r="HJL114" s="250"/>
      <c r="HJM114" s="250"/>
      <c r="HJN114" s="250"/>
      <c r="HJO114" s="251"/>
      <c r="HJP114" s="252"/>
      <c r="HJQ114" s="252"/>
      <c r="HJR114" s="252"/>
      <c r="HJS114" s="253"/>
      <c r="HJT114" s="250"/>
      <c r="HJU114" s="252"/>
      <c r="HJV114" s="250"/>
      <c r="HJW114" s="250"/>
      <c r="HJX114" s="252"/>
      <c r="HJY114" s="254"/>
      <c r="HJZ114" s="255"/>
      <c r="HKA114" s="250"/>
      <c r="HKB114" s="256"/>
      <c r="HKC114" s="250"/>
      <c r="HKD114" s="250"/>
      <c r="HKE114" s="250"/>
      <c r="HKF114" s="251"/>
      <c r="HKG114" s="252"/>
      <c r="HKH114" s="252"/>
      <c r="HKI114" s="252"/>
      <c r="HKJ114" s="253"/>
      <c r="HKK114" s="250"/>
      <c r="HKL114" s="252"/>
      <c r="HKM114" s="250"/>
      <c r="HKN114" s="250"/>
      <c r="HKO114" s="252"/>
      <c r="HKP114" s="254"/>
      <c r="HKQ114" s="255"/>
      <c r="HKR114" s="250"/>
      <c r="HKS114" s="256"/>
      <c r="HKT114" s="250"/>
      <c r="HKU114" s="250"/>
      <c r="HKV114" s="250"/>
      <c r="HKW114" s="251"/>
      <c r="HKX114" s="252"/>
      <c r="HKY114" s="252"/>
      <c r="HKZ114" s="252"/>
      <c r="HLA114" s="253"/>
      <c r="HLB114" s="250"/>
      <c r="HLC114" s="252"/>
      <c r="HLD114" s="250"/>
      <c r="HLE114" s="250"/>
      <c r="HLF114" s="252"/>
      <c r="HLG114" s="254"/>
      <c r="HLH114" s="255"/>
      <c r="HLI114" s="250"/>
      <c r="HLJ114" s="256"/>
      <c r="HLK114" s="250"/>
      <c r="HLL114" s="250"/>
      <c r="HLM114" s="250"/>
      <c r="HLN114" s="251"/>
      <c r="HLO114" s="252"/>
      <c r="HLP114" s="252"/>
      <c r="HLQ114" s="252"/>
      <c r="HLR114" s="253"/>
      <c r="HLS114" s="250"/>
      <c r="HLT114" s="252"/>
      <c r="HLU114" s="250"/>
      <c r="HLV114" s="250"/>
      <c r="HLW114" s="252"/>
      <c r="HLX114" s="254"/>
      <c r="HLY114" s="255"/>
      <c r="HLZ114" s="250"/>
      <c r="HMA114" s="256"/>
      <c r="HMB114" s="250"/>
      <c r="HMC114" s="250"/>
      <c r="HMD114" s="250"/>
      <c r="HME114" s="251"/>
      <c r="HMF114" s="252"/>
      <c r="HMG114" s="252"/>
      <c r="HMH114" s="252"/>
      <c r="HMI114" s="253"/>
      <c r="HMJ114" s="250"/>
      <c r="HMK114" s="252"/>
      <c r="HML114" s="250"/>
      <c r="HMM114" s="250"/>
      <c r="HMN114" s="252"/>
      <c r="HMO114" s="254"/>
      <c r="HMP114" s="255"/>
      <c r="HMQ114" s="250"/>
      <c r="HMR114" s="256"/>
      <c r="HMS114" s="250"/>
      <c r="HMT114" s="250"/>
      <c r="HMU114" s="250"/>
      <c r="HMV114" s="251"/>
      <c r="HMW114" s="252"/>
      <c r="HMX114" s="252"/>
      <c r="HMY114" s="252"/>
      <c r="HMZ114" s="253"/>
      <c r="HNA114" s="250"/>
      <c r="HNB114" s="252"/>
      <c r="HNC114" s="250"/>
      <c r="HND114" s="250"/>
      <c r="HNE114" s="252"/>
      <c r="HNF114" s="254"/>
      <c r="HNG114" s="255"/>
      <c r="HNH114" s="250"/>
      <c r="HNI114" s="256"/>
      <c r="HNJ114" s="250"/>
      <c r="HNK114" s="250"/>
      <c r="HNL114" s="250"/>
      <c r="HNM114" s="251"/>
      <c r="HNN114" s="252"/>
      <c r="HNO114" s="252"/>
      <c r="HNP114" s="252"/>
      <c r="HNQ114" s="253"/>
      <c r="HNR114" s="250"/>
      <c r="HNS114" s="252"/>
      <c r="HNT114" s="250"/>
      <c r="HNU114" s="250"/>
      <c r="HNV114" s="252"/>
      <c r="HNW114" s="254"/>
      <c r="HNX114" s="255"/>
      <c r="HNY114" s="250"/>
      <c r="HNZ114" s="256"/>
      <c r="HOA114" s="250"/>
      <c r="HOB114" s="250"/>
      <c r="HOC114" s="250"/>
      <c r="HOD114" s="251"/>
      <c r="HOE114" s="252"/>
      <c r="HOF114" s="252"/>
      <c r="HOG114" s="252"/>
      <c r="HOH114" s="253"/>
      <c r="HOI114" s="250"/>
      <c r="HOJ114" s="252"/>
      <c r="HOK114" s="250"/>
      <c r="HOL114" s="250"/>
      <c r="HOM114" s="252"/>
      <c r="HON114" s="254"/>
      <c r="HOO114" s="255"/>
      <c r="HOP114" s="250"/>
      <c r="HOQ114" s="256"/>
      <c r="HOR114" s="250"/>
      <c r="HOS114" s="250"/>
      <c r="HOT114" s="250"/>
      <c r="HOU114" s="251"/>
      <c r="HOV114" s="252"/>
      <c r="HOW114" s="252"/>
      <c r="HOX114" s="252"/>
      <c r="HOY114" s="253"/>
      <c r="HOZ114" s="250"/>
      <c r="HPA114" s="252"/>
      <c r="HPB114" s="250"/>
      <c r="HPC114" s="250"/>
      <c r="HPD114" s="252"/>
      <c r="HPE114" s="254"/>
      <c r="HPF114" s="255"/>
      <c r="HPG114" s="250"/>
      <c r="HPH114" s="256"/>
      <c r="HPI114" s="250"/>
      <c r="HPJ114" s="250"/>
      <c r="HPK114" s="250"/>
      <c r="HPL114" s="251"/>
      <c r="HPM114" s="252"/>
      <c r="HPN114" s="252"/>
      <c r="HPO114" s="252"/>
      <c r="HPP114" s="253"/>
      <c r="HPQ114" s="250"/>
      <c r="HPR114" s="252"/>
      <c r="HPS114" s="250"/>
      <c r="HPT114" s="250"/>
      <c r="HPU114" s="252"/>
      <c r="HPV114" s="254"/>
      <c r="HPW114" s="255"/>
      <c r="HPX114" s="250"/>
      <c r="HPY114" s="256"/>
      <c r="HPZ114" s="250"/>
      <c r="HQA114" s="250"/>
      <c r="HQB114" s="250"/>
      <c r="HQC114" s="251"/>
      <c r="HQD114" s="252"/>
      <c r="HQE114" s="252"/>
      <c r="HQF114" s="252"/>
      <c r="HQG114" s="253"/>
      <c r="HQH114" s="250"/>
      <c r="HQI114" s="252"/>
      <c r="HQJ114" s="250"/>
      <c r="HQK114" s="250"/>
      <c r="HQL114" s="252"/>
      <c r="HQM114" s="254"/>
      <c r="HQN114" s="255"/>
      <c r="HQO114" s="250"/>
      <c r="HQP114" s="256"/>
      <c r="HQQ114" s="250"/>
      <c r="HQR114" s="250"/>
      <c r="HQS114" s="250"/>
      <c r="HQT114" s="251"/>
      <c r="HQU114" s="252"/>
      <c r="HQV114" s="252"/>
      <c r="HQW114" s="252"/>
      <c r="HQX114" s="253"/>
      <c r="HQY114" s="250"/>
      <c r="HQZ114" s="252"/>
      <c r="HRA114" s="250"/>
      <c r="HRB114" s="250"/>
      <c r="HRC114" s="252"/>
      <c r="HRD114" s="254"/>
      <c r="HRE114" s="255"/>
      <c r="HRF114" s="250"/>
      <c r="HRG114" s="256"/>
      <c r="HRH114" s="250"/>
      <c r="HRI114" s="250"/>
      <c r="HRJ114" s="250"/>
      <c r="HRK114" s="251"/>
      <c r="HRL114" s="252"/>
      <c r="HRM114" s="252"/>
      <c r="HRN114" s="252"/>
      <c r="HRO114" s="253"/>
      <c r="HRP114" s="250"/>
      <c r="HRQ114" s="252"/>
      <c r="HRR114" s="250"/>
      <c r="HRS114" s="250"/>
      <c r="HRT114" s="252"/>
      <c r="HRU114" s="254"/>
      <c r="HRV114" s="255"/>
      <c r="HRW114" s="250"/>
      <c r="HRX114" s="256"/>
      <c r="HRY114" s="250"/>
      <c r="HRZ114" s="250"/>
      <c r="HSA114" s="250"/>
      <c r="HSB114" s="251"/>
      <c r="HSC114" s="252"/>
      <c r="HSD114" s="252"/>
      <c r="HSE114" s="252"/>
      <c r="HSF114" s="253"/>
      <c r="HSG114" s="250"/>
      <c r="HSH114" s="252"/>
      <c r="HSI114" s="250"/>
      <c r="HSJ114" s="250"/>
      <c r="HSK114" s="252"/>
      <c r="HSL114" s="254"/>
      <c r="HSM114" s="255"/>
      <c r="HSN114" s="250"/>
      <c r="HSO114" s="256"/>
      <c r="HSP114" s="250"/>
      <c r="HSQ114" s="250"/>
      <c r="HSR114" s="250"/>
      <c r="HSS114" s="251"/>
      <c r="HST114" s="252"/>
      <c r="HSU114" s="252"/>
      <c r="HSV114" s="252"/>
      <c r="HSW114" s="253"/>
      <c r="HSX114" s="250"/>
      <c r="HSY114" s="252"/>
      <c r="HSZ114" s="250"/>
      <c r="HTA114" s="250"/>
      <c r="HTB114" s="252"/>
      <c r="HTC114" s="254"/>
      <c r="HTD114" s="255"/>
      <c r="HTE114" s="250"/>
      <c r="HTF114" s="256"/>
      <c r="HTG114" s="250"/>
      <c r="HTH114" s="250"/>
      <c r="HTI114" s="250"/>
      <c r="HTJ114" s="251"/>
      <c r="HTK114" s="252"/>
      <c r="HTL114" s="252"/>
      <c r="HTM114" s="252"/>
      <c r="HTN114" s="253"/>
      <c r="HTO114" s="250"/>
      <c r="HTP114" s="252"/>
      <c r="HTQ114" s="250"/>
      <c r="HTR114" s="250"/>
      <c r="HTS114" s="252"/>
      <c r="HTT114" s="254"/>
      <c r="HTU114" s="255"/>
      <c r="HTV114" s="250"/>
      <c r="HTW114" s="256"/>
      <c r="HTX114" s="250"/>
      <c r="HTY114" s="250"/>
      <c r="HTZ114" s="250"/>
      <c r="HUA114" s="251"/>
      <c r="HUB114" s="252"/>
      <c r="HUC114" s="252"/>
      <c r="HUD114" s="252"/>
      <c r="HUE114" s="253"/>
      <c r="HUF114" s="250"/>
      <c r="HUG114" s="252"/>
      <c r="HUH114" s="250"/>
      <c r="HUI114" s="250"/>
      <c r="HUJ114" s="252"/>
      <c r="HUK114" s="254"/>
      <c r="HUL114" s="255"/>
      <c r="HUM114" s="250"/>
      <c r="HUN114" s="256"/>
      <c r="HUO114" s="250"/>
      <c r="HUP114" s="250"/>
      <c r="HUQ114" s="250"/>
      <c r="HUR114" s="251"/>
      <c r="HUS114" s="252"/>
      <c r="HUT114" s="252"/>
      <c r="HUU114" s="252"/>
      <c r="HUV114" s="253"/>
      <c r="HUW114" s="250"/>
      <c r="HUX114" s="252"/>
      <c r="HUY114" s="250"/>
      <c r="HUZ114" s="250"/>
      <c r="HVA114" s="252"/>
      <c r="HVB114" s="254"/>
      <c r="HVC114" s="255"/>
      <c r="HVD114" s="250"/>
      <c r="HVE114" s="256"/>
      <c r="HVF114" s="250"/>
      <c r="HVG114" s="250"/>
      <c r="HVH114" s="250"/>
      <c r="HVI114" s="251"/>
      <c r="HVJ114" s="252"/>
      <c r="HVK114" s="252"/>
      <c r="HVL114" s="252"/>
      <c r="HVM114" s="253"/>
      <c r="HVN114" s="250"/>
      <c r="HVO114" s="252"/>
      <c r="HVP114" s="250"/>
      <c r="HVQ114" s="250"/>
      <c r="HVR114" s="252"/>
      <c r="HVS114" s="254"/>
      <c r="HVT114" s="255"/>
      <c r="HVU114" s="250"/>
      <c r="HVV114" s="256"/>
      <c r="HVW114" s="250"/>
      <c r="HVX114" s="250"/>
      <c r="HVY114" s="250"/>
      <c r="HVZ114" s="251"/>
      <c r="HWA114" s="252"/>
      <c r="HWB114" s="252"/>
      <c r="HWC114" s="252"/>
      <c r="HWD114" s="253"/>
      <c r="HWE114" s="250"/>
      <c r="HWF114" s="252"/>
      <c r="HWG114" s="250"/>
      <c r="HWH114" s="250"/>
      <c r="HWI114" s="252"/>
      <c r="HWJ114" s="254"/>
      <c r="HWK114" s="255"/>
      <c r="HWL114" s="250"/>
      <c r="HWM114" s="256"/>
      <c r="HWN114" s="250"/>
      <c r="HWO114" s="250"/>
      <c r="HWP114" s="250"/>
      <c r="HWQ114" s="251"/>
      <c r="HWR114" s="252"/>
      <c r="HWS114" s="252"/>
      <c r="HWT114" s="252"/>
      <c r="HWU114" s="253"/>
      <c r="HWV114" s="250"/>
      <c r="HWW114" s="252"/>
      <c r="HWX114" s="250"/>
      <c r="HWY114" s="250"/>
      <c r="HWZ114" s="252"/>
      <c r="HXA114" s="254"/>
      <c r="HXB114" s="255"/>
      <c r="HXC114" s="250"/>
      <c r="HXD114" s="256"/>
      <c r="HXE114" s="250"/>
      <c r="HXF114" s="250"/>
      <c r="HXG114" s="250"/>
      <c r="HXH114" s="251"/>
      <c r="HXI114" s="252"/>
      <c r="HXJ114" s="252"/>
      <c r="HXK114" s="252"/>
      <c r="HXL114" s="253"/>
      <c r="HXM114" s="250"/>
      <c r="HXN114" s="252"/>
      <c r="HXO114" s="250"/>
      <c r="HXP114" s="250"/>
      <c r="HXQ114" s="252"/>
      <c r="HXR114" s="254"/>
      <c r="HXS114" s="255"/>
      <c r="HXT114" s="250"/>
      <c r="HXU114" s="256"/>
      <c r="HXV114" s="250"/>
      <c r="HXW114" s="250"/>
      <c r="HXX114" s="250"/>
      <c r="HXY114" s="251"/>
      <c r="HXZ114" s="252"/>
      <c r="HYA114" s="252"/>
      <c r="HYB114" s="252"/>
      <c r="HYC114" s="253"/>
      <c r="HYD114" s="250"/>
      <c r="HYE114" s="252"/>
      <c r="HYF114" s="250"/>
      <c r="HYG114" s="250"/>
      <c r="HYH114" s="252"/>
      <c r="HYI114" s="254"/>
      <c r="HYJ114" s="255"/>
      <c r="HYK114" s="250"/>
      <c r="HYL114" s="256"/>
      <c r="HYM114" s="250"/>
      <c r="HYN114" s="250"/>
      <c r="HYO114" s="250"/>
      <c r="HYP114" s="251"/>
      <c r="HYQ114" s="252"/>
      <c r="HYR114" s="252"/>
      <c r="HYS114" s="252"/>
      <c r="HYT114" s="253"/>
      <c r="HYU114" s="250"/>
      <c r="HYV114" s="252"/>
      <c r="HYW114" s="250"/>
      <c r="HYX114" s="250"/>
      <c r="HYY114" s="252"/>
      <c r="HYZ114" s="254"/>
      <c r="HZA114" s="255"/>
      <c r="HZB114" s="250"/>
      <c r="HZC114" s="256"/>
      <c r="HZD114" s="250"/>
      <c r="HZE114" s="250"/>
      <c r="HZF114" s="250"/>
      <c r="HZG114" s="251"/>
      <c r="HZH114" s="252"/>
      <c r="HZI114" s="252"/>
      <c r="HZJ114" s="252"/>
      <c r="HZK114" s="253"/>
      <c r="HZL114" s="250"/>
      <c r="HZM114" s="252"/>
      <c r="HZN114" s="250"/>
      <c r="HZO114" s="250"/>
      <c r="HZP114" s="252"/>
      <c r="HZQ114" s="254"/>
      <c r="HZR114" s="255"/>
      <c r="HZS114" s="250"/>
      <c r="HZT114" s="256"/>
      <c r="HZU114" s="250"/>
      <c r="HZV114" s="250"/>
      <c r="HZW114" s="250"/>
      <c r="HZX114" s="251"/>
      <c r="HZY114" s="252"/>
      <c r="HZZ114" s="252"/>
      <c r="IAA114" s="252"/>
      <c r="IAB114" s="253"/>
      <c r="IAC114" s="250"/>
      <c r="IAD114" s="252"/>
      <c r="IAE114" s="250"/>
      <c r="IAF114" s="250"/>
      <c r="IAG114" s="252"/>
      <c r="IAH114" s="254"/>
      <c r="IAI114" s="255"/>
      <c r="IAJ114" s="250"/>
      <c r="IAK114" s="256"/>
      <c r="IAL114" s="250"/>
      <c r="IAM114" s="250"/>
      <c r="IAN114" s="250"/>
      <c r="IAO114" s="251"/>
      <c r="IAP114" s="252"/>
      <c r="IAQ114" s="252"/>
      <c r="IAR114" s="252"/>
      <c r="IAS114" s="253"/>
      <c r="IAT114" s="250"/>
      <c r="IAU114" s="252"/>
      <c r="IAV114" s="250"/>
      <c r="IAW114" s="250"/>
      <c r="IAX114" s="252"/>
      <c r="IAY114" s="254"/>
      <c r="IAZ114" s="255"/>
      <c r="IBA114" s="250"/>
      <c r="IBB114" s="256"/>
      <c r="IBC114" s="250"/>
      <c r="IBD114" s="250"/>
      <c r="IBE114" s="250"/>
      <c r="IBF114" s="251"/>
      <c r="IBG114" s="252"/>
      <c r="IBH114" s="252"/>
      <c r="IBI114" s="252"/>
      <c r="IBJ114" s="253"/>
      <c r="IBK114" s="250"/>
      <c r="IBL114" s="252"/>
      <c r="IBM114" s="250"/>
      <c r="IBN114" s="250"/>
      <c r="IBO114" s="252"/>
      <c r="IBP114" s="254"/>
      <c r="IBQ114" s="255"/>
      <c r="IBR114" s="250"/>
      <c r="IBS114" s="256"/>
      <c r="IBT114" s="250"/>
      <c r="IBU114" s="250"/>
      <c r="IBV114" s="250"/>
      <c r="IBW114" s="251"/>
      <c r="IBX114" s="252"/>
      <c r="IBY114" s="252"/>
      <c r="IBZ114" s="252"/>
      <c r="ICA114" s="253"/>
      <c r="ICB114" s="250"/>
      <c r="ICC114" s="252"/>
      <c r="ICD114" s="250"/>
      <c r="ICE114" s="250"/>
      <c r="ICF114" s="252"/>
      <c r="ICG114" s="254"/>
      <c r="ICH114" s="255"/>
      <c r="ICI114" s="250"/>
      <c r="ICJ114" s="256"/>
      <c r="ICK114" s="250"/>
      <c r="ICL114" s="250"/>
      <c r="ICM114" s="250"/>
      <c r="ICN114" s="251"/>
      <c r="ICO114" s="252"/>
      <c r="ICP114" s="252"/>
      <c r="ICQ114" s="252"/>
      <c r="ICR114" s="253"/>
      <c r="ICS114" s="250"/>
      <c r="ICT114" s="252"/>
      <c r="ICU114" s="250"/>
      <c r="ICV114" s="250"/>
      <c r="ICW114" s="252"/>
      <c r="ICX114" s="254"/>
      <c r="ICY114" s="255"/>
      <c r="ICZ114" s="250"/>
      <c r="IDA114" s="256"/>
      <c r="IDB114" s="250"/>
      <c r="IDC114" s="250"/>
      <c r="IDD114" s="250"/>
      <c r="IDE114" s="251"/>
      <c r="IDF114" s="252"/>
      <c r="IDG114" s="252"/>
      <c r="IDH114" s="252"/>
      <c r="IDI114" s="253"/>
      <c r="IDJ114" s="250"/>
      <c r="IDK114" s="252"/>
      <c r="IDL114" s="250"/>
      <c r="IDM114" s="250"/>
      <c r="IDN114" s="252"/>
      <c r="IDO114" s="254"/>
      <c r="IDP114" s="255"/>
      <c r="IDQ114" s="250"/>
      <c r="IDR114" s="256"/>
      <c r="IDS114" s="250"/>
      <c r="IDT114" s="250"/>
      <c r="IDU114" s="250"/>
      <c r="IDV114" s="251"/>
      <c r="IDW114" s="252"/>
      <c r="IDX114" s="252"/>
      <c r="IDY114" s="252"/>
      <c r="IDZ114" s="253"/>
      <c r="IEA114" s="250"/>
      <c r="IEB114" s="252"/>
      <c r="IEC114" s="250"/>
      <c r="IED114" s="250"/>
      <c r="IEE114" s="252"/>
      <c r="IEF114" s="254"/>
      <c r="IEG114" s="255"/>
      <c r="IEH114" s="250"/>
      <c r="IEI114" s="256"/>
      <c r="IEJ114" s="250"/>
      <c r="IEK114" s="250"/>
      <c r="IEL114" s="250"/>
      <c r="IEM114" s="251"/>
      <c r="IEN114" s="252"/>
      <c r="IEO114" s="252"/>
      <c r="IEP114" s="252"/>
      <c r="IEQ114" s="253"/>
      <c r="IER114" s="250"/>
      <c r="IES114" s="252"/>
      <c r="IET114" s="250"/>
      <c r="IEU114" s="250"/>
      <c r="IEV114" s="252"/>
      <c r="IEW114" s="254"/>
      <c r="IEX114" s="255"/>
      <c r="IEY114" s="250"/>
      <c r="IEZ114" s="256"/>
      <c r="IFA114" s="250"/>
      <c r="IFB114" s="250"/>
      <c r="IFC114" s="250"/>
      <c r="IFD114" s="251"/>
      <c r="IFE114" s="252"/>
      <c r="IFF114" s="252"/>
      <c r="IFG114" s="252"/>
      <c r="IFH114" s="253"/>
      <c r="IFI114" s="250"/>
      <c r="IFJ114" s="252"/>
      <c r="IFK114" s="250"/>
      <c r="IFL114" s="250"/>
      <c r="IFM114" s="252"/>
      <c r="IFN114" s="254"/>
      <c r="IFO114" s="255"/>
      <c r="IFP114" s="250"/>
      <c r="IFQ114" s="256"/>
      <c r="IFR114" s="250"/>
      <c r="IFS114" s="250"/>
      <c r="IFT114" s="250"/>
      <c r="IFU114" s="251"/>
      <c r="IFV114" s="252"/>
      <c r="IFW114" s="252"/>
      <c r="IFX114" s="252"/>
      <c r="IFY114" s="253"/>
      <c r="IFZ114" s="250"/>
      <c r="IGA114" s="252"/>
      <c r="IGB114" s="250"/>
      <c r="IGC114" s="250"/>
      <c r="IGD114" s="252"/>
      <c r="IGE114" s="254"/>
      <c r="IGF114" s="255"/>
      <c r="IGG114" s="250"/>
      <c r="IGH114" s="256"/>
      <c r="IGI114" s="250"/>
      <c r="IGJ114" s="250"/>
      <c r="IGK114" s="250"/>
      <c r="IGL114" s="251"/>
      <c r="IGM114" s="252"/>
      <c r="IGN114" s="252"/>
      <c r="IGO114" s="252"/>
      <c r="IGP114" s="253"/>
      <c r="IGQ114" s="250"/>
      <c r="IGR114" s="252"/>
      <c r="IGS114" s="250"/>
      <c r="IGT114" s="250"/>
      <c r="IGU114" s="252"/>
      <c r="IGV114" s="254"/>
      <c r="IGW114" s="255"/>
      <c r="IGX114" s="250"/>
      <c r="IGY114" s="256"/>
      <c r="IGZ114" s="250"/>
      <c r="IHA114" s="250"/>
      <c r="IHB114" s="250"/>
      <c r="IHC114" s="251"/>
      <c r="IHD114" s="252"/>
      <c r="IHE114" s="252"/>
      <c r="IHF114" s="252"/>
      <c r="IHG114" s="253"/>
      <c r="IHH114" s="250"/>
      <c r="IHI114" s="252"/>
      <c r="IHJ114" s="250"/>
      <c r="IHK114" s="250"/>
      <c r="IHL114" s="252"/>
      <c r="IHM114" s="254"/>
      <c r="IHN114" s="255"/>
      <c r="IHO114" s="250"/>
      <c r="IHP114" s="256"/>
      <c r="IHQ114" s="250"/>
      <c r="IHR114" s="250"/>
      <c r="IHS114" s="250"/>
      <c r="IHT114" s="251"/>
      <c r="IHU114" s="252"/>
      <c r="IHV114" s="252"/>
      <c r="IHW114" s="252"/>
      <c r="IHX114" s="253"/>
      <c r="IHY114" s="250"/>
      <c r="IHZ114" s="252"/>
      <c r="IIA114" s="250"/>
      <c r="IIB114" s="250"/>
      <c r="IIC114" s="252"/>
      <c r="IID114" s="254"/>
      <c r="IIE114" s="255"/>
      <c r="IIF114" s="250"/>
      <c r="IIG114" s="256"/>
      <c r="IIH114" s="250"/>
      <c r="III114" s="250"/>
      <c r="IIJ114" s="250"/>
      <c r="IIK114" s="251"/>
      <c r="IIL114" s="252"/>
      <c r="IIM114" s="252"/>
      <c r="IIN114" s="252"/>
      <c r="IIO114" s="253"/>
      <c r="IIP114" s="250"/>
      <c r="IIQ114" s="252"/>
      <c r="IIR114" s="250"/>
      <c r="IIS114" s="250"/>
      <c r="IIT114" s="252"/>
      <c r="IIU114" s="254"/>
      <c r="IIV114" s="255"/>
      <c r="IIW114" s="250"/>
      <c r="IIX114" s="256"/>
      <c r="IIY114" s="250"/>
      <c r="IIZ114" s="250"/>
      <c r="IJA114" s="250"/>
      <c r="IJB114" s="251"/>
      <c r="IJC114" s="252"/>
      <c r="IJD114" s="252"/>
      <c r="IJE114" s="252"/>
      <c r="IJF114" s="253"/>
      <c r="IJG114" s="250"/>
      <c r="IJH114" s="252"/>
      <c r="IJI114" s="250"/>
      <c r="IJJ114" s="250"/>
      <c r="IJK114" s="252"/>
      <c r="IJL114" s="254"/>
      <c r="IJM114" s="255"/>
      <c r="IJN114" s="250"/>
      <c r="IJO114" s="256"/>
      <c r="IJP114" s="250"/>
      <c r="IJQ114" s="250"/>
      <c r="IJR114" s="250"/>
      <c r="IJS114" s="251"/>
      <c r="IJT114" s="252"/>
      <c r="IJU114" s="252"/>
      <c r="IJV114" s="252"/>
      <c r="IJW114" s="253"/>
      <c r="IJX114" s="250"/>
      <c r="IJY114" s="252"/>
      <c r="IJZ114" s="250"/>
      <c r="IKA114" s="250"/>
      <c r="IKB114" s="252"/>
      <c r="IKC114" s="254"/>
      <c r="IKD114" s="255"/>
      <c r="IKE114" s="250"/>
      <c r="IKF114" s="256"/>
      <c r="IKG114" s="250"/>
      <c r="IKH114" s="250"/>
      <c r="IKI114" s="250"/>
      <c r="IKJ114" s="251"/>
      <c r="IKK114" s="252"/>
      <c r="IKL114" s="252"/>
      <c r="IKM114" s="252"/>
      <c r="IKN114" s="253"/>
      <c r="IKO114" s="250"/>
      <c r="IKP114" s="252"/>
      <c r="IKQ114" s="250"/>
      <c r="IKR114" s="250"/>
      <c r="IKS114" s="252"/>
      <c r="IKT114" s="254"/>
      <c r="IKU114" s="255"/>
      <c r="IKV114" s="250"/>
      <c r="IKW114" s="256"/>
      <c r="IKX114" s="250"/>
      <c r="IKY114" s="250"/>
      <c r="IKZ114" s="250"/>
      <c r="ILA114" s="251"/>
      <c r="ILB114" s="252"/>
      <c r="ILC114" s="252"/>
      <c r="ILD114" s="252"/>
      <c r="ILE114" s="253"/>
      <c r="ILF114" s="250"/>
      <c r="ILG114" s="252"/>
      <c r="ILH114" s="250"/>
      <c r="ILI114" s="250"/>
      <c r="ILJ114" s="252"/>
      <c r="ILK114" s="254"/>
      <c r="ILL114" s="255"/>
      <c r="ILM114" s="250"/>
      <c r="ILN114" s="256"/>
      <c r="ILO114" s="250"/>
      <c r="ILP114" s="250"/>
      <c r="ILQ114" s="250"/>
      <c r="ILR114" s="251"/>
      <c r="ILS114" s="252"/>
      <c r="ILT114" s="252"/>
      <c r="ILU114" s="252"/>
      <c r="ILV114" s="253"/>
      <c r="ILW114" s="250"/>
      <c r="ILX114" s="252"/>
      <c r="ILY114" s="250"/>
      <c r="ILZ114" s="250"/>
      <c r="IMA114" s="252"/>
      <c r="IMB114" s="254"/>
      <c r="IMC114" s="255"/>
      <c r="IMD114" s="250"/>
      <c r="IME114" s="256"/>
      <c r="IMF114" s="250"/>
      <c r="IMG114" s="250"/>
      <c r="IMH114" s="250"/>
      <c r="IMI114" s="251"/>
      <c r="IMJ114" s="252"/>
      <c r="IMK114" s="252"/>
      <c r="IML114" s="252"/>
      <c r="IMM114" s="253"/>
      <c r="IMN114" s="250"/>
      <c r="IMO114" s="252"/>
      <c r="IMP114" s="250"/>
      <c r="IMQ114" s="250"/>
      <c r="IMR114" s="252"/>
      <c r="IMS114" s="254"/>
      <c r="IMT114" s="255"/>
      <c r="IMU114" s="250"/>
      <c r="IMV114" s="256"/>
      <c r="IMW114" s="250"/>
      <c r="IMX114" s="250"/>
      <c r="IMY114" s="250"/>
      <c r="IMZ114" s="251"/>
      <c r="INA114" s="252"/>
      <c r="INB114" s="252"/>
      <c r="INC114" s="252"/>
      <c r="IND114" s="253"/>
      <c r="INE114" s="250"/>
      <c r="INF114" s="252"/>
      <c r="ING114" s="250"/>
      <c r="INH114" s="250"/>
      <c r="INI114" s="252"/>
      <c r="INJ114" s="254"/>
      <c r="INK114" s="255"/>
      <c r="INL114" s="250"/>
      <c r="INM114" s="256"/>
      <c r="INN114" s="250"/>
      <c r="INO114" s="250"/>
      <c r="INP114" s="250"/>
      <c r="INQ114" s="251"/>
      <c r="INR114" s="252"/>
      <c r="INS114" s="252"/>
      <c r="INT114" s="252"/>
      <c r="INU114" s="253"/>
      <c r="INV114" s="250"/>
      <c r="INW114" s="252"/>
      <c r="INX114" s="250"/>
      <c r="INY114" s="250"/>
      <c r="INZ114" s="252"/>
      <c r="IOA114" s="254"/>
      <c r="IOB114" s="255"/>
      <c r="IOC114" s="250"/>
      <c r="IOD114" s="256"/>
      <c r="IOE114" s="250"/>
      <c r="IOF114" s="250"/>
      <c r="IOG114" s="250"/>
      <c r="IOH114" s="251"/>
      <c r="IOI114" s="252"/>
      <c r="IOJ114" s="252"/>
      <c r="IOK114" s="252"/>
      <c r="IOL114" s="253"/>
      <c r="IOM114" s="250"/>
      <c r="ION114" s="252"/>
      <c r="IOO114" s="250"/>
      <c r="IOP114" s="250"/>
      <c r="IOQ114" s="252"/>
      <c r="IOR114" s="254"/>
      <c r="IOS114" s="255"/>
      <c r="IOT114" s="250"/>
      <c r="IOU114" s="256"/>
      <c r="IOV114" s="250"/>
      <c r="IOW114" s="250"/>
      <c r="IOX114" s="250"/>
      <c r="IOY114" s="251"/>
      <c r="IOZ114" s="252"/>
      <c r="IPA114" s="252"/>
      <c r="IPB114" s="252"/>
      <c r="IPC114" s="253"/>
      <c r="IPD114" s="250"/>
      <c r="IPE114" s="252"/>
      <c r="IPF114" s="250"/>
      <c r="IPG114" s="250"/>
      <c r="IPH114" s="252"/>
      <c r="IPI114" s="254"/>
      <c r="IPJ114" s="255"/>
      <c r="IPK114" s="250"/>
      <c r="IPL114" s="256"/>
      <c r="IPM114" s="250"/>
      <c r="IPN114" s="250"/>
      <c r="IPO114" s="250"/>
      <c r="IPP114" s="251"/>
      <c r="IPQ114" s="252"/>
      <c r="IPR114" s="252"/>
      <c r="IPS114" s="252"/>
      <c r="IPT114" s="253"/>
      <c r="IPU114" s="250"/>
      <c r="IPV114" s="252"/>
      <c r="IPW114" s="250"/>
      <c r="IPX114" s="250"/>
      <c r="IPY114" s="252"/>
      <c r="IPZ114" s="254"/>
      <c r="IQA114" s="255"/>
      <c r="IQB114" s="250"/>
      <c r="IQC114" s="256"/>
      <c r="IQD114" s="250"/>
      <c r="IQE114" s="250"/>
      <c r="IQF114" s="250"/>
      <c r="IQG114" s="251"/>
      <c r="IQH114" s="252"/>
      <c r="IQI114" s="252"/>
      <c r="IQJ114" s="252"/>
      <c r="IQK114" s="253"/>
      <c r="IQL114" s="250"/>
      <c r="IQM114" s="252"/>
      <c r="IQN114" s="250"/>
      <c r="IQO114" s="250"/>
      <c r="IQP114" s="252"/>
      <c r="IQQ114" s="254"/>
      <c r="IQR114" s="255"/>
      <c r="IQS114" s="250"/>
      <c r="IQT114" s="256"/>
      <c r="IQU114" s="250"/>
      <c r="IQV114" s="250"/>
      <c r="IQW114" s="250"/>
      <c r="IQX114" s="251"/>
      <c r="IQY114" s="252"/>
      <c r="IQZ114" s="252"/>
      <c r="IRA114" s="252"/>
      <c r="IRB114" s="253"/>
      <c r="IRC114" s="250"/>
      <c r="IRD114" s="252"/>
      <c r="IRE114" s="250"/>
      <c r="IRF114" s="250"/>
      <c r="IRG114" s="252"/>
      <c r="IRH114" s="254"/>
      <c r="IRI114" s="255"/>
      <c r="IRJ114" s="250"/>
      <c r="IRK114" s="256"/>
      <c r="IRL114" s="250"/>
      <c r="IRM114" s="250"/>
      <c r="IRN114" s="250"/>
      <c r="IRO114" s="251"/>
      <c r="IRP114" s="252"/>
      <c r="IRQ114" s="252"/>
      <c r="IRR114" s="252"/>
      <c r="IRS114" s="253"/>
      <c r="IRT114" s="250"/>
      <c r="IRU114" s="252"/>
      <c r="IRV114" s="250"/>
      <c r="IRW114" s="250"/>
      <c r="IRX114" s="252"/>
      <c r="IRY114" s="254"/>
      <c r="IRZ114" s="255"/>
      <c r="ISA114" s="250"/>
      <c r="ISB114" s="256"/>
      <c r="ISC114" s="250"/>
      <c r="ISD114" s="250"/>
      <c r="ISE114" s="250"/>
      <c r="ISF114" s="251"/>
      <c r="ISG114" s="252"/>
      <c r="ISH114" s="252"/>
      <c r="ISI114" s="252"/>
      <c r="ISJ114" s="253"/>
      <c r="ISK114" s="250"/>
      <c r="ISL114" s="252"/>
      <c r="ISM114" s="250"/>
      <c r="ISN114" s="250"/>
      <c r="ISO114" s="252"/>
      <c r="ISP114" s="254"/>
      <c r="ISQ114" s="255"/>
      <c r="ISR114" s="250"/>
      <c r="ISS114" s="256"/>
      <c r="IST114" s="250"/>
      <c r="ISU114" s="250"/>
      <c r="ISV114" s="250"/>
      <c r="ISW114" s="251"/>
      <c r="ISX114" s="252"/>
      <c r="ISY114" s="252"/>
      <c r="ISZ114" s="252"/>
      <c r="ITA114" s="253"/>
      <c r="ITB114" s="250"/>
      <c r="ITC114" s="252"/>
      <c r="ITD114" s="250"/>
      <c r="ITE114" s="250"/>
      <c r="ITF114" s="252"/>
      <c r="ITG114" s="254"/>
      <c r="ITH114" s="255"/>
      <c r="ITI114" s="250"/>
      <c r="ITJ114" s="256"/>
      <c r="ITK114" s="250"/>
      <c r="ITL114" s="250"/>
      <c r="ITM114" s="250"/>
      <c r="ITN114" s="251"/>
      <c r="ITO114" s="252"/>
      <c r="ITP114" s="252"/>
      <c r="ITQ114" s="252"/>
      <c r="ITR114" s="253"/>
      <c r="ITS114" s="250"/>
      <c r="ITT114" s="252"/>
      <c r="ITU114" s="250"/>
      <c r="ITV114" s="250"/>
      <c r="ITW114" s="252"/>
      <c r="ITX114" s="254"/>
      <c r="ITY114" s="255"/>
      <c r="ITZ114" s="250"/>
      <c r="IUA114" s="256"/>
      <c r="IUB114" s="250"/>
      <c r="IUC114" s="250"/>
      <c r="IUD114" s="250"/>
      <c r="IUE114" s="251"/>
      <c r="IUF114" s="252"/>
      <c r="IUG114" s="252"/>
      <c r="IUH114" s="252"/>
      <c r="IUI114" s="253"/>
      <c r="IUJ114" s="250"/>
      <c r="IUK114" s="252"/>
      <c r="IUL114" s="250"/>
      <c r="IUM114" s="250"/>
      <c r="IUN114" s="252"/>
      <c r="IUO114" s="254"/>
      <c r="IUP114" s="255"/>
      <c r="IUQ114" s="250"/>
      <c r="IUR114" s="256"/>
      <c r="IUS114" s="250"/>
      <c r="IUT114" s="250"/>
      <c r="IUU114" s="250"/>
      <c r="IUV114" s="251"/>
      <c r="IUW114" s="252"/>
      <c r="IUX114" s="252"/>
      <c r="IUY114" s="252"/>
      <c r="IUZ114" s="253"/>
      <c r="IVA114" s="250"/>
      <c r="IVB114" s="252"/>
      <c r="IVC114" s="250"/>
      <c r="IVD114" s="250"/>
      <c r="IVE114" s="252"/>
      <c r="IVF114" s="254"/>
      <c r="IVG114" s="255"/>
      <c r="IVH114" s="250"/>
      <c r="IVI114" s="256"/>
      <c r="IVJ114" s="250"/>
      <c r="IVK114" s="250"/>
      <c r="IVL114" s="250"/>
      <c r="IVM114" s="251"/>
      <c r="IVN114" s="252"/>
      <c r="IVO114" s="252"/>
      <c r="IVP114" s="252"/>
      <c r="IVQ114" s="253"/>
      <c r="IVR114" s="250"/>
      <c r="IVS114" s="252"/>
      <c r="IVT114" s="250"/>
      <c r="IVU114" s="250"/>
      <c r="IVV114" s="252"/>
      <c r="IVW114" s="254"/>
      <c r="IVX114" s="255"/>
      <c r="IVY114" s="250"/>
      <c r="IVZ114" s="256"/>
      <c r="IWA114" s="250"/>
      <c r="IWB114" s="250"/>
      <c r="IWC114" s="250"/>
      <c r="IWD114" s="251"/>
      <c r="IWE114" s="252"/>
      <c r="IWF114" s="252"/>
      <c r="IWG114" s="252"/>
      <c r="IWH114" s="253"/>
      <c r="IWI114" s="250"/>
      <c r="IWJ114" s="252"/>
      <c r="IWK114" s="250"/>
      <c r="IWL114" s="250"/>
      <c r="IWM114" s="252"/>
      <c r="IWN114" s="254"/>
      <c r="IWO114" s="255"/>
      <c r="IWP114" s="250"/>
      <c r="IWQ114" s="256"/>
      <c r="IWR114" s="250"/>
      <c r="IWS114" s="250"/>
      <c r="IWT114" s="250"/>
      <c r="IWU114" s="251"/>
      <c r="IWV114" s="252"/>
      <c r="IWW114" s="252"/>
      <c r="IWX114" s="252"/>
      <c r="IWY114" s="253"/>
      <c r="IWZ114" s="250"/>
      <c r="IXA114" s="252"/>
      <c r="IXB114" s="250"/>
      <c r="IXC114" s="250"/>
      <c r="IXD114" s="252"/>
      <c r="IXE114" s="254"/>
      <c r="IXF114" s="255"/>
      <c r="IXG114" s="250"/>
      <c r="IXH114" s="256"/>
      <c r="IXI114" s="250"/>
      <c r="IXJ114" s="250"/>
      <c r="IXK114" s="250"/>
      <c r="IXL114" s="251"/>
      <c r="IXM114" s="252"/>
      <c r="IXN114" s="252"/>
      <c r="IXO114" s="252"/>
      <c r="IXP114" s="253"/>
      <c r="IXQ114" s="250"/>
      <c r="IXR114" s="252"/>
      <c r="IXS114" s="250"/>
      <c r="IXT114" s="250"/>
      <c r="IXU114" s="252"/>
      <c r="IXV114" s="254"/>
      <c r="IXW114" s="255"/>
      <c r="IXX114" s="250"/>
      <c r="IXY114" s="256"/>
      <c r="IXZ114" s="250"/>
      <c r="IYA114" s="250"/>
      <c r="IYB114" s="250"/>
      <c r="IYC114" s="251"/>
      <c r="IYD114" s="252"/>
      <c r="IYE114" s="252"/>
      <c r="IYF114" s="252"/>
      <c r="IYG114" s="253"/>
      <c r="IYH114" s="250"/>
      <c r="IYI114" s="252"/>
      <c r="IYJ114" s="250"/>
      <c r="IYK114" s="250"/>
      <c r="IYL114" s="252"/>
      <c r="IYM114" s="254"/>
      <c r="IYN114" s="255"/>
      <c r="IYO114" s="250"/>
      <c r="IYP114" s="256"/>
      <c r="IYQ114" s="250"/>
      <c r="IYR114" s="250"/>
      <c r="IYS114" s="250"/>
      <c r="IYT114" s="251"/>
      <c r="IYU114" s="252"/>
      <c r="IYV114" s="252"/>
      <c r="IYW114" s="252"/>
      <c r="IYX114" s="253"/>
      <c r="IYY114" s="250"/>
      <c r="IYZ114" s="252"/>
      <c r="IZA114" s="250"/>
      <c r="IZB114" s="250"/>
      <c r="IZC114" s="252"/>
      <c r="IZD114" s="254"/>
      <c r="IZE114" s="255"/>
      <c r="IZF114" s="250"/>
      <c r="IZG114" s="256"/>
      <c r="IZH114" s="250"/>
      <c r="IZI114" s="250"/>
      <c r="IZJ114" s="250"/>
      <c r="IZK114" s="251"/>
      <c r="IZL114" s="252"/>
      <c r="IZM114" s="252"/>
      <c r="IZN114" s="252"/>
      <c r="IZO114" s="253"/>
      <c r="IZP114" s="250"/>
      <c r="IZQ114" s="252"/>
      <c r="IZR114" s="250"/>
      <c r="IZS114" s="250"/>
      <c r="IZT114" s="252"/>
      <c r="IZU114" s="254"/>
      <c r="IZV114" s="255"/>
      <c r="IZW114" s="250"/>
      <c r="IZX114" s="256"/>
      <c r="IZY114" s="250"/>
      <c r="IZZ114" s="250"/>
      <c r="JAA114" s="250"/>
      <c r="JAB114" s="251"/>
      <c r="JAC114" s="252"/>
      <c r="JAD114" s="252"/>
      <c r="JAE114" s="252"/>
      <c r="JAF114" s="253"/>
      <c r="JAG114" s="250"/>
      <c r="JAH114" s="252"/>
      <c r="JAI114" s="250"/>
      <c r="JAJ114" s="250"/>
      <c r="JAK114" s="252"/>
      <c r="JAL114" s="254"/>
      <c r="JAM114" s="255"/>
      <c r="JAN114" s="250"/>
      <c r="JAO114" s="256"/>
      <c r="JAP114" s="250"/>
      <c r="JAQ114" s="250"/>
      <c r="JAR114" s="250"/>
      <c r="JAS114" s="251"/>
      <c r="JAT114" s="252"/>
      <c r="JAU114" s="252"/>
      <c r="JAV114" s="252"/>
      <c r="JAW114" s="253"/>
      <c r="JAX114" s="250"/>
      <c r="JAY114" s="252"/>
      <c r="JAZ114" s="250"/>
      <c r="JBA114" s="250"/>
      <c r="JBB114" s="252"/>
      <c r="JBC114" s="254"/>
      <c r="JBD114" s="255"/>
      <c r="JBE114" s="250"/>
      <c r="JBF114" s="256"/>
      <c r="JBG114" s="250"/>
      <c r="JBH114" s="250"/>
      <c r="JBI114" s="250"/>
      <c r="JBJ114" s="251"/>
      <c r="JBK114" s="252"/>
      <c r="JBL114" s="252"/>
      <c r="JBM114" s="252"/>
      <c r="JBN114" s="253"/>
      <c r="JBO114" s="250"/>
      <c r="JBP114" s="252"/>
      <c r="JBQ114" s="250"/>
      <c r="JBR114" s="250"/>
      <c r="JBS114" s="252"/>
      <c r="JBT114" s="254"/>
      <c r="JBU114" s="255"/>
      <c r="JBV114" s="250"/>
      <c r="JBW114" s="256"/>
      <c r="JBX114" s="250"/>
      <c r="JBY114" s="250"/>
      <c r="JBZ114" s="250"/>
      <c r="JCA114" s="251"/>
      <c r="JCB114" s="252"/>
      <c r="JCC114" s="252"/>
      <c r="JCD114" s="252"/>
      <c r="JCE114" s="253"/>
      <c r="JCF114" s="250"/>
      <c r="JCG114" s="252"/>
      <c r="JCH114" s="250"/>
      <c r="JCI114" s="250"/>
      <c r="JCJ114" s="252"/>
      <c r="JCK114" s="254"/>
      <c r="JCL114" s="255"/>
      <c r="JCM114" s="250"/>
      <c r="JCN114" s="256"/>
      <c r="JCO114" s="250"/>
      <c r="JCP114" s="250"/>
      <c r="JCQ114" s="250"/>
      <c r="JCR114" s="251"/>
      <c r="JCS114" s="252"/>
      <c r="JCT114" s="252"/>
      <c r="JCU114" s="252"/>
      <c r="JCV114" s="253"/>
      <c r="JCW114" s="250"/>
      <c r="JCX114" s="252"/>
      <c r="JCY114" s="250"/>
      <c r="JCZ114" s="250"/>
      <c r="JDA114" s="252"/>
      <c r="JDB114" s="254"/>
      <c r="JDC114" s="255"/>
      <c r="JDD114" s="250"/>
      <c r="JDE114" s="256"/>
      <c r="JDF114" s="250"/>
      <c r="JDG114" s="250"/>
      <c r="JDH114" s="250"/>
      <c r="JDI114" s="251"/>
      <c r="JDJ114" s="252"/>
      <c r="JDK114" s="252"/>
      <c r="JDL114" s="252"/>
      <c r="JDM114" s="253"/>
      <c r="JDN114" s="250"/>
      <c r="JDO114" s="252"/>
      <c r="JDP114" s="250"/>
      <c r="JDQ114" s="250"/>
      <c r="JDR114" s="252"/>
      <c r="JDS114" s="254"/>
      <c r="JDT114" s="255"/>
      <c r="JDU114" s="250"/>
      <c r="JDV114" s="256"/>
      <c r="JDW114" s="250"/>
      <c r="JDX114" s="250"/>
      <c r="JDY114" s="250"/>
      <c r="JDZ114" s="251"/>
      <c r="JEA114" s="252"/>
      <c r="JEB114" s="252"/>
      <c r="JEC114" s="252"/>
      <c r="JED114" s="253"/>
      <c r="JEE114" s="250"/>
      <c r="JEF114" s="252"/>
      <c r="JEG114" s="250"/>
      <c r="JEH114" s="250"/>
      <c r="JEI114" s="252"/>
      <c r="JEJ114" s="254"/>
      <c r="JEK114" s="255"/>
      <c r="JEL114" s="250"/>
      <c r="JEM114" s="256"/>
      <c r="JEN114" s="250"/>
      <c r="JEO114" s="250"/>
      <c r="JEP114" s="250"/>
      <c r="JEQ114" s="251"/>
      <c r="JER114" s="252"/>
      <c r="JES114" s="252"/>
      <c r="JET114" s="252"/>
      <c r="JEU114" s="253"/>
      <c r="JEV114" s="250"/>
      <c r="JEW114" s="252"/>
      <c r="JEX114" s="250"/>
      <c r="JEY114" s="250"/>
      <c r="JEZ114" s="252"/>
      <c r="JFA114" s="254"/>
      <c r="JFB114" s="255"/>
      <c r="JFC114" s="250"/>
      <c r="JFD114" s="256"/>
      <c r="JFE114" s="250"/>
      <c r="JFF114" s="250"/>
      <c r="JFG114" s="250"/>
      <c r="JFH114" s="251"/>
      <c r="JFI114" s="252"/>
      <c r="JFJ114" s="252"/>
      <c r="JFK114" s="252"/>
      <c r="JFL114" s="253"/>
      <c r="JFM114" s="250"/>
      <c r="JFN114" s="252"/>
      <c r="JFO114" s="250"/>
      <c r="JFP114" s="250"/>
      <c r="JFQ114" s="252"/>
      <c r="JFR114" s="254"/>
      <c r="JFS114" s="255"/>
      <c r="JFT114" s="250"/>
      <c r="JFU114" s="256"/>
      <c r="JFV114" s="250"/>
      <c r="JFW114" s="250"/>
      <c r="JFX114" s="250"/>
      <c r="JFY114" s="251"/>
      <c r="JFZ114" s="252"/>
      <c r="JGA114" s="252"/>
      <c r="JGB114" s="252"/>
      <c r="JGC114" s="253"/>
      <c r="JGD114" s="250"/>
      <c r="JGE114" s="252"/>
      <c r="JGF114" s="250"/>
      <c r="JGG114" s="250"/>
      <c r="JGH114" s="252"/>
      <c r="JGI114" s="254"/>
      <c r="JGJ114" s="255"/>
      <c r="JGK114" s="250"/>
      <c r="JGL114" s="256"/>
      <c r="JGM114" s="250"/>
      <c r="JGN114" s="250"/>
      <c r="JGO114" s="250"/>
      <c r="JGP114" s="251"/>
      <c r="JGQ114" s="252"/>
      <c r="JGR114" s="252"/>
      <c r="JGS114" s="252"/>
      <c r="JGT114" s="253"/>
      <c r="JGU114" s="250"/>
      <c r="JGV114" s="252"/>
      <c r="JGW114" s="250"/>
      <c r="JGX114" s="250"/>
      <c r="JGY114" s="252"/>
      <c r="JGZ114" s="254"/>
      <c r="JHA114" s="255"/>
      <c r="JHB114" s="250"/>
      <c r="JHC114" s="256"/>
      <c r="JHD114" s="250"/>
      <c r="JHE114" s="250"/>
      <c r="JHF114" s="250"/>
      <c r="JHG114" s="251"/>
      <c r="JHH114" s="252"/>
      <c r="JHI114" s="252"/>
      <c r="JHJ114" s="252"/>
      <c r="JHK114" s="253"/>
      <c r="JHL114" s="250"/>
      <c r="JHM114" s="252"/>
      <c r="JHN114" s="250"/>
      <c r="JHO114" s="250"/>
      <c r="JHP114" s="252"/>
      <c r="JHQ114" s="254"/>
      <c r="JHR114" s="255"/>
      <c r="JHS114" s="250"/>
      <c r="JHT114" s="256"/>
      <c r="JHU114" s="250"/>
      <c r="JHV114" s="250"/>
      <c r="JHW114" s="250"/>
      <c r="JHX114" s="251"/>
      <c r="JHY114" s="252"/>
      <c r="JHZ114" s="252"/>
      <c r="JIA114" s="252"/>
      <c r="JIB114" s="253"/>
      <c r="JIC114" s="250"/>
      <c r="JID114" s="252"/>
      <c r="JIE114" s="250"/>
      <c r="JIF114" s="250"/>
      <c r="JIG114" s="252"/>
      <c r="JIH114" s="254"/>
      <c r="JII114" s="255"/>
      <c r="JIJ114" s="250"/>
      <c r="JIK114" s="256"/>
      <c r="JIL114" s="250"/>
      <c r="JIM114" s="250"/>
      <c r="JIN114" s="250"/>
      <c r="JIO114" s="251"/>
      <c r="JIP114" s="252"/>
      <c r="JIQ114" s="252"/>
      <c r="JIR114" s="252"/>
      <c r="JIS114" s="253"/>
      <c r="JIT114" s="250"/>
      <c r="JIU114" s="252"/>
      <c r="JIV114" s="250"/>
      <c r="JIW114" s="250"/>
      <c r="JIX114" s="252"/>
      <c r="JIY114" s="254"/>
      <c r="JIZ114" s="255"/>
      <c r="JJA114" s="250"/>
      <c r="JJB114" s="256"/>
      <c r="JJC114" s="250"/>
      <c r="JJD114" s="250"/>
      <c r="JJE114" s="250"/>
      <c r="JJF114" s="251"/>
      <c r="JJG114" s="252"/>
      <c r="JJH114" s="252"/>
      <c r="JJI114" s="252"/>
      <c r="JJJ114" s="253"/>
      <c r="JJK114" s="250"/>
      <c r="JJL114" s="252"/>
      <c r="JJM114" s="250"/>
      <c r="JJN114" s="250"/>
      <c r="JJO114" s="252"/>
      <c r="JJP114" s="254"/>
      <c r="JJQ114" s="255"/>
      <c r="JJR114" s="250"/>
      <c r="JJS114" s="256"/>
      <c r="JJT114" s="250"/>
      <c r="JJU114" s="250"/>
      <c r="JJV114" s="250"/>
      <c r="JJW114" s="251"/>
      <c r="JJX114" s="252"/>
      <c r="JJY114" s="252"/>
      <c r="JJZ114" s="252"/>
      <c r="JKA114" s="253"/>
      <c r="JKB114" s="250"/>
      <c r="JKC114" s="252"/>
      <c r="JKD114" s="250"/>
      <c r="JKE114" s="250"/>
      <c r="JKF114" s="252"/>
      <c r="JKG114" s="254"/>
      <c r="JKH114" s="255"/>
      <c r="JKI114" s="250"/>
      <c r="JKJ114" s="256"/>
      <c r="JKK114" s="250"/>
      <c r="JKL114" s="250"/>
      <c r="JKM114" s="250"/>
      <c r="JKN114" s="251"/>
      <c r="JKO114" s="252"/>
      <c r="JKP114" s="252"/>
      <c r="JKQ114" s="252"/>
      <c r="JKR114" s="253"/>
      <c r="JKS114" s="250"/>
      <c r="JKT114" s="252"/>
      <c r="JKU114" s="250"/>
      <c r="JKV114" s="250"/>
      <c r="JKW114" s="252"/>
      <c r="JKX114" s="254"/>
      <c r="JKY114" s="255"/>
      <c r="JKZ114" s="250"/>
      <c r="JLA114" s="256"/>
      <c r="JLB114" s="250"/>
      <c r="JLC114" s="250"/>
      <c r="JLD114" s="250"/>
      <c r="JLE114" s="251"/>
      <c r="JLF114" s="252"/>
      <c r="JLG114" s="252"/>
      <c r="JLH114" s="252"/>
      <c r="JLI114" s="253"/>
      <c r="JLJ114" s="250"/>
      <c r="JLK114" s="252"/>
      <c r="JLL114" s="250"/>
      <c r="JLM114" s="250"/>
      <c r="JLN114" s="252"/>
      <c r="JLO114" s="254"/>
      <c r="JLP114" s="255"/>
      <c r="JLQ114" s="250"/>
      <c r="JLR114" s="256"/>
      <c r="JLS114" s="250"/>
      <c r="JLT114" s="250"/>
      <c r="JLU114" s="250"/>
      <c r="JLV114" s="251"/>
      <c r="JLW114" s="252"/>
      <c r="JLX114" s="252"/>
      <c r="JLY114" s="252"/>
      <c r="JLZ114" s="253"/>
      <c r="JMA114" s="250"/>
      <c r="JMB114" s="252"/>
      <c r="JMC114" s="250"/>
      <c r="JMD114" s="250"/>
      <c r="JME114" s="252"/>
      <c r="JMF114" s="254"/>
      <c r="JMG114" s="255"/>
      <c r="JMH114" s="250"/>
      <c r="JMI114" s="256"/>
      <c r="JMJ114" s="250"/>
      <c r="JMK114" s="250"/>
      <c r="JML114" s="250"/>
      <c r="JMM114" s="251"/>
      <c r="JMN114" s="252"/>
      <c r="JMO114" s="252"/>
      <c r="JMP114" s="252"/>
      <c r="JMQ114" s="253"/>
      <c r="JMR114" s="250"/>
      <c r="JMS114" s="252"/>
      <c r="JMT114" s="250"/>
      <c r="JMU114" s="250"/>
      <c r="JMV114" s="252"/>
      <c r="JMW114" s="254"/>
      <c r="JMX114" s="255"/>
      <c r="JMY114" s="250"/>
      <c r="JMZ114" s="256"/>
      <c r="JNA114" s="250"/>
      <c r="JNB114" s="250"/>
      <c r="JNC114" s="250"/>
      <c r="JND114" s="251"/>
      <c r="JNE114" s="252"/>
      <c r="JNF114" s="252"/>
      <c r="JNG114" s="252"/>
      <c r="JNH114" s="253"/>
      <c r="JNI114" s="250"/>
      <c r="JNJ114" s="252"/>
      <c r="JNK114" s="250"/>
      <c r="JNL114" s="250"/>
      <c r="JNM114" s="252"/>
      <c r="JNN114" s="254"/>
      <c r="JNO114" s="255"/>
      <c r="JNP114" s="250"/>
      <c r="JNQ114" s="256"/>
      <c r="JNR114" s="250"/>
      <c r="JNS114" s="250"/>
      <c r="JNT114" s="250"/>
      <c r="JNU114" s="251"/>
      <c r="JNV114" s="252"/>
      <c r="JNW114" s="252"/>
      <c r="JNX114" s="252"/>
      <c r="JNY114" s="253"/>
      <c r="JNZ114" s="250"/>
      <c r="JOA114" s="252"/>
      <c r="JOB114" s="250"/>
      <c r="JOC114" s="250"/>
      <c r="JOD114" s="252"/>
      <c r="JOE114" s="254"/>
      <c r="JOF114" s="255"/>
      <c r="JOG114" s="250"/>
      <c r="JOH114" s="256"/>
      <c r="JOI114" s="250"/>
      <c r="JOJ114" s="250"/>
      <c r="JOK114" s="250"/>
      <c r="JOL114" s="251"/>
      <c r="JOM114" s="252"/>
      <c r="JON114" s="252"/>
      <c r="JOO114" s="252"/>
      <c r="JOP114" s="253"/>
      <c r="JOQ114" s="250"/>
      <c r="JOR114" s="252"/>
      <c r="JOS114" s="250"/>
      <c r="JOT114" s="250"/>
      <c r="JOU114" s="252"/>
      <c r="JOV114" s="254"/>
      <c r="JOW114" s="255"/>
      <c r="JOX114" s="250"/>
      <c r="JOY114" s="256"/>
      <c r="JOZ114" s="250"/>
      <c r="JPA114" s="250"/>
      <c r="JPB114" s="250"/>
      <c r="JPC114" s="251"/>
      <c r="JPD114" s="252"/>
      <c r="JPE114" s="252"/>
      <c r="JPF114" s="252"/>
      <c r="JPG114" s="253"/>
      <c r="JPH114" s="250"/>
      <c r="JPI114" s="252"/>
      <c r="JPJ114" s="250"/>
      <c r="JPK114" s="250"/>
      <c r="JPL114" s="252"/>
      <c r="JPM114" s="254"/>
      <c r="JPN114" s="255"/>
      <c r="JPO114" s="250"/>
      <c r="JPP114" s="256"/>
      <c r="JPQ114" s="250"/>
      <c r="JPR114" s="250"/>
      <c r="JPS114" s="250"/>
      <c r="JPT114" s="251"/>
      <c r="JPU114" s="252"/>
      <c r="JPV114" s="252"/>
      <c r="JPW114" s="252"/>
      <c r="JPX114" s="253"/>
      <c r="JPY114" s="250"/>
      <c r="JPZ114" s="252"/>
      <c r="JQA114" s="250"/>
      <c r="JQB114" s="250"/>
      <c r="JQC114" s="252"/>
      <c r="JQD114" s="254"/>
      <c r="JQE114" s="255"/>
      <c r="JQF114" s="250"/>
      <c r="JQG114" s="256"/>
      <c r="JQH114" s="250"/>
      <c r="JQI114" s="250"/>
      <c r="JQJ114" s="250"/>
      <c r="JQK114" s="251"/>
      <c r="JQL114" s="252"/>
      <c r="JQM114" s="252"/>
      <c r="JQN114" s="252"/>
      <c r="JQO114" s="253"/>
      <c r="JQP114" s="250"/>
      <c r="JQQ114" s="252"/>
      <c r="JQR114" s="250"/>
      <c r="JQS114" s="250"/>
      <c r="JQT114" s="252"/>
      <c r="JQU114" s="254"/>
      <c r="JQV114" s="255"/>
      <c r="JQW114" s="250"/>
      <c r="JQX114" s="256"/>
      <c r="JQY114" s="250"/>
      <c r="JQZ114" s="250"/>
      <c r="JRA114" s="250"/>
      <c r="JRB114" s="251"/>
      <c r="JRC114" s="252"/>
      <c r="JRD114" s="252"/>
      <c r="JRE114" s="252"/>
      <c r="JRF114" s="253"/>
      <c r="JRG114" s="250"/>
      <c r="JRH114" s="252"/>
      <c r="JRI114" s="250"/>
      <c r="JRJ114" s="250"/>
      <c r="JRK114" s="252"/>
      <c r="JRL114" s="254"/>
      <c r="JRM114" s="255"/>
      <c r="JRN114" s="250"/>
      <c r="JRO114" s="256"/>
      <c r="JRP114" s="250"/>
      <c r="JRQ114" s="250"/>
      <c r="JRR114" s="250"/>
      <c r="JRS114" s="251"/>
      <c r="JRT114" s="252"/>
      <c r="JRU114" s="252"/>
      <c r="JRV114" s="252"/>
      <c r="JRW114" s="253"/>
      <c r="JRX114" s="250"/>
      <c r="JRY114" s="252"/>
      <c r="JRZ114" s="250"/>
      <c r="JSA114" s="250"/>
      <c r="JSB114" s="252"/>
      <c r="JSC114" s="254"/>
      <c r="JSD114" s="255"/>
      <c r="JSE114" s="250"/>
      <c r="JSF114" s="256"/>
      <c r="JSG114" s="250"/>
      <c r="JSH114" s="250"/>
      <c r="JSI114" s="250"/>
      <c r="JSJ114" s="251"/>
      <c r="JSK114" s="252"/>
      <c r="JSL114" s="252"/>
      <c r="JSM114" s="252"/>
      <c r="JSN114" s="253"/>
      <c r="JSO114" s="250"/>
      <c r="JSP114" s="252"/>
      <c r="JSQ114" s="250"/>
      <c r="JSR114" s="250"/>
      <c r="JSS114" s="252"/>
      <c r="JST114" s="254"/>
      <c r="JSU114" s="255"/>
      <c r="JSV114" s="250"/>
      <c r="JSW114" s="256"/>
      <c r="JSX114" s="250"/>
      <c r="JSY114" s="250"/>
      <c r="JSZ114" s="250"/>
      <c r="JTA114" s="251"/>
      <c r="JTB114" s="252"/>
      <c r="JTC114" s="252"/>
      <c r="JTD114" s="252"/>
      <c r="JTE114" s="253"/>
      <c r="JTF114" s="250"/>
      <c r="JTG114" s="252"/>
      <c r="JTH114" s="250"/>
      <c r="JTI114" s="250"/>
      <c r="JTJ114" s="252"/>
      <c r="JTK114" s="254"/>
      <c r="JTL114" s="255"/>
      <c r="JTM114" s="250"/>
      <c r="JTN114" s="256"/>
      <c r="JTO114" s="250"/>
      <c r="JTP114" s="250"/>
      <c r="JTQ114" s="250"/>
      <c r="JTR114" s="251"/>
      <c r="JTS114" s="252"/>
      <c r="JTT114" s="252"/>
      <c r="JTU114" s="252"/>
      <c r="JTV114" s="253"/>
      <c r="JTW114" s="250"/>
      <c r="JTX114" s="252"/>
      <c r="JTY114" s="250"/>
      <c r="JTZ114" s="250"/>
      <c r="JUA114" s="252"/>
      <c r="JUB114" s="254"/>
      <c r="JUC114" s="255"/>
      <c r="JUD114" s="250"/>
      <c r="JUE114" s="256"/>
      <c r="JUF114" s="250"/>
      <c r="JUG114" s="250"/>
      <c r="JUH114" s="250"/>
      <c r="JUI114" s="251"/>
      <c r="JUJ114" s="252"/>
      <c r="JUK114" s="252"/>
      <c r="JUL114" s="252"/>
      <c r="JUM114" s="253"/>
      <c r="JUN114" s="250"/>
      <c r="JUO114" s="252"/>
      <c r="JUP114" s="250"/>
      <c r="JUQ114" s="250"/>
      <c r="JUR114" s="252"/>
      <c r="JUS114" s="254"/>
      <c r="JUT114" s="255"/>
      <c r="JUU114" s="250"/>
      <c r="JUV114" s="256"/>
      <c r="JUW114" s="250"/>
      <c r="JUX114" s="250"/>
      <c r="JUY114" s="250"/>
      <c r="JUZ114" s="251"/>
      <c r="JVA114" s="252"/>
      <c r="JVB114" s="252"/>
      <c r="JVC114" s="252"/>
      <c r="JVD114" s="253"/>
      <c r="JVE114" s="250"/>
      <c r="JVF114" s="252"/>
      <c r="JVG114" s="250"/>
      <c r="JVH114" s="250"/>
      <c r="JVI114" s="252"/>
      <c r="JVJ114" s="254"/>
      <c r="JVK114" s="255"/>
      <c r="JVL114" s="250"/>
      <c r="JVM114" s="256"/>
      <c r="JVN114" s="250"/>
      <c r="JVO114" s="250"/>
      <c r="JVP114" s="250"/>
      <c r="JVQ114" s="251"/>
      <c r="JVR114" s="252"/>
      <c r="JVS114" s="252"/>
      <c r="JVT114" s="252"/>
      <c r="JVU114" s="253"/>
      <c r="JVV114" s="250"/>
      <c r="JVW114" s="252"/>
      <c r="JVX114" s="250"/>
      <c r="JVY114" s="250"/>
      <c r="JVZ114" s="252"/>
      <c r="JWA114" s="254"/>
      <c r="JWB114" s="255"/>
      <c r="JWC114" s="250"/>
      <c r="JWD114" s="256"/>
      <c r="JWE114" s="250"/>
      <c r="JWF114" s="250"/>
      <c r="JWG114" s="250"/>
      <c r="JWH114" s="251"/>
      <c r="JWI114" s="252"/>
      <c r="JWJ114" s="252"/>
      <c r="JWK114" s="252"/>
      <c r="JWL114" s="253"/>
      <c r="JWM114" s="250"/>
      <c r="JWN114" s="252"/>
      <c r="JWO114" s="250"/>
      <c r="JWP114" s="250"/>
      <c r="JWQ114" s="252"/>
      <c r="JWR114" s="254"/>
      <c r="JWS114" s="255"/>
      <c r="JWT114" s="250"/>
      <c r="JWU114" s="256"/>
      <c r="JWV114" s="250"/>
      <c r="JWW114" s="250"/>
      <c r="JWX114" s="250"/>
      <c r="JWY114" s="251"/>
      <c r="JWZ114" s="252"/>
      <c r="JXA114" s="252"/>
      <c r="JXB114" s="252"/>
      <c r="JXC114" s="253"/>
      <c r="JXD114" s="250"/>
      <c r="JXE114" s="252"/>
      <c r="JXF114" s="250"/>
      <c r="JXG114" s="250"/>
      <c r="JXH114" s="252"/>
      <c r="JXI114" s="254"/>
      <c r="JXJ114" s="255"/>
      <c r="JXK114" s="250"/>
      <c r="JXL114" s="256"/>
      <c r="JXM114" s="250"/>
      <c r="JXN114" s="250"/>
      <c r="JXO114" s="250"/>
      <c r="JXP114" s="251"/>
      <c r="JXQ114" s="252"/>
      <c r="JXR114" s="252"/>
      <c r="JXS114" s="252"/>
      <c r="JXT114" s="253"/>
      <c r="JXU114" s="250"/>
      <c r="JXV114" s="252"/>
      <c r="JXW114" s="250"/>
      <c r="JXX114" s="250"/>
      <c r="JXY114" s="252"/>
      <c r="JXZ114" s="254"/>
      <c r="JYA114" s="255"/>
      <c r="JYB114" s="250"/>
      <c r="JYC114" s="256"/>
      <c r="JYD114" s="250"/>
      <c r="JYE114" s="250"/>
      <c r="JYF114" s="250"/>
      <c r="JYG114" s="251"/>
      <c r="JYH114" s="252"/>
      <c r="JYI114" s="252"/>
      <c r="JYJ114" s="252"/>
      <c r="JYK114" s="253"/>
      <c r="JYL114" s="250"/>
      <c r="JYM114" s="252"/>
      <c r="JYN114" s="250"/>
      <c r="JYO114" s="250"/>
      <c r="JYP114" s="252"/>
      <c r="JYQ114" s="254"/>
      <c r="JYR114" s="255"/>
      <c r="JYS114" s="250"/>
      <c r="JYT114" s="256"/>
      <c r="JYU114" s="250"/>
      <c r="JYV114" s="250"/>
      <c r="JYW114" s="250"/>
      <c r="JYX114" s="251"/>
      <c r="JYY114" s="252"/>
      <c r="JYZ114" s="252"/>
      <c r="JZA114" s="252"/>
      <c r="JZB114" s="253"/>
      <c r="JZC114" s="250"/>
      <c r="JZD114" s="252"/>
      <c r="JZE114" s="250"/>
      <c r="JZF114" s="250"/>
      <c r="JZG114" s="252"/>
      <c r="JZH114" s="254"/>
      <c r="JZI114" s="255"/>
      <c r="JZJ114" s="250"/>
      <c r="JZK114" s="256"/>
      <c r="JZL114" s="250"/>
      <c r="JZM114" s="250"/>
      <c r="JZN114" s="250"/>
      <c r="JZO114" s="251"/>
      <c r="JZP114" s="252"/>
      <c r="JZQ114" s="252"/>
      <c r="JZR114" s="252"/>
      <c r="JZS114" s="253"/>
      <c r="JZT114" s="250"/>
      <c r="JZU114" s="252"/>
      <c r="JZV114" s="250"/>
      <c r="JZW114" s="250"/>
      <c r="JZX114" s="252"/>
      <c r="JZY114" s="254"/>
      <c r="JZZ114" s="255"/>
      <c r="KAA114" s="250"/>
      <c r="KAB114" s="256"/>
      <c r="KAC114" s="250"/>
      <c r="KAD114" s="250"/>
      <c r="KAE114" s="250"/>
      <c r="KAF114" s="251"/>
      <c r="KAG114" s="252"/>
      <c r="KAH114" s="252"/>
      <c r="KAI114" s="252"/>
      <c r="KAJ114" s="253"/>
      <c r="KAK114" s="250"/>
      <c r="KAL114" s="252"/>
      <c r="KAM114" s="250"/>
      <c r="KAN114" s="250"/>
      <c r="KAO114" s="252"/>
      <c r="KAP114" s="254"/>
      <c r="KAQ114" s="255"/>
      <c r="KAR114" s="250"/>
      <c r="KAS114" s="256"/>
      <c r="KAT114" s="250"/>
      <c r="KAU114" s="250"/>
      <c r="KAV114" s="250"/>
      <c r="KAW114" s="251"/>
      <c r="KAX114" s="252"/>
      <c r="KAY114" s="252"/>
      <c r="KAZ114" s="252"/>
      <c r="KBA114" s="253"/>
      <c r="KBB114" s="250"/>
      <c r="KBC114" s="252"/>
      <c r="KBD114" s="250"/>
      <c r="KBE114" s="250"/>
      <c r="KBF114" s="252"/>
      <c r="KBG114" s="254"/>
      <c r="KBH114" s="255"/>
      <c r="KBI114" s="250"/>
      <c r="KBJ114" s="256"/>
      <c r="KBK114" s="250"/>
      <c r="KBL114" s="250"/>
      <c r="KBM114" s="250"/>
      <c r="KBN114" s="251"/>
      <c r="KBO114" s="252"/>
      <c r="KBP114" s="252"/>
      <c r="KBQ114" s="252"/>
      <c r="KBR114" s="253"/>
      <c r="KBS114" s="250"/>
      <c r="KBT114" s="252"/>
      <c r="KBU114" s="250"/>
      <c r="KBV114" s="250"/>
      <c r="KBW114" s="252"/>
      <c r="KBX114" s="254"/>
      <c r="KBY114" s="255"/>
      <c r="KBZ114" s="250"/>
      <c r="KCA114" s="256"/>
      <c r="KCB114" s="250"/>
      <c r="KCC114" s="250"/>
      <c r="KCD114" s="250"/>
      <c r="KCE114" s="251"/>
      <c r="KCF114" s="252"/>
      <c r="KCG114" s="252"/>
      <c r="KCH114" s="252"/>
      <c r="KCI114" s="253"/>
      <c r="KCJ114" s="250"/>
      <c r="KCK114" s="252"/>
      <c r="KCL114" s="250"/>
      <c r="KCM114" s="250"/>
      <c r="KCN114" s="252"/>
      <c r="KCO114" s="254"/>
      <c r="KCP114" s="255"/>
      <c r="KCQ114" s="250"/>
      <c r="KCR114" s="256"/>
      <c r="KCS114" s="250"/>
      <c r="KCT114" s="250"/>
      <c r="KCU114" s="250"/>
      <c r="KCV114" s="251"/>
      <c r="KCW114" s="252"/>
      <c r="KCX114" s="252"/>
      <c r="KCY114" s="252"/>
      <c r="KCZ114" s="253"/>
      <c r="KDA114" s="250"/>
      <c r="KDB114" s="252"/>
      <c r="KDC114" s="250"/>
      <c r="KDD114" s="250"/>
      <c r="KDE114" s="252"/>
      <c r="KDF114" s="254"/>
      <c r="KDG114" s="255"/>
      <c r="KDH114" s="250"/>
      <c r="KDI114" s="256"/>
      <c r="KDJ114" s="250"/>
      <c r="KDK114" s="250"/>
      <c r="KDL114" s="250"/>
      <c r="KDM114" s="251"/>
      <c r="KDN114" s="252"/>
      <c r="KDO114" s="252"/>
      <c r="KDP114" s="252"/>
      <c r="KDQ114" s="253"/>
      <c r="KDR114" s="250"/>
      <c r="KDS114" s="252"/>
      <c r="KDT114" s="250"/>
      <c r="KDU114" s="250"/>
      <c r="KDV114" s="252"/>
      <c r="KDW114" s="254"/>
      <c r="KDX114" s="255"/>
      <c r="KDY114" s="250"/>
      <c r="KDZ114" s="256"/>
      <c r="KEA114" s="250"/>
      <c r="KEB114" s="250"/>
      <c r="KEC114" s="250"/>
      <c r="KED114" s="251"/>
      <c r="KEE114" s="252"/>
      <c r="KEF114" s="252"/>
      <c r="KEG114" s="252"/>
      <c r="KEH114" s="253"/>
      <c r="KEI114" s="250"/>
      <c r="KEJ114" s="252"/>
      <c r="KEK114" s="250"/>
      <c r="KEL114" s="250"/>
      <c r="KEM114" s="252"/>
      <c r="KEN114" s="254"/>
      <c r="KEO114" s="255"/>
      <c r="KEP114" s="250"/>
      <c r="KEQ114" s="256"/>
      <c r="KER114" s="250"/>
      <c r="KES114" s="250"/>
      <c r="KET114" s="250"/>
      <c r="KEU114" s="251"/>
      <c r="KEV114" s="252"/>
      <c r="KEW114" s="252"/>
      <c r="KEX114" s="252"/>
      <c r="KEY114" s="253"/>
      <c r="KEZ114" s="250"/>
      <c r="KFA114" s="252"/>
      <c r="KFB114" s="250"/>
      <c r="KFC114" s="250"/>
      <c r="KFD114" s="252"/>
      <c r="KFE114" s="254"/>
      <c r="KFF114" s="255"/>
      <c r="KFG114" s="250"/>
      <c r="KFH114" s="256"/>
      <c r="KFI114" s="250"/>
      <c r="KFJ114" s="250"/>
      <c r="KFK114" s="250"/>
      <c r="KFL114" s="251"/>
      <c r="KFM114" s="252"/>
      <c r="KFN114" s="252"/>
      <c r="KFO114" s="252"/>
      <c r="KFP114" s="253"/>
      <c r="KFQ114" s="250"/>
      <c r="KFR114" s="252"/>
      <c r="KFS114" s="250"/>
      <c r="KFT114" s="250"/>
      <c r="KFU114" s="252"/>
      <c r="KFV114" s="254"/>
      <c r="KFW114" s="255"/>
      <c r="KFX114" s="250"/>
      <c r="KFY114" s="256"/>
      <c r="KFZ114" s="250"/>
      <c r="KGA114" s="250"/>
      <c r="KGB114" s="250"/>
      <c r="KGC114" s="251"/>
      <c r="KGD114" s="252"/>
      <c r="KGE114" s="252"/>
      <c r="KGF114" s="252"/>
      <c r="KGG114" s="253"/>
      <c r="KGH114" s="250"/>
      <c r="KGI114" s="252"/>
      <c r="KGJ114" s="250"/>
      <c r="KGK114" s="250"/>
      <c r="KGL114" s="252"/>
      <c r="KGM114" s="254"/>
      <c r="KGN114" s="255"/>
      <c r="KGO114" s="250"/>
      <c r="KGP114" s="256"/>
      <c r="KGQ114" s="250"/>
      <c r="KGR114" s="250"/>
      <c r="KGS114" s="250"/>
      <c r="KGT114" s="251"/>
      <c r="KGU114" s="252"/>
      <c r="KGV114" s="252"/>
      <c r="KGW114" s="252"/>
      <c r="KGX114" s="253"/>
      <c r="KGY114" s="250"/>
      <c r="KGZ114" s="252"/>
      <c r="KHA114" s="250"/>
      <c r="KHB114" s="250"/>
      <c r="KHC114" s="252"/>
      <c r="KHD114" s="254"/>
      <c r="KHE114" s="255"/>
      <c r="KHF114" s="250"/>
      <c r="KHG114" s="256"/>
      <c r="KHH114" s="250"/>
      <c r="KHI114" s="250"/>
      <c r="KHJ114" s="250"/>
      <c r="KHK114" s="251"/>
      <c r="KHL114" s="252"/>
      <c r="KHM114" s="252"/>
      <c r="KHN114" s="252"/>
      <c r="KHO114" s="253"/>
      <c r="KHP114" s="250"/>
      <c r="KHQ114" s="252"/>
      <c r="KHR114" s="250"/>
      <c r="KHS114" s="250"/>
      <c r="KHT114" s="252"/>
      <c r="KHU114" s="254"/>
      <c r="KHV114" s="255"/>
      <c r="KHW114" s="250"/>
      <c r="KHX114" s="256"/>
      <c r="KHY114" s="250"/>
      <c r="KHZ114" s="250"/>
      <c r="KIA114" s="250"/>
      <c r="KIB114" s="251"/>
      <c r="KIC114" s="252"/>
      <c r="KID114" s="252"/>
      <c r="KIE114" s="252"/>
      <c r="KIF114" s="253"/>
      <c r="KIG114" s="250"/>
      <c r="KIH114" s="252"/>
      <c r="KII114" s="250"/>
      <c r="KIJ114" s="250"/>
      <c r="KIK114" s="252"/>
      <c r="KIL114" s="254"/>
      <c r="KIM114" s="255"/>
      <c r="KIN114" s="250"/>
      <c r="KIO114" s="256"/>
      <c r="KIP114" s="250"/>
      <c r="KIQ114" s="250"/>
      <c r="KIR114" s="250"/>
      <c r="KIS114" s="251"/>
      <c r="KIT114" s="252"/>
      <c r="KIU114" s="252"/>
      <c r="KIV114" s="252"/>
      <c r="KIW114" s="253"/>
      <c r="KIX114" s="250"/>
      <c r="KIY114" s="252"/>
      <c r="KIZ114" s="250"/>
      <c r="KJA114" s="250"/>
      <c r="KJB114" s="252"/>
      <c r="KJC114" s="254"/>
      <c r="KJD114" s="255"/>
      <c r="KJE114" s="250"/>
      <c r="KJF114" s="256"/>
      <c r="KJG114" s="250"/>
      <c r="KJH114" s="250"/>
      <c r="KJI114" s="250"/>
      <c r="KJJ114" s="251"/>
      <c r="KJK114" s="252"/>
      <c r="KJL114" s="252"/>
      <c r="KJM114" s="252"/>
      <c r="KJN114" s="253"/>
      <c r="KJO114" s="250"/>
      <c r="KJP114" s="252"/>
      <c r="KJQ114" s="250"/>
      <c r="KJR114" s="250"/>
      <c r="KJS114" s="252"/>
      <c r="KJT114" s="254"/>
      <c r="KJU114" s="255"/>
      <c r="KJV114" s="250"/>
      <c r="KJW114" s="256"/>
      <c r="KJX114" s="250"/>
      <c r="KJY114" s="250"/>
      <c r="KJZ114" s="250"/>
      <c r="KKA114" s="251"/>
      <c r="KKB114" s="252"/>
      <c r="KKC114" s="252"/>
      <c r="KKD114" s="252"/>
      <c r="KKE114" s="253"/>
      <c r="KKF114" s="250"/>
      <c r="KKG114" s="252"/>
      <c r="KKH114" s="250"/>
      <c r="KKI114" s="250"/>
      <c r="KKJ114" s="252"/>
      <c r="KKK114" s="254"/>
      <c r="KKL114" s="255"/>
      <c r="KKM114" s="250"/>
      <c r="KKN114" s="256"/>
      <c r="KKO114" s="250"/>
      <c r="KKP114" s="250"/>
      <c r="KKQ114" s="250"/>
      <c r="KKR114" s="251"/>
      <c r="KKS114" s="252"/>
      <c r="KKT114" s="252"/>
      <c r="KKU114" s="252"/>
      <c r="KKV114" s="253"/>
      <c r="KKW114" s="250"/>
      <c r="KKX114" s="252"/>
      <c r="KKY114" s="250"/>
      <c r="KKZ114" s="250"/>
      <c r="KLA114" s="252"/>
      <c r="KLB114" s="254"/>
      <c r="KLC114" s="255"/>
      <c r="KLD114" s="250"/>
      <c r="KLE114" s="256"/>
      <c r="KLF114" s="250"/>
      <c r="KLG114" s="250"/>
      <c r="KLH114" s="250"/>
      <c r="KLI114" s="251"/>
      <c r="KLJ114" s="252"/>
      <c r="KLK114" s="252"/>
      <c r="KLL114" s="252"/>
      <c r="KLM114" s="253"/>
      <c r="KLN114" s="250"/>
      <c r="KLO114" s="252"/>
      <c r="KLP114" s="250"/>
      <c r="KLQ114" s="250"/>
      <c r="KLR114" s="252"/>
      <c r="KLS114" s="254"/>
      <c r="KLT114" s="255"/>
      <c r="KLU114" s="250"/>
      <c r="KLV114" s="256"/>
      <c r="KLW114" s="250"/>
      <c r="KLX114" s="250"/>
      <c r="KLY114" s="250"/>
      <c r="KLZ114" s="251"/>
      <c r="KMA114" s="252"/>
      <c r="KMB114" s="252"/>
      <c r="KMC114" s="252"/>
      <c r="KMD114" s="253"/>
      <c r="KME114" s="250"/>
      <c r="KMF114" s="252"/>
      <c r="KMG114" s="250"/>
      <c r="KMH114" s="250"/>
      <c r="KMI114" s="252"/>
      <c r="KMJ114" s="254"/>
      <c r="KMK114" s="255"/>
      <c r="KML114" s="250"/>
      <c r="KMM114" s="256"/>
      <c r="KMN114" s="250"/>
      <c r="KMO114" s="250"/>
      <c r="KMP114" s="250"/>
      <c r="KMQ114" s="251"/>
      <c r="KMR114" s="252"/>
      <c r="KMS114" s="252"/>
      <c r="KMT114" s="252"/>
      <c r="KMU114" s="253"/>
      <c r="KMV114" s="250"/>
      <c r="KMW114" s="252"/>
      <c r="KMX114" s="250"/>
      <c r="KMY114" s="250"/>
      <c r="KMZ114" s="252"/>
      <c r="KNA114" s="254"/>
      <c r="KNB114" s="255"/>
      <c r="KNC114" s="250"/>
      <c r="KND114" s="256"/>
      <c r="KNE114" s="250"/>
      <c r="KNF114" s="250"/>
      <c r="KNG114" s="250"/>
      <c r="KNH114" s="251"/>
      <c r="KNI114" s="252"/>
      <c r="KNJ114" s="252"/>
      <c r="KNK114" s="252"/>
      <c r="KNL114" s="253"/>
      <c r="KNM114" s="250"/>
      <c r="KNN114" s="252"/>
      <c r="KNO114" s="250"/>
      <c r="KNP114" s="250"/>
      <c r="KNQ114" s="252"/>
      <c r="KNR114" s="254"/>
      <c r="KNS114" s="255"/>
      <c r="KNT114" s="250"/>
      <c r="KNU114" s="256"/>
      <c r="KNV114" s="250"/>
      <c r="KNW114" s="250"/>
      <c r="KNX114" s="250"/>
      <c r="KNY114" s="251"/>
      <c r="KNZ114" s="252"/>
      <c r="KOA114" s="252"/>
      <c r="KOB114" s="252"/>
      <c r="KOC114" s="253"/>
      <c r="KOD114" s="250"/>
      <c r="KOE114" s="252"/>
      <c r="KOF114" s="250"/>
      <c r="KOG114" s="250"/>
      <c r="KOH114" s="252"/>
      <c r="KOI114" s="254"/>
      <c r="KOJ114" s="255"/>
      <c r="KOK114" s="250"/>
      <c r="KOL114" s="256"/>
      <c r="KOM114" s="250"/>
      <c r="KON114" s="250"/>
      <c r="KOO114" s="250"/>
      <c r="KOP114" s="251"/>
      <c r="KOQ114" s="252"/>
      <c r="KOR114" s="252"/>
      <c r="KOS114" s="252"/>
      <c r="KOT114" s="253"/>
      <c r="KOU114" s="250"/>
      <c r="KOV114" s="252"/>
      <c r="KOW114" s="250"/>
      <c r="KOX114" s="250"/>
      <c r="KOY114" s="252"/>
      <c r="KOZ114" s="254"/>
      <c r="KPA114" s="255"/>
      <c r="KPB114" s="250"/>
      <c r="KPC114" s="256"/>
      <c r="KPD114" s="250"/>
      <c r="KPE114" s="250"/>
      <c r="KPF114" s="250"/>
      <c r="KPG114" s="251"/>
      <c r="KPH114" s="252"/>
      <c r="KPI114" s="252"/>
      <c r="KPJ114" s="252"/>
      <c r="KPK114" s="253"/>
      <c r="KPL114" s="250"/>
      <c r="KPM114" s="252"/>
      <c r="KPN114" s="250"/>
      <c r="KPO114" s="250"/>
      <c r="KPP114" s="252"/>
      <c r="KPQ114" s="254"/>
      <c r="KPR114" s="255"/>
      <c r="KPS114" s="250"/>
      <c r="KPT114" s="256"/>
      <c r="KPU114" s="250"/>
      <c r="KPV114" s="250"/>
      <c r="KPW114" s="250"/>
      <c r="KPX114" s="251"/>
      <c r="KPY114" s="252"/>
      <c r="KPZ114" s="252"/>
      <c r="KQA114" s="252"/>
      <c r="KQB114" s="253"/>
      <c r="KQC114" s="250"/>
      <c r="KQD114" s="252"/>
      <c r="KQE114" s="250"/>
      <c r="KQF114" s="250"/>
      <c r="KQG114" s="252"/>
      <c r="KQH114" s="254"/>
      <c r="KQI114" s="255"/>
      <c r="KQJ114" s="250"/>
      <c r="KQK114" s="256"/>
      <c r="KQL114" s="250"/>
      <c r="KQM114" s="250"/>
      <c r="KQN114" s="250"/>
      <c r="KQO114" s="251"/>
      <c r="KQP114" s="252"/>
      <c r="KQQ114" s="252"/>
      <c r="KQR114" s="252"/>
      <c r="KQS114" s="253"/>
      <c r="KQT114" s="250"/>
      <c r="KQU114" s="252"/>
      <c r="KQV114" s="250"/>
      <c r="KQW114" s="250"/>
      <c r="KQX114" s="252"/>
      <c r="KQY114" s="254"/>
      <c r="KQZ114" s="255"/>
      <c r="KRA114" s="250"/>
      <c r="KRB114" s="256"/>
      <c r="KRC114" s="250"/>
      <c r="KRD114" s="250"/>
      <c r="KRE114" s="250"/>
      <c r="KRF114" s="251"/>
      <c r="KRG114" s="252"/>
      <c r="KRH114" s="252"/>
      <c r="KRI114" s="252"/>
      <c r="KRJ114" s="253"/>
      <c r="KRK114" s="250"/>
      <c r="KRL114" s="252"/>
      <c r="KRM114" s="250"/>
      <c r="KRN114" s="250"/>
      <c r="KRO114" s="252"/>
      <c r="KRP114" s="254"/>
      <c r="KRQ114" s="255"/>
      <c r="KRR114" s="250"/>
      <c r="KRS114" s="256"/>
      <c r="KRT114" s="250"/>
      <c r="KRU114" s="250"/>
      <c r="KRV114" s="250"/>
      <c r="KRW114" s="251"/>
      <c r="KRX114" s="252"/>
      <c r="KRY114" s="252"/>
      <c r="KRZ114" s="252"/>
      <c r="KSA114" s="253"/>
      <c r="KSB114" s="250"/>
      <c r="KSC114" s="252"/>
      <c r="KSD114" s="250"/>
      <c r="KSE114" s="250"/>
      <c r="KSF114" s="252"/>
      <c r="KSG114" s="254"/>
      <c r="KSH114" s="255"/>
      <c r="KSI114" s="250"/>
      <c r="KSJ114" s="256"/>
      <c r="KSK114" s="250"/>
      <c r="KSL114" s="250"/>
      <c r="KSM114" s="250"/>
      <c r="KSN114" s="251"/>
      <c r="KSO114" s="252"/>
      <c r="KSP114" s="252"/>
      <c r="KSQ114" s="252"/>
      <c r="KSR114" s="253"/>
      <c r="KSS114" s="250"/>
      <c r="KST114" s="252"/>
      <c r="KSU114" s="250"/>
      <c r="KSV114" s="250"/>
      <c r="KSW114" s="252"/>
      <c r="KSX114" s="254"/>
      <c r="KSY114" s="255"/>
      <c r="KSZ114" s="250"/>
      <c r="KTA114" s="256"/>
      <c r="KTB114" s="250"/>
      <c r="KTC114" s="250"/>
      <c r="KTD114" s="250"/>
      <c r="KTE114" s="251"/>
      <c r="KTF114" s="252"/>
      <c r="KTG114" s="252"/>
      <c r="KTH114" s="252"/>
      <c r="KTI114" s="253"/>
      <c r="KTJ114" s="250"/>
      <c r="KTK114" s="252"/>
      <c r="KTL114" s="250"/>
      <c r="KTM114" s="250"/>
      <c r="KTN114" s="252"/>
      <c r="KTO114" s="254"/>
      <c r="KTP114" s="255"/>
      <c r="KTQ114" s="250"/>
      <c r="KTR114" s="256"/>
      <c r="KTS114" s="250"/>
      <c r="KTT114" s="250"/>
      <c r="KTU114" s="250"/>
      <c r="KTV114" s="251"/>
      <c r="KTW114" s="252"/>
      <c r="KTX114" s="252"/>
      <c r="KTY114" s="252"/>
      <c r="KTZ114" s="253"/>
      <c r="KUA114" s="250"/>
      <c r="KUB114" s="252"/>
      <c r="KUC114" s="250"/>
      <c r="KUD114" s="250"/>
      <c r="KUE114" s="252"/>
      <c r="KUF114" s="254"/>
      <c r="KUG114" s="255"/>
      <c r="KUH114" s="250"/>
      <c r="KUI114" s="256"/>
      <c r="KUJ114" s="250"/>
      <c r="KUK114" s="250"/>
      <c r="KUL114" s="250"/>
      <c r="KUM114" s="251"/>
      <c r="KUN114" s="252"/>
      <c r="KUO114" s="252"/>
      <c r="KUP114" s="252"/>
      <c r="KUQ114" s="253"/>
      <c r="KUR114" s="250"/>
      <c r="KUS114" s="252"/>
      <c r="KUT114" s="250"/>
      <c r="KUU114" s="250"/>
      <c r="KUV114" s="252"/>
      <c r="KUW114" s="254"/>
      <c r="KUX114" s="255"/>
      <c r="KUY114" s="250"/>
      <c r="KUZ114" s="256"/>
      <c r="KVA114" s="250"/>
      <c r="KVB114" s="250"/>
      <c r="KVC114" s="250"/>
      <c r="KVD114" s="251"/>
      <c r="KVE114" s="252"/>
      <c r="KVF114" s="252"/>
      <c r="KVG114" s="252"/>
      <c r="KVH114" s="253"/>
      <c r="KVI114" s="250"/>
      <c r="KVJ114" s="252"/>
      <c r="KVK114" s="250"/>
      <c r="KVL114" s="250"/>
      <c r="KVM114" s="252"/>
      <c r="KVN114" s="254"/>
      <c r="KVO114" s="255"/>
      <c r="KVP114" s="250"/>
      <c r="KVQ114" s="256"/>
      <c r="KVR114" s="250"/>
      <c r="KVS114" s="250"/>
      <c r="KVT114" s="250"/>
      <c r="KVU114" s="251"/>
      <c r="KVV114" s="252"/>
      <c r="KVW114" s="252"/>
      <c r="KVX114" s="252"/>
      <c r="KVY114" s="253"/>
      <c r="KVZ114" s="250"/>
      <c r="KWA114" s="252"/>
      <c r="KWB114" s="250"/>
      <c r="KWC114" s="250"/>
      <c r="KWD114" s="252"/>
      <c r="KWE114" s="254"/>
      <c r="KWF114" s="255"/>
      <c r="KWG114" s="250"/>
      <c r="KWH114" s="256"/>
      <c r="KWI114" s="250"/>
      <c r="KWJ114" s="250"/>
      <c r="KWK114" s="250"/>
      <c r="KWL114" s="251"/>
      <c r="KWM114" s="252"/>
      <c r="KWN114" s="252"/>
      <c r="KWO114" s="252"/>
      <c r="KWP114" s="253"/>
      <c r="KWQ114" s="250"/>
      <c r="KWR114" s="252"/>
      <c r="KWS114" s="250"/>
      <c r="KWT114" s="250"/>
      <c r="KWU114" s="252"/>
      <c r="KWV114" s="254"/>
      <c r="KWW114" s="255"/>
      <c r="KWX114" s="250"/>
      <c r="KWY114" s="256"/>
      <c r="KWZ114" s="250"/>
      <c r="KXA114" s="250"/>
      <c r="KXB114" s="250"/>
      <c r="KXC114" s="251"/>
      <c r="KXD114" s="252"/>
      <c r="KXE114" s="252"/>
      <c r="KXF114" s="252"/>
      <c r="KXG114" s="253"/>
      <c r="KXH114" s="250"/>
      <c r="KXI114" s="252"/>
      <c r="KXJ114" s="250"/>
      <c r="KXK114" s="250"/>
      <c r="KXL114" s="252"/>
      <c r="KXM114" s="254"/>
      <c r="KXN114" s="255"/>
      <c r="KXO114" s="250"/>
      <c r="KXP114" s="256"/>
      <c r="KXQ114" s="250"/>
      <c r="KXR114" s="250"/>
      <c r="KXS114" s="250"/>
      <c r="KXT114" s="251"/>
      <c r="KXU114" s="252"/>
      <c r="KXV114" s="252"/>
      <c r="KXW114" s="252"/>
      <c r="KXX114" s="253"/>
      <c r="KXY114" s="250"/>
      <c r="KXZ114" s="252"/>
      <c r="KYA114" s="250"/>
      <c r="KYB114" s="250"/>
      <c r="KYC114" s="252"/>
      <c r="KYD114" s="254"/>
      <c r="KYE114" s="255"/>
      <c r="KYF114" s="250"/>
      <c r="KYG114" s="256"/>
      <c r="KYH114" s="250"/>
      <c r="KYI114" s="250"/>
      <c r="KYJ114" s="250"/>
      <c r="KYK114" s="251"/>
      <c r="KYL114" s="252"/>
      <c r="KYM114" s="252"/>
      <c r="KYN114" s="252"/>
      <c r="KYO114" s="253"/>
      <c r="KYP114" s="250"/>
      <c r="KYQ114" s="252"/>
      <c r="KYR114" s="250"/>
      <c r="KYS114" s="250"/>
      <c r="KYT114" s="252"/>
      <c r="KYU114" s="254"/>
      <c r="KYV114" s="255"/>
      <c r="KYW114" s="250"/>
      <c r="KYX114" s="256"/>
      <c r="KYY114" s="250"/>
      <c r="KYZ114" s="250"/>
      <c r="KZA114" s="250"/>
      <c r="KZB114" s="251"/>
      <c r="KZC114" s="252"/>
      <c r="KZD114" s="252"/>
      <c r="KZE114" s="252"/>
      <c r="KZF114" s="253"/>
      <c r="KZG114" s="250"/>
      <c r="KZH114" s="252"/>
      <c r="KZI114" s="250"/>
      <c r="KZJ114" s="250"/>
      <c r="KZK114" s="252"/>
      <c r="KZL114" s="254"/>
      <c r="KZM114" s="255"/>
      <c r="KZN114" s="250"/>
      <c r="KZO114" s="256"/>
      <c r="KZP114" s="250"/>
      <c r="KZQ114" s="250"/>
      <c r="KZR114" s="250"/>
      <c r="KZS114" s="251"/>
      <c r="KZT114" s="252"/>
      <c r="KZU114" s="252"/>
      <c r="KZV114" s="252"/>
      <c r="KZW114" s="253"/>
      <c r="KZX114" s="250"/>
      <c r="KZY114" s="252"/>
      <c r="KZZ114" s="250"/>
      <c r="LAA114" s="250"/>
      <c r="LAB114" s="252"/>
      <c r="LAC114" s="254"/>
      <c r="LAD114" s="255"/>
      <c r="LAE114" s="250"/>
      <c r="LAF114" s="256"/>
      <c r="LAG114" s="250"/>
      <c r="LAH114" s="250"/>
      <c r="LAI114" s="250"/>
      <c r="LAJ114" s="251"/>
      <c r="LAK114" s="252"/>
      <c r="LAL114" s="252"/>
      <c r="LAM114" s="252"/>
      <c r="LAN114" s="253"/>
      <c r="LAO114" s="250"/>
      <c r="LAP114" s="252"/>
      <c r="LAQ114" s="250"/>
      <c r="LAR114" s="250"/>
      <c r="LAS114" s="252"/>
      <c r="LAT114" s="254"/>
      <c r="LAU114" s="255"/>
      <c r="LAV114" s="250"/>
      <c r="LAW114" s="256"/>
      <c r="LAX114" s="250"/>
      <c r="LAY114" s="250"/>
      <c r="LAZ114" s="250"/>
      <c r="LBA114" s="251"/>
      <c r="LBB114" s="252"/>
      <c r="LBC114" s="252"/>
      <c r="LBD114" s="252"/>
      <c r="LBE114" s="253"/>
      <c r="LBF114" s="250"/>
      <c r="LBG114" s="252"/>
      <c r="LBH114" s="250"/>
      <c r="LBI114" s="250"/>
      <c r="LBJ114" s="252"/>
      <c r="LBK114" s="254"/>
      <c r="LBL114" s="255"/>
      <c r="LBM114" s="250"/>
      <c r="LBN114" s="256"/>
      <c r="LBO114" s="250"/>
      <c r="LBP114" s="250"/>
      <c r="LBQ114" s="250"/>
      <c r="LBR114" s="251"/>
      <c r="LBS114" s="252"/>
      <c r="LBT114" s="252"/>
      <c r="LBU114" s="252"/>
      <c r="LBV114" s="253"/>
      <c r="LBW114" s="250"/>
      <c r="LBX114" s="252"/>
      <c r="LBY114" s="250"/>
      <c r="LBZ114" s="250"/>
      <c r="LCA114" s="252"/>
      <c r="LCB114" s="254"/>
      <c r="LCC114" s="255"/>
      <c r="LCD114" s="250"/>
      <c r="LCE114" s="256"/>
      <c r="LCF114" s="250"/>
      <c r="LCG114" s="250"/>
      <c r="LCH114" s="250"/>
      <c r="LCI114" s="251"/>
      <c r="LCJ114" s="252"/>
      <c r="LCK114" s="252"/>
      <c r="LCL114" s="252"/>
      <c r="LCM114" s="253"/>
      <c r="LCN114" s="250"/>
      <c r="LCO114" s="252"/>
      <c r="LCP114" s="250"/>
      <c r="LCQ114" s="250"/>
      <c r="LCR114" s="252"/>
      <c r="LCS114" s="254"/>
      <c r="LCT114" s="255"/>
      <c r="LCU114" s="250"/>
      <c r="LCV114" s="256"/>
      <c r="LCW114" s="250"/>
      <c r="LCX114" s="250"/>
      <c r="LCY114" s="250"/>
      <c r="LCZ114" s="251"/>
      <c r="LDA114" s="252"/>
      <c r="LDB114" s="252"/>
      <c r="LDC114" s="252"/>
      <c r="LDD114" s="253"/>
      <c r="LDE114" s="250"/>
      <c r="LDF114" s="252"/>
      <c r="LDG114" s="250"/>
      <c r="LDH114" s="250"/>
      <c r="LDI114" s="252"/>
      <c r="LDJ114" s="254"/>
      <c r="LDK114" s="255"/>
      <c r="LDL114" s="250"/>
      <c r="LDM114" s="256"/>
      <c r="LDN114" s="250"/>
      <c r="LDO114" s="250"/>
      <c r="LDP114" s="250"/>
      <c r="LDQ114" s="251"/>
      <c r="LDR114" s="252"/>
      <c r="LDS114" s="252"/>
      <c r="LDT114" s="252"/>
      <c r="LDU114" s="253"/>
      <c r="LDV114" s="250"/>
      <c r="LDW114" s="252"/>
      <c r="LDX114" s="250"/>
      <c r="LDY114" s="250"/>
      <c r="LDZ114" s="252"/>
      <c r="LEA114" s="254"/>
      <c r="LEB114" s="255"/>
      <c r="LEC114" s="250"/>
      <c r="LED114" s="256"/>
      <c r="LEE114" s="250"/>
      <c r="LEF114" s="250"/>
      <c r="LEG114" s="250"/>
      <c r="LEH114" s="251"/>
      <c r="LEI114" s="252"/>
      <c r="LEJ114" s="252"/>
      <c r="LEK114" s="252"/>
      <c r="LEL114" s="253"/>
      <c r="LEM114" s="250"/>
      <c r="LEN114" s="252"/>
      <c r="LEO114" s="250"/>
      <c r="LEP114" s="250"/>
      <c r="LEQ114" s="252"/>
      <c r="LER114" s="254"/>
      <c r="LES114" s="255"/>
      <c r="LET114" s="250"/>
      <c r="LEU114" s="256"/>
      <c r="LEV114" s="250"/>
      <c r="LEW114" s="250"/>
      <c r="LEX114" s="250"/>
      <c r="LEY114" s="251"/>
      <c r="LEZ114" s="252"/>
      <c r="LFA114" s="252"/>
      <c r="LFB114" s="252"/>
      <c r="LFC114" s="253"/>
      <c r="LFD114" s="250"/>
      <c r="LFE114" s="252"/>
      <c r="LFF114" s="250"/>
      <c r="LFG114" s="250"/>
      <c r="LFH114" s="252"/>
      <c r="LFI114" s="254"/>
      <c r="LFJ114" s="255"/>
      <c r="LFK114" s="250"/>
      <c r="LFL114" s="256"/>
      <c r="LFM114" s="250"/>
      <c r="LFN114" s="250"/>
      <c r="LFO114" s="250"/>
      <c r="LFP114" s="251"/>
      <c r="LFQ114" s="252"/>
      <c r="LFR114" s="252"/>
      <c r="LFS114" s="252"/>
      <c r="LFT114" s="253"/>
      <c r="LFU114" s="250"/>
      <c r="LFV114" s="252"/>
      <c r="LFW114" s="250"/>
      <c r="LFX114" s="250"/>
      <c r="LFY114" s="252"/>
      <c r="LFZ114" s="254"/>
      <c r="LGA114" s="255"/>
      <c r="LGB114" s="250"/>
      <c r="LGC114" s="256"/>
      <c r="LGD114" s="250"/>
      <c r="LGE114" s="250"/>
      <c r="LGF114" s="250"/>
      <c r="LGG114" s="251"/>
      <c r="LGH114" s="252"/>
      <c r="LGI114" s="252"/>
      <c r="LGJ114" s="252"/>
      <c r="LGK114" s="253"/>
      <c r="LGL114" s="250"/>
      <c r="LGM114" s="252"/>
      <c r="LGN114" s="250"/>
      <c r="LGO114" s="250"/>
      <c r="LGP114" s="252"/>
      <c r="LGQ114" s="254"/>
      <c r="LGR114" s="255"/>
      <c r="LGS114" s="250"/>
      <c r="LGT114" s="256"/>
      <c r="LGU114" s="250"/>
      <c r="LGV114" s="250"/>
      <c r="LGW114" s="250"/>
      <c r="LGX114" s="251"/>
      <c r="LGY114" s="252"/>
      <c r="LGZ114" s="252"/>
      <c r="LHA114" s="252"/>
      <c r="LHB114" s="253"/>
      <c r="LHC114" s="250"/>
      <c r="LHD114" s="252"/>
      <c r="LHE114" s="250"/>
      <c r="LHF114" s="250"/>
      <c r="LHG114" s="252"/>
      <c r="LHH114" s="254"/>
      <c r="LHI114" s="255"/>
      <c r="LHJ114" s="250"/>
      <c r="LHK114" s="256"/>
      <c r="LHL114" s="250"/>
      <c r="LHM114" s="250"/>
      <c r="LHN114" s="250"/>
      <c r="LHO114" s="251"/>
      <c r="LHP114" s="252"/>
      <c r="LHQ114" s="252"/>
      <c r="LHR114" s="252"/>
      <c r="LHS114" s="253"/>
      <c r="LHT114" s="250"/>
      <c r="LHU114" s="252"/>
      <c r="LHV114" s="250"/>
      <c r="LHW114" s="250"/>
      <c r="LHX114" s="252"/>
      <c r="LHY114" s="254"/>
      <c r="LHZ114" s="255"/>
      <c r="LIA114" s="250"/>
      <c r="LIB114" s="256"/>
      <c r="LIC114" s="250"/>
      <c r="LID114" s="250"/>
      <c r="LIE114" s="250"/>
      <c r="LIF114" s="251"/>
      <c r="LIG114" s="252"/>
      <c r="LIH114" s="252"/>
      <c r="LII114" s="252"/>
      <c r="LIJ114" s="253"/>
      <c r="LIK114" s="250"/>
      <c r="LIL114" s="252"/>
      <c r="LIM114" s="250"/>
      <c r="LIN114" s="250"/>
      <c r="LIO114" s="252"/>
      <c r="LIP114" s="254"/>
      <c r="LIQ114" s="255"/>
      <c r="LIR114" s="250"/>
      <c r="LIS114" s="256"/>
      <c r="LIT114" s="250"/>
      <c r="LIU114" s="250"/>
      <c r="LIV114" s="250"/>
      <c r="LIW114" s="251"/>
      <c r="LIX114" s="252"/>
      <c r="LIY114" s="252"/>
      <c r="LIZ114" s="252"/>
      <c r="LJA114" s="253"/>
      <c r="LJB114" s="250"/>
      <c r="LJC114" s="252"/>
      <c r="LJD114" s="250"/>
      <c r="LJE114" s="250"/>
      <c r="LJF114" s="252"/>
      <c r="LJG114" s="254"/>
      <c r="LJH114" s="255"/>
      <c r="LJI114" s="250"/>
      <c r="LJJ114" s="256"/>
      <c r="LJK114" s="250"/>
      <c r="LJL114" s="250"/>
      <c r="LJM114" s="250"/>
      <c r="LJN114" s="251"/>
      <c r="LJO114" s="252"/>
      <c r="LJP114" s="252"/>
      <c r="LJQ114" s="252"/>
      <c r="LJR114" s="253"/>
      <c r="LJS114" s="250"/>
      <c r="LJT114" s="252"/>
      <c r="LJU114" s="250"/>
      <c r="LJV114" s="250"/>
      <c r="LJW114" s="252"/>
      <c r="LJX114" s="254"/>
      <c r="LJY114" s="255"/>
      <c r="LJZ114" s="250"/>
      <c r="LKA114" s="256"/>
      <c r="LKB114" s="250"/>
      <c r="LKC114" s="250"/>
      <c r="LKD114" s="250"/>
      <c r="LKE114" s="251"/>
      <c r="LKF114" s="252"/>
      <c r="LKG114" s="252"/>
      <c r="LKH114" s="252"/>
      <c r="LKI114" s="253"/>
      <c r="LKJ114" s="250"/>
      <c r="LKK114" s="252"/>
      <c r="LKL114" s="250"/>
      <c r="LKM114" s="250"/>
      <c r="LKN114" s="252"/>
      <c r="LKO114" s="254"/>
      <c r="LKP114" s="255"/>
      <c r="LKQ114" s="250"/>
      <c r="LKR114" s="256"/>
      <c r="LKS114" s="250"/>
      <c r="LKT114" s="250"/>
      <c r="LKU114" s="250"/>
      <c r="LKV114" s="251"/>
      <c r="LKW114" s="252"/>
      <c r="LKX114" s="252"/>
      <c r="LKY114" s="252"/>
      <c r="LKZ114" s="253"/>
      <c r="LLA114" s="250"/>
      <c r="LLB114" s="252"/>
      <c r="LLC114" s="250"/>
      <c r="LLD114" s="250"/>
      <c r="LLE114" s="252"/>
      <c r="LLF114" s="254"/>
      <c r="LLG114" s="255"/>
      <c r="LLH114" s="250"/>
      <c r="LLI114" s="256"/>
      <c r="LLJ114" s="250"/>
      <c r="LLK114" s="250"/>
      <c r="LLL114" s="250"/>
      <c r="LLM114" s="251"/>
      <c r="LLN114" s="252"/>
      <c r="LLO114" s="252"/>
      <c r="LLP114" s="252"/>
      <c r="LLQ114" s="253"/>
      <c r="LLR114" s="250"/>
      <c r="LLS114" s="252"/>
      <c r="LLT114" s="250"/>
      <c r="LLU114" s="250"/>
      <c r="LLV114" s="252"/>
      <c r="LLW114" s="254"/>
      <c r="LLX114" s="255"/>
      <c r="LLY114" s="250"/>
      <c r="LLZ114" s="256"/>
      <c r="LMA114" s="250"/>
      <c r="LMB114" s="250"/>
      <c r="LMC114" s="250"/>
      <c r="LMD114" s="251"/>
      <c r="LME114" s="252"/>
      <c r="LMF114" s="252"/>
      <c r="LMG114" s="252"/>
      <c r="LMH114" s="253"/>
      <c r="LMI114" s="250"/>
      <c r="LMJ114" s="252"/>
      <c r="LMK114" s="250"/>
      <c r="LML114" s="250"/>
      <c r="LMM114" s="252"/>
      <c r="LMN114" s="254"/>
      <c r="LMO114" s="255"/>
      <c r="LMP114" s="250"/>
      <c r="LMQ114" s="256"/>
      <c r="LMR114" s="250"/>
      <c r="LMS114" s="250"/>
      <c r="LMT114" s="250"/>
      <c r="LMU114" s="251"/>
      <c r="LMV114" s="252"/>
      <c r="LMW114" s="252"/>
      <c r="LMX114" s="252"/>
      <c r="LMY114" s="253"/>
      <c r="LMZ114" s="250"/>
      <c r="LNA114" s="252"/>
      <c r="LNB114" s="250"/>
      <c r="LNC114" s="250"/>
      <c r="LND114" s="252"/>
      <c r="LNE114" s="254"/>
      <c r="LNF114" s="255"/>
      <c r="LNG114" s="250"/>
      <c r="LNH114" s="256"/>
      <c r="LNI114" s="250"/>
      <c r="LNJ114" s="250"/>
      <c r="LNK114" s="250"/>
      <c r="LNL114" s="251"/>
      <c r="LNM114" s="252"/>
      <c r="LNN114" s="252"/>
      <c r="LNO114" s="252"/>
      <c r="LNP114" s="253"/>
      <c r="LNQ114" s="250"/>
      <c r="LNR114" s="252"/>
      <c r="LNS114" s="250"/>
      <c r="LNT114" s="250"/>
      <c r="LNU114" s="252"/>
      <c r="LNV114" s="254"/>
      <c r="LNW114" s="255"/>
      <c r="LNX114" s="250"/>
      <c r="LNY114" s="256"/>
      <c r="LNZ114" s="250"/>
      <c r="LOA114" s="250"/>
      <c r="LOB114" s="250"/>
      <c r="LOC114" s="251"/>
      <c r="LOD114" s="252"/>
      <c r="LOE114" s="252"/>
      <c r="LOF114" s="252"/>
      <c r="LOG114" s="253"/>
      <c r="LOH114" s="250"/>
      <c r="LOI114" s="252"/>
      <c r="LOJ114" s="250"/>
      <c r="LOK114" s="250"/>
      <c r="LOL114" s="252"/>
      <c r="LOM114" s="254"/>
      <c r="LON114" s="255"/>
      <c r="LOO114" s="250"/>
      <c r="LOP114" s="256"/>
      <c r="LOQ114" s="250"/>
      <c r="LOR114" s="250"/>
      <c r="LOS114" s="250"/>
      <c r="LOT114" s="251"/>
      <c r="LOU114" s="252"/>
      <c r="LOV114" s="252"/>
      <c r="LOW114" s="252"/>
      <c r="LOX114" s="253"/>
      <c r="LOY114" s="250"/>
      <c r="LOZ114" s="252"/>
      <c r="LPA114" s="250"/>
      <c r="LPB114" s="250"/>
      <c r="LPC114" s="252"/>
      <c r="LPD114" s="254"/>
      <c r="LPE114" s="255"/>
      <c r="LPF114" s="250"/>
      <c r="LPG114" s="256"/>
      <c r="LPH114" s="250"/>
      <c r="LPI114" s="250"/>
      <c r="LPJ114" s="250"/>
      <c r="LPK114" s="251"/>
      <c r="LPL114" s="252"/>
      <c r="LPM114" s="252"/>
      <c r="LPN114" s="252"/>
      <c r="LPO114" s="253"/>
      <c r="LPP114" s="250"/>
      <c r="LPQ114" s="252"/>
      <c r="LPR114" s="250"/>
      <c r="LPS114" s="250"/>
      <c r="LPT114" s="252"/>
      <c r="LPU114" s="254"/>
      <c r="LPV114" s="255"/>
      <c r="LPW114" s="250"/>
      <c r="LPX114" s="256"/>
      <c r="LPY114" s="250"/>
      <c r="LPZ114" s="250"/>
      <c r="LQA114" s="250"/>
      <c r="LQB114" s="251"/>
      <c r="LQC114" s="252"/>
      <c r="LQD114" s="252"/>
      <c r="LQE114" s="252"/>
      <c r="LQF114" s="253"/>
      <c r="LQG114" s="250"/>
      <c r="LQH114" s="252"/>
      <c r="LQI114" s="250"/>
      <c r="LQJ114" s="250"/>
      <c r="LQK114" s="252"/>
      <c r="LQL114" s="254"/>
      <c r="LQM114" s="255"/>
      <c r="LQN114" s="250"/>
      <c r="LQO114" s="256"/>
      <c r="LQP114" s="250"/>
      <c r="LQQ114" s="250"/>
      <c r="LQR114" s="250"/>
      <c r="LQS114" s="251"/>
      <c r="LQT114" s="252"/>
      <c r="LQU114" s="252"/>
      <c r="LQV114" s="252"/>
      <c r="LQW114" s="253"/>
      <c r="LQX114" s="250"/>
      <c r="LQY114" s="252"/>
      <c r="LQZ114" s="250"/>
      <c r="LRA114" s="250"/>
      <c r="LRB114" s="252"/>
      <c r="LRC114" s="254"/>
      <c r="LRD114" s="255"/>
      <c r="LRE114" s="250"/>
      <c r="LRF114" s="256"/>
      <c r="LRG114" s="250"/>
      <c r="LRH114" s="250"/>
      <c r="LRI114" s="250"/>
      <c r="LRJ114" s="251"/>
      <c r="LRK114" s="252"/>
      <c r="LRL114" s="252"/>
      <c r="LRM114" s="252"/>
      <c r="LRN114" s="253"/>
      <c r="LRO114" s="250"/>
      <c r="LRP114" s="252"/>
      <c r="LRQ114" s="250"/>
      <c r="LRR114" s="250"/>
      <c r="LRS114" s="252"/>
      <c r="LRT114" s="254"/>
      <c r="LRU114" s="255"/>
      <c r="LRV114" s="250"/>
      <c r="LRW114" s="256"/>
      <c r="LRX114" s="250"/>
      <c r="LRY114" s="250"/>
      <c r="LRZ114" s="250"/>
      <c r="LSA114" s="251"/>
      <c r="LSB114" s="252"/>
      <c r="LSC114" s="252"/>
      <c r="LSD114" s="252"/>
      <c r="LSE114" s="253"/>
      <c r="LSF114" s="250"/>
      <c r="LSG114" s="252"/>
      <c r="LSH114" s="250"/>
      <c r="LSI114" s="250"/>
      <c r="LSJ114" s="252"/>
      <c r="LSK114" s="254"/>
      <c r="LSL114" s="255"/>
      <c r="LSM114" s="250"/>
      <c r="LSN114" s="256"/>
      <c r="LSO114" s="250"/>
      <c r="LSP114" s="250"/>
      <c r="LSQ114" s="250"/>
      <c r="LSR114" s="251"/>
      <c r="LSS114" s="252"/>
      <c r="LST114" s="252"/>
      <c r="LSU114" s="252"/>
      <c r="LSV114" s="253"/>
      <c r="LSW114" s="250"/>
      <c r="LSX114" s="252"/>
      <c r="LSY114" s="250"/>
      <c r="LSZ114" s="250"/>
      <c r="LTA114" s="252"/>
      <c r="LTB114" s="254"/>
      <c r="LTC114" s="255"/>
      <c r="LTD114" s="250"/>
      <c r="LTE114" s="256"/>
      <c r="LTF114" s="250"/>
      <c r="LTG114" s="250"/>
      <c r="LTH114" s="250"/>
      <c r="LTI114" s="251"/>
      <c r="LTJ114" s="252"/>
      <c r="LTK114" s="252"/>
      <c r="LTL114" s="252"/>
      <c r="LTM114" s="253"/>
      <c r="LTN114" s="250"/>
      <c r="LTO114" s="252"/>
      <c r="LTP114" s="250"/>
      <c r="LTQ114" s="250"/>
      <c r="LTR114" s="252"/>
      <c r="LTS114" s="254"/>
      <c r="LTT114" s="255"/>
      <c r="LTU114" s="250"/>
      <c r="LTV114" s="256"/>
      <c r="LTW114" s="250"/>
      <c r="LTX114" s="250"/>
      <c r="LTY114" s="250"/>
      <c r="LTZ114" s="251"/>
      <c r="LUA114" s="252"/>
      <c r="LUB114" s="252"/>
      <c r="LUC114" s="252"/>
      <c r="LUD114" s="253"/>
      <c r="LUE114" s="250"/>
      <c r="LUF114" s="252"/>
      <c r="LUG114" s="250"/>
      <c r="LUH114" s="250"/>
      <c r="LUI114" s="252"/>
      <c r="LUJ114" s="254"/>
      <c r="LUK114" s="255"/>
      <c r="LUL114" s="250"/>
      <c r="LUM114" s="256"/>
      <c r="LUN114" s="250"/>
      <c r="LUO114" s="250"/>
      <c r="LUP114" s="250"/>
      <c r="LUQ114" s="251"/>
      <c r="LUR114" s="252"/>
      <c r="LUS114" s="252"/>
      <c r="LUT114" s="252"/>
      <c r="LUU114" s="253"/>
      <c r="LUV114" s="250"/>
      <c r="LUW114" s="252"/>
      <c r="LUX114" s="250"/>
      <c r="LUY114" s="250"/>
      <c r="LUZ114" s="252"/>
      <c r="LVA114" s="254"/>
      <c r="LVB114" s="255"/>
      <c r="LVC114" s="250"/>
      <c r="LVD114" s="256"/>
      <c r="LVE114" s="250"/>
      <c r="LVF114" s="250"/>
      <c r="LVG114" s="250"/>
      <c r="LVH114" s="251"/>
      <c r="LVI114" s="252"/>
      <c r="LVJ114" s="252"/>
      <c r="LVK114" s="252"/>
      <c r="LVL114" s="253"/>
      <c r="LVM114" s="250"/>
      <c r="LVN114" s="252"/>
      <c r="LVO114" s="250"/>
      <c r="LVP114" s="250"/>
      <c r="LVQ114" s="252"/>
      <c r="LVR114" s="254"/>
      <c r="LVS114" s="255"/>
      <c r="LVT114" s="250"/>
      <c r="LVU114" s="256"/>
      <c r="LVV114" s="250"/>
      <c r="LVW114" s="250"/>
      <c r="LVX114" s="250"/>
      <c r="LVY114" s="251"/>
      <c r="LVZ114" s="252"/>
      <c r="LWA114" s="252"/>
      <c r="LWB114" s="252"/>
      <c r="LWC114" s="253"/>
      <c r="LWD114" s="250"/>
      <c r="LWE114" s="252"/>
      <c r="LWF114" s="250"/>
      <c r="LWG114" s="250"/>
      <c r="LWH114" s="252"/>
      <c r="LWI114" s="254"/>
      <c r="LWJ114" s="255"/>
      <c r="LWK114" s="250"/>
      <c r="LWL114" s="256"/>
      <c r="LWM114" s="250"/>
      <c r="LWN114" s="250"/>
      <c r="LWO114" s="250"/>
      <c r="LWP114" s="251"/>
      <c r="LWQ114" s="252"/>
      <c r="LWR114" s="252"/>
      <c r="LWS114" s="252"/>
      <c r="LWT114" s="253"/>
      <c r="LWU114" s="250"/>
      <c r="LWV114" s="252"/>
      <c r="LWW114" s="250"/>
      <c r="LWX114" s="250"/>
      <c r="LWY114" s="252"/>
      <c r="LWZ114" s="254"/>
      <c r="LXA114" s="255"/>
      <c r="LXB114" s="250"/>
      <c r="LXC114" s="256"/>
      <c r="LXD114" s="250"/>
      <c r="LXE114" s="250"/>
      <c r="LXF114" s="250"/>
      <c r="LXG114" s="251"/>
      <c r="LXH114" s="252"/>
      <c r="LXI114" s="252"/>
      <c r="LXJ114" s="252"/>
      <c r="LXK114" s="253"/>
      <c r="LXL114" s="250"/>
      <c r="LXM114" s="252"/>
      <c r="LXN114" s="250"/>
      <c r="LXO114" s="250"/>
      <c r="LXP114" s="252"/>
      <c r="LXQ114" s="254"/>
      <c r="LXR114" s="255"/>
      <c r="LXS114" s="250"/>
      <c r="LXT114" s="256"/>
      <c r="LXU114" s="250"/>
      <c r="LXV114" s="250"/>
      <c r="LXW114" s="250"/>
      <c r="LXX114" s="251"/>
      <c r="LXY114" s="252"/>
      <c r="LXZ114" s="252"/>
      <c r="LYA114" s="252"/>
      <c r="LYB114" s="253"/>
      <c r="LYC114" s="250"/>
      <c r="LYD114" s="252"/>
      <c r="LYE114" s="250"/>
      <c r="LYF114" s="250"/>
      <c r="LYG114" s="252"/>
      <c r="LYH114" s="254"/>
      <c r="LYI114" s="255"/>
      <c r="LYJ114" s="250"/>
      <c r="LYK114" s="256"/>
      <c r="LYL114" s="250"/>
      <c r="LYM114" s="250"/>
      <c r="LYN114" s="250"/>
      <c r="LYO114" s="251"/>
      <c r="LYP114" s="252"/>
      <c r="LYQ114" s="252"/>
      <c r="LYR114" s="252"/>
      <c r="LYS114" s="253"/>
      <c r="LYT114" s="250"/>
      <c r="LYU114" s="252"/>
      <c r="LYV114" s="250"/>
      <c r="LYW114" s="250"/>
      <c r="LYX114" s="252"/>
      <c r="LYY114" s="254"/>
      <c r="LYZ114" s="255"/>
      <c r="LZA114" s="250"/>
      <c r="LZB114" s="256"/>
      <c r="LZC114" s="250"/>
      <c r="LZD114" s="250"/>
      <c r="LZE114" s="250"/>
      <c r="LZF114" s="251"/>
      <c r="LZG114" s="252"/>
      <c r="LZH114" s="252"/>
      <c r="LZI114" s="252"/>
      <c r="LZJ114" s="253"/>
      <c r="LZK114" s="250"/>
      <c r="LZL114" s="252"/>
      <c r="LZM114" s="250"/>
      <c r="LZN114" s="250"/>
      <c r="LZO114" s="252"/>
      <c r="LZP114" s="254"/>
      <c r="LZQ114" s="255"/>
      <c r="LZR114" s="250"/>
      <c r="LZS114" s="256"/>
      <c r="LZT114" s="250"/>
      <c r="LZU114" s="250"/>
      <c r="LZV114" s="250"/>
      <c r="LZW114" s="251"/>
      <c r="LZX114" s="252"/>
      <c r="LZY114" s="252"/>
      <c r="LZZ114" s="252"/>
      <c r="MAA114" s="253"/>
      <c r="MAB114" s="250"/>
      <c r="MAC114" s="252"/>
      <c r="MAD114" s="250"/>
      <c r="MAE114" s="250"/>
      <c r="MAF114" s="252"/>
      <c r="MAG114" s="254"/>
      <c r="MAH114" s="255"/>
      <c r="MAI114" s="250"/>
      <c r="MAJ114" s="256"/>
      <c r="MAK114" s="250"/>
      <c r="MAL114" s="250"/>
      <c r="MAM114" s="250"/>
      <c r="MAN114" s="251"/>
      <c r="MAO114" s="252"/>
      <c r="MAP114" s="252"/>
      <c r="MAQ114" s="252"/>
      <c r="MAR114" s="253"/>
      <c r="MAS114" s="250"/>
      <c r="MAT114" s="252"/>
      <c r="MAU114" s="250"/>
      <c r="MAV114" s="250"/>
      <c r="MAW114" s="252"/>
      <c r="MAX114" s="254"/>
      <c r="MAY114" s="255"/>
      <c r="MAZ114" s="250"/>
      <c r="MBA114" s="256"/>
      <c r="MBB114" s="250"/>
      <c r="MBC114" s="250"/>
      <c r="MBD114" s="250"/>
      <c r="MBE114" s="251"/>
      <c r="MBF114" s="252"/>
      <c r="MBG114" s="252"/>
      <c r="MBH114" s="252"/>
      <c r="MBI114" s="253"/>
      <c r="MBJ114" s="250"/>
      <c r="MBK114" s="252"/>
      <c r="MBL114" s="250"/>
      <c r="MBM114" s="250"/>
      <c r="MBN114" s="252"/>
      <c r="MBO114" s="254"/>
      <c r="MBP114" s="255"/>
      <c r="MBQ114" s="250"/>
      <c r="MBR114" s="256"/>
      <c r="MBS114" s="250"/>
      <c r="MBT114" s="250"/>
      <c r="MBU114" s="250"/>
      <c r="MBV114" s="251"/>
      <c r="MBW114" s="252"/>
      <c r="MBX114" s="252"/>
      <c r="MBY114" s="252"/>
      <c r="MBZ114" s="253"/>
      <c r="MCA114" s="250"/>
      <c r="MCB114" s="252"/>
      <c r="MCC114" s="250"/>
      <c r="MCD114" s="250"/>
      <c r="MCE114" s="252"/>
      <c r="MCF114" s="254"/>
      <c r="MCG114" s="255"/>
      <c r="MCH114" s="250"/>
      <c r="MCI114" s="256"/>
      <c r="MCJ114" s="250"/>
      <c r="MCK114" s="250"/>
      <c r="MCL114" s="250"/>
      <c r="MCM114" s="251"/>
      <c r="MCN114" s="252"/>
      <c r="MCO114" s="252"/>
      <c r="MCP114" s="252"/>
      <c r="MCQ114" s="253"/>
      <c r="MCR114" s="250"/>
      <c r="MCS114" s="252"/>
      <c r="MCT114" s="250"/>
      <c r="MCU114" s="250"/>
      <c r="MCV114" s="252"/>
      <c r="MCW114" s="254"/>
      <c r="MCX114" s="255"/>
      <c r="MCY114" s="250"/>
      <c r="MCZ114" s="256"/>
      <c r="MDA114" s="250"/>
      <c r="MDB114" s="250"/>
      <c r="MDC114" s="250"/>
      <c r="MDD114" s="251"/>
      <c r="MDE114" s="252"/>
      <c r="MDF114" s="252"/>
      <c r="MDG114" s="252"/>
      <c r="MDH114" s="253"/>
      <c r="MDI114" s="250"/>
      <c r="MDJ114" s="252"/>
      <c r="MDK114" s="250"/>
      <c r="MDL114" s="250"/>
      <c r="MDM114" s="252"/>
      <c r="MDN114" s="254"/>
      <c r="MDO114" s="255"/>
      <c r="MDP114" s="250"/>
      <c r="MDQ114" s="256"/>
      <c r="MDR114" s="250"/>
      <c r="MDS114" s="250"/>
      <c r="MDT114" s="250"/>
      <c r="MDU114" s="251"/>
      <c r="MDV114" s="252"/>
      <c r="MDW114" s="252"/>
      <c r="MDX114" s="252"/>
      <c r="MDY114" s="253"/>
      <c r="MDZ114" s="250"/>
      <c r="MEA114" s="252"/>
      <c r="MEB114" s="250"/>
      <c r="MEC114" s="250"/>
      <c r="MED114" s="252"/>
      <c r="MEE114" s="254"/>
      <c r="MEF114" s="255"/>
      <c r="MEG114" s="250"/>
      <c r="MEH114" s="256"/>
      <c r="MEI114" s="250"/>
      <c r="MEJ114" s="250"/>
      <c r="MEK114" s="250"/>
      <c r="MEL114" s="251"/>
      <c r="MEM114" s="252"/>
      <c r="MEN114" s="252"/>
      <c r="MEO114" s="252"/>
      <c r="MEP114" s="253"/>
      <c r="MEQ114" s="250"/>
      <c r="MER114" s="252"/>
      <c r="MES114" s="250"/>
      <c r="MET114" s="250"/>
      <c r="MEU114" s="252"/>
      <c r="MEV114" s="254"/>
      <c r="MEW114" s="255"/>
      <c r="MEX114" s="250"/>
      <c r="MEY114" s="256"/>
      <c r="MEZ114" s="250"/>
      <c r="MFA114" s="250"/>
      <c r="MFB114" s="250"/>
      <c r="MFC114" s="251"/>
      <c r="MFD114" s="252"/>
      <c r="MFE114" s="252"/>
      <c r="MFF114" s="252"/>
      <c r="MFG114" s="253"/>
      <c r="MFH114" s="250"/>
      <c r="MFI114" s="252"/>
      <c r="MFJ114" s="250"/>
      <c r="MFK114" s="250"/>
      <c r="MFL114" s="252"/>
      <c r="MFM114" s="254"/>
      <c r="MFN114" s="255"/>
      <c r="MFO114" s="250"/>
      <c r="MFP114" s="256"/>
      <c r="MFQ114" s="250"/>
      <c r="MFR114" s="250"/>
      <c r="MFS114" s="250"/>
      <c r="MFT114" s="251"/>
      <c r="MFU114" s="252"/>
      <c r="MFV114" s="252"/>
      <c r="MFW114" s="252"/>
      <c r="MFX114" s="253"/>
      <c r="MFY114" s="250"/>
      <c r="MFZ114" s="252"/>
      <c r="MGA114" s="250"/>
      <c r="MGB114" s="250"/>
      <c r="MGC114" s="252"/>
      <c r="MGD114" s="254"/>
      <c r="MGE114" s="255"/>
      <c r="MGF114" s="250"/>
      <c r="MGG114" s="256"/>
      <c r="MGH114" s="250"/>
      <c r="MGI114" s="250"/>
      <c r="MGJ114" s="250"/>
      <c r="MGK114" s="251"/>
      <c r="MGL114" s="252"/>
      <c r="MGM114" s="252"/>
      <c r="MGN114" s="252"/>
      <c r="MGO114" s="253"/>
      <c r="MGP114" s="250"/>
      <c r="MGQ114" s="252"/>
      <c r="MGR114" s="250"/>
      <c r="MGS114" s="250"/>
      <c r="MGT114" s="252"/>
      <c r="MGU114" s="254"/>
      <c r="MGV114" s="255"/>
      <c r="MGW114" s="250"/>
      <c r="MGX114" s="256"/>
      <c r="MGY114" s="250"/>
      <c r="MGZ114" s="250"/>
      <c r="MHA114" s="250"/>
      <c r="MHB114" s="251"/>
      <c r="MHC114" s="252"/>
      <c r="MHD114" s="252"/>
      <c r="MHE114" s="252"/>
      <c r="MHF114" s="253"/>
      <c r="MHG114" s="250"/>
      <c r="MHH114" s="252"/>
      <c r="MHI114" s="250"/>
      <c r="MHJ114" s="250"/>
      <c r="MHK114" s="252"/>
      <c r="MHL114" s="254"/>
      <c r="MHM114" s="255"/>
      <c r="MHN114" s="250"/>
      <c r="MHO114" s="256"/>
      <c r="MHP114" s="250"/>
      <c r="MHQ114" s="250"/>
      <c r="MHR114" s="250"/>
      <c r="MHS114" s="251"/>
      <c r="MHT114" s="252"/>
      <c r="MHU114" s="252"/>
      <c r="MHV114" s="252"/>
      <c r="MHW114" s="253"/>
      <c r="MHX114" s="250"/>
      <c r="MHY114" s="252"/>
      <c r="MHZ114" s="250"/>
      <c r="MIA114" s="250"/>
      <c r="MIB114" s="252"/>
      <c r="MIC114" s="254"/>
      <c r="MID114" s="255"/>
      <c r="MIE114" s="250"/>
      <c r="MIF114" s="256"/>
      <c r="MIG114" s="250"/>
      <c r="MIH114" s="250"/>
      <c r="MII114" s="250"/>
      <c r="MIJ114" s="251"/>
      <c r="MIK114" s="252"/>
      <c r="MIL114" s="252"/>
      <c r="MIM114" s="252"/>
      <c r="MIN114" s="253"/>
      <c r="MIO114" s="250"/>
      <c r="MIP114" s="252"/>
      <c r="MIQ114" s="250"/>
      <c r="MIR114" s="250"/>
      <c r="MIS114" s="252"/>
      <c r="MIT114" s="254"/>
      <c r="MIU114" s="255"/>
      <c r="MIV114" s="250"/>
      <c r="MIW114" s="256"/>
      <c r="MIX114" s="250"/>
      <c r="MIY114" s="250"/>
      <c r="MIZ114" s="250"/>
      <c r="MJA114" s="251"/>
      <c r="MJB114" s="252"/>
      <c r="MJC114" s="252"/>
      <c r="MJD114" s="252"/>
      <c r="MJE114" s="253"/>
      <c r="MJF114" s="250"/>
      <c r="MJG114" s="252"/>
      <c r="MJH114" s="250"/>
      <c r="MJI114" s="250"/>
      <c r="MJJ114" s="252"/>
      <c r="MJK114" s="254"/>
      <c r="MJL114" s="255"/>
      <c r="MJM114" s="250"/>
      <c r="MJN114" s="256"/>
      <c r="MJO114" s="250"/>
      <c r="MJP114" s="250"/>
      <c r="MJQ114" s="250"/>
      <c r="MJR114" s="251"/>
      <c r="MJS114" s="252"/>
      <c r="MJT114" s="252"/>
      <c r="MJU114" s="252"/>
      <c r="MJV114" s="253"/>
      <c r="MJW114" s="250"/>
      <c r="MJX114" s="252"/>
      <c r="MJY114" s="250"/>
      <c r="MJZ114" s="250"/>
      <c r="MKA114" s="252"/>
      <c r="MKB114" s="254"/>
      <c r="MKC114" s="255"/>
      <c r="MKD114" s="250"/>
      <c r="MKE114" s="256"/>
      <c r="MKF114" s="250"/>
      <c r="MKG114" s="250"/>
      <c r="MKH114" s="250"/>
      <c r="MKI114" s="251"/>
      <c r="MKJ114" s="252"/>
      <c r="MKK114" s="252"/>
      <c r="MKL114" s="252"/>
      <c r="MKM114" s="253"/>
      <c r="MKN114" s="250"/>
      <c r="MKO114" s="252"/>
      <c r="MKP114" s="250"/>
      <c r="MKQ114" s="250"/>
      <c r="MKR114" s="252"/>
      <c r="MKS114" s="254"/>
      <c r="MKT114" s="255"/>
      <c r="MKU114" s="250"/>
      <c r="MKV114" s="256"/>
      <c r="MKW114" s="250"/>
      <c r="MKX114" s="250"/>
      <c r="MKY114" s="250"/>
      <c r="MKZ114" s="251"/>
      <c r="MLA114" s="252"/>
      <c r="MLB114" s="252"/>
      <c r="MLC114" s="252"/>
      <c r="MLD114" s="253"/>
      <c r="MLE114" s="250"/>
      <c r="MLF114" s="252"/>
      <c r="MLG114" s="250"/>
      <c r="MLH114" s="250"/>
      <c r="MLI114" s="252"/>
      <c r="MLJ114" s="254"/>
      <c r="MLK114" s="255"/>
      <c r="MLL114" s="250"/>
      <c r="MLM114" s="256"/>
      <c r="MLN114" s="250"/>
      <c r="MLO114" s="250"/>
      <c r="MLP114" s="250"/>
      <c r="MLQ114" s="251"/>
      <c r="MLR114" s="252"/>
      <c r="MLS114" s="252"/>
      <c r="MLT114" s="252"/>
      <c r="MLU114" s="253"/>
      <c r="MLV114" s="250"/>
      <c r="MLW114" s="252"/>
      <c r="MLX114" s="250"/>
      <c r="MLY114" s="250"/>
      <c r="MLZ114" s="252"/>
      <c r="MMA114" s="254"/>
      <c r="MMB114" s="255"/>
      <c r="MMC114" s="250"/>
      <c r="MMD114" s="256"/>
      <c r="MME114" s="250"/>
      <c r="MMF114" s="250"/>
      <c r="MMG114" s="250"/>
      <c r="MMH114" s="251"/>
      <c r="MMI114" s="252"/>
      <c r="MMJ114" s="252"/>
      <c r="MMK114" s="252"/>
      <c r="MML114" s="253"/>
      <c r="MMM114" s="250"/>
      <c r="MMN114" s="252"/>
      <c r="MMO114" s="250"/>
      <c r="MMP114" s="250"/>
      <c r="MMQ114" s="252"/>
      <c r="MMR114" s="254"/>
      <c r="MMS114" s="255"/>
      <c r="MMT114" s="250"/>
      <c r="MMU114" s="256"/>
      <c r="MMV114" s="250"/>
      <c r="MMW114" s="250"/>
      <c r="MMX114" s="250"/>
      <c r="MMY114" s="251"/>
      <c r="MMZ114" s="252"/>
      <c r="MNA114" s="252"/>
      <c r="MNB114" s="252"/>
      <c r="MNC114" s="253"/>
      <c r="MND114" s="250"/>
      <c r="MNE114" s="252"/>
      <c r="MNF114" s="250"/>
      <c r="MNG114" s="250"/>
      <c r="MNH114" s="252"/>
      <c r="MNI114" s="254"/>
      <c r="MNJ114" s="255"/>
      <c r="MNK114" s="250"/>
      <c r="MNL114" s="256"/>
      <c r="MNM114" s="250"/>
      <c r="MNN114" s="250"/>
      <c r="MNO114" s="250"/>
      <c r="MNP114" s="251"/>
      <c r="MNQ114" s="252"/>
      <c r="MNR114" s="252"/>
      <c r="MNS114" s="252"/>
      <c r="MNT114" s="253"/>
      <c r="MNU114" s="250"/>
      <c r="MNV114" s="252"/>
      <c r="MNW114" s="250"/>
      <c r="MNX114" s="250"/>
      <c r="MNY114" s="252"/>
      <c r="MNZ114" s="254"/>
      <c r="MOA114" s="255"/>
      <c r="MOB114" s="250"/>
      <c r="MOC114" s="256"/>
      <c r="MOD114" s="250"/>
      <c r="MOE114" s="250"/>
      <c r="MOF114" s="250"/>
      <c r="MOG114" s="251"/>
      <c r="MOH114" s="252"/>
      <c r="MOI114" s="252"/>
      <c r="MOJ114" s="252"/>
      <c r="MOK114" s="253"/>
      <c r="MOL114" s="250"/>
      <c r="MOM114" s="252"/>
      <c r="MON114" s="250"/>
      <c r="MOO114" s="250"/>
      <c r="MOP114" s="252"/>
      <c r="MOQ114" s="254"/>
      <c r="MOR114" s="255"/>
      <c r="MOS114" s="250"/>
      <c r="MOT114" s="256"/>
      <c r="MOU114" s="250"/>
      <c r="MOV114" s="250"/>
      <c r="MOW114" s="250"/>
      <c r="MOX114" s="251"/>
      <c r="MOY114" s="252"/>
      <c r="MOZ114" s="252"/>
      <c r="MPA114" s="252"/>
      <c r="MPB114" s="253"/>
      <c r="MPC114" s="250"/>
      <c r="MPD114" s="252"/>
      <c r="MPE114" s="250"/>
      <c r="MPF114" s="250"/>
      <c r="MPG114" s="252"/>
      <c r="MPH114" s="254"/>
      <c r="MPI114" s="255"/>
      <c r="MPJ114" s="250"/>
      <c r="MPK114" s="256"/>
      <c r="MPL114" s="250"/>
      <c r="MPM114" s="250"/>
      <c r="MPN114" s="250"/>
      <c r="MPO114" s="251"/>
      <c r="MPP114" s="252"/>
      <c r="MPQ114" s="252"/>
      <c r="MPR114" s="252"/>
      <c r="MPS114" s="253"/>
      <c r="MPT114" s="250"/>
      <c r="MPU114" s="252"/>
      <c r="MPV114" s="250"/>
      <c r="MPW114" s="250"/>
      <c r="MPX114" s="252"/>
      <c r="MPY114" s="254"/>
      <c r="MPZ114" s="255"/>
      <c r="MQA114" s="250"/>
      <c r="MQB114" s="256"/>
      <c r="MQC114" s="250"/>
      <c r="MQD114" s="250"/>
      <c r="MQE114" s="250"/>
      <c r="MQF114" s="251"/>
      <c r="MQG114" s="252"/>
      <c r="MQH114" s="252"/>
      <c r="MQI114" s="252"/>
      <c r="MQJ114" s="253"/>
      <c r="MQK114" s="250"/>
      <c r="MQL114" s="252"/>
      <c r="MQM114" s="250"/>
      <c r="MQN114" s="250"/>
      <c r="MQO114" s="252"/>
      <c r="MQP114" s="254"/>
      <c r="MQQ114" s="255"/>
      <c r="MQR114" s="250"/>
      <c r="MQS114" s="256"/>
      <c r="MQT114" s="250"/>
      <c r="MQU114" s="250"/>
      <c r="MQV114" s="250"/>
      <c r="MQW114" s="251"/>
      <c r="MQX114" s="252"/>
      <c r="MQY114" s="252"/>
      <c r="MQZ114" s="252"/>
      <c r="MRA114" s="253"/>
      <c r="MRB114" s="250"/>
      <c r="MRC114" s="252"/>
      <c r="MRD114" s="250"/>
      <c r="MRE114" s="250"/>
      <c r="MRF114" s="252"/>
      <c r="MRG114" s="254"/>
      <c r="MRH114" s="255"/>
      <c r="MRI114" s="250"/>
      <c r="MRJ114" s="256"/>
      <c r="MRK114" s="250"/>
      <c r="MRL114" s="250"/>
      <c r="MRM114" s="250"/>
      <c r="MRN114" s="251"/>
      <c r="MRO114" s="252"/>
      <c r="MRP114" s="252"/>
      <c r="MRQ114" s="252"/>
      <c r="MRR114" s="253"/>
      <c r="MRS114" s="250"/>
      <c r="MRT114" s="252"/>
      <c r="MRU114" s="250"/>
      <c r="MRV114" s="250"/>
      <c r="MRW114" s="252"/>
      <c r="MRX114" s="254"/>
      <c r="MRY114" s="255"/>
      <c r="MRZ114" s="250"/>
      <c r="MSA114" s="256"/>
      <c r="MSB114" s="250"/>
      <c r="MSC114" s="250"/>
      <c r="MSD114" s="250"/>
      <c r="MSE114" s="251"/>
      <c r="MSF114" s="252"/>
      <c r="MSG114" s="252"/>
      <c r="MSH114" s="252"/>
      <c r="MSI114" s="253"/>
      <c r="MSJ114" s="250"/>
      <c r="MSK114" s="252"/>
      <c r="MSL114" s="250"/>
      <c r="MSM114" s="250"/>
      <c r="MSN114" s="252"/>
      <c r="MSO114" s="254"/>
      <c r="MSP114" s="255"/>
      <c r="MSQ114" s="250"/>
      <c r="MSR114" s="256"/>
      <c r="MSS114" s="250"/>
      <c r="MST114" s="250"/>
      <c r="MSU114" s="250"/>
      <c r="MSV114" s="251"/>
      <c r="MSW114" s="252"/>
      <c r="MSX114" s="252"/>
      <c r="MSY114" s="252"/>
      <c r="MSZ114" s="253"/>
      <c r="MTA114" s="250"/>
      <c r="MTB114" s="252"/>
      <c r="MTC114" s="250"/>
      <c r="MTD114" s="250"/>
      <c r="MTE114" s="252"/>
      <c r="MTF114" s="254"/>
      <c r="MTG114" s="255"/>
      <c r="MTH114" s="250"/>
      <c r="MTI114" s="256"/>
      <c r="MTJ114" s="250"/>
      <c r="MTK114" s="250"/>
      <c r="MTL114" s="250"/>
      <c r="MTM114" s="251"/>
      <c r="MTN114" s="252"/>
      <c r="MTO114" s="252"/>
      <c r="MTP114" s="252"/>
      <c r="MTQ114" s="253"/>
      <c r="MTR114" s="250"/>
      <c r="MTS114" s="252"/>
      <c r="MTT114" s="250"/>
      <c r="MTU114" s="250"/>
      <c r="MTV114" s="252"/>
      <c r="MTW114" s="254"/>
      <c r="MTX114" s="255"/>
      <c r="MTY114" s="250"/>
      <c r="MTZ114" s="256"/>
      <c r="MUA114" s="250"/>
      <c r="MUB114" s="250"/>
      <c r="MUC114" s="250"/>
      <c r="MUD114" s="251"/>
      <c r="MUE114" s="252"/>
      <c r="MUF114" s="252"/>
      <c r="MUG114" s="252"/>
      <c r="MUH114" s="253"/>
      <c r="MUI114" s="250"/>
      <c r="MUJ114" s="252"/>
      <c r="MUK114" s="250"/>
      <c r="MUL114" s="250"/>
      <c r="MUM114" s="252"/>
      <c r="MUN114" s="254"/>
      <c r="MUO114" s="255"/>
      <c r="MUP114" s="250"/>
      <c r="MUQ114" s="256"/>
      <c r="MUR114" s="250"/>
      <c r="MUS114" s="250"/>
      <c r="MUT114" s="250"/>
      <c r="MUU114" s="251"/>
      <c r="MUV114" s="252"/>
      <c r="MUW114" s="252"/>
      <c r="MUX114" s="252"/>
      <c r="MUY114" s="253"/>
      <c r="MUZ114" s="250"/>
      <c r="MVA114" s="252"/>
      <c r="MVB114" s="250"/>
      <c r="MVC114" s="250"/>
      <c r="MVD114" s="252"/>
      <c r="MVE114" s="254"/>
      <c r="MVF114" s="255"/>
      <c r="MVG114" s="250"/>
      <c r="MVH114" s="256"/>
      <c r="MVI114" s="250"/>
      <c r="MVJ114" s="250"/>
      <c r="MVK114" s="250"/>
      <c r="MVL114" s="251"/>
      <c r="MVM114" s="252"/>
      <c r="MVN114" s="252"/>
      <c r="MVO114" s="252"/>
      <c r="MVP114" s="253"/>
      <c r="MVQ114" s="250"/>
      <c r="MVR114" s="252"/>
      <c r="MVS114" s="250"/>
      <c r="MVT114" s="250"/>
      <c r="MVU114" s="252"/>
      <c r="MVV114" s="254"/>
      <c r="MVW114" s="255"/>
      <c r="MVX114" s="250"/>
      <c r="MVY114" s="256"/>
      <c r="MVZ114" s="250"/>
      <c r="MWA114" s="250"/>
      <c r="MWB114" s="250"/>
      <c r="MWC114" s="251"/>
      <c r="MWD114" s="252"/>
      <c r="MWE114" s="252"/>
      <c r="MWF114" s="252"/>
      <c r="MWG114" s="253"/>
      <c r="MWH114" s="250"/>
      <c r="MWI114" s="252"/>
      <c r="MWJ114" s="250"/>
      <c r="MWK114" s="250"/>
      <c r="MWL114" s="252"/>
      <c r="MWM114" s="254"/>
      <c r="MWN114" s="255"/>
      <c r="MWO114" s="250"/>
      <c r="MWP114" s="256"/>
      <c r="MWQ114" s="250"/>
      <c r="MWR114" s="250"/>
      <c r="MWS114" s="250"/>
      <c r="MWT114" s="251"/>
      <c r="MWU114" s="252"/>
      <c r="MWV114" s="252"/>
      <c r="MWW114" s="252"/>
      <c r="MWX114" s="253"/>
      <c r="MWY114" s="250"/>
      <c r="MWZ114" s="252"/>
      <c r="MXA114" s="250"/>
      <c r="MXB114" s="250"/>
      <c r="MXC114" s="252"/>
      <c r="MXD114" s="254"/>
      <c r="MXE114" s="255"/>
      <c r="MXF114" s="250"/>
      <c r="MXG114" s="256"/>
      <c r="MXH114" s="250"/>
      <c r="MXI114" s="250"/>
      <c r="MXJ114" s="250"/>
      <c r="MXK114" s="251"/>
      <c r="MXL114" s="252"/>
      <c r="MXM114" s="252"/>
      <c r="MXN114" s="252"/>
      <c r="MXO114" s="253"/>
      <c r="MXP114" s="250"/>
      <c r="MXQ114" s="252"/>
      <c r="MXR114" s="250"/>
      <c r="MXS114" s="250"/>
      <c r="MXT114" s="252"/>
      <c r="MXU114" s="254"/>
      <c r="MXV114" s="255"/>
      <c r="MXW114" s="250"/>
      <c r="MXX114" s="256"/>
      <c r="MXY114" s="250"/>
      <c r="MXZ114" s="250"/>
      <c r="MYA114" s="250"/>
      <c r="MYB114" s="251"/>
      <c r="MYC114" s="252"/>
      <c r="MYD114" s="252"/>
      <c r="MYE114" s="252"/>
      <c r="MYF114" s="253"/>
      <c r="MYG114" s="250"/>
      <c r="MYH114" s="252"/>
      <c r="MYI114" s="250"/>
      <c r="MYJ114" s="250"/>
      <c r="MYK114" s="252"/>
      <c r="MYL114" s="254"/>
      <c r="MYM114" s="255"/>
      <c r="MYN114" s="250"/>
      <c r="MYO114" s="256"/>
      <c r="MYP114" s="250"/>
      <c r="MYQ114" s="250"/>
      <c r="MYR114" s="250"/>
      <c r="MYS114" s="251"/>
      <c r="MYT114" s="252"/>
      <c r="MYU114" s="252"/>
      <c r="MYV114" s="252"/>
      <c r="MYW114" s="253"/>
      <c r="MYX114" s="250"/>
      <c r="MYY114" s="252"/>
      <c r="MYZ114" s="250"/>
      <c r="MZA114" s="250"/>
      <c r="MZB114" s="252"/>
      <c r="MZC114" s="254"/>
      <c r="MZD114" s="255"/>
      <c r="MZE114" s="250"/>
      <c r="MZF114" s="256"/>
      <c r="MZG114" s="250"/>
      <c r="MZH114" s="250"/>
      <c r="MZI114" s="250"/>
      <c r="MZJ114" s="251"/>
      <c r="MZK114" s="252"/>
      <c r="MZL114" s="252"/>
      <c r="MZM114" s="252"/>
      <c r="MZN114" s="253"/>
      <c r="MZO114" s="250"/>
      <c r="MZP114" s="252"/>
      <c r="MZQ114" s="250"/>
      <c r="MZR114" s="250"/>
      <c r="MZS114" s="252"/>
      <c r="MZT114" s="254"/>
      <c r="MZU114" s="255"/>
      <c r="MZV114" s="250"/>
      <c r="MZW114" s="256"/>
      <c r="MZX114" s="250"/>
      <c r="MZY114" s="250"/>
      <c r="MZZ114" s="250"/>
      <c r="NAA114" s="251"/>
      <c r="NAB114" s="252"/>
      <c r="NAC114" s="252"/>
      <c r="NAD114" s="252"/>
      <c r="NAE114" s="253"/>
      <c r="NAF114" s="250"/>
      <c r="NAG114" s="252"/>
      <c r="NAH114" s="250"/>
      <c r="NAI114" s="250"/>
      <c r="NAJ114" s="252"/>
      <c r="NAK114" s="254"/>
      <c r="NAL114" s="255"/>
      <c r="NAM114" s="250"/>
      <c r="NAN114" s="256"/>
      <c r="NAO114" s="250"/>
      <c r="NAP114" s="250"/>
      <c r="NAQ114" s="250"/>
      <c r="NAR114" s="251"/>
      <c r="NAS114" s="252"/>
      <c r="NAT114" s="252"/>
      <c r="NAU114" s="252"/>
      <c r="NAV114" s="253"/>
      <c r="NAW114" s="250"/>
      <c r="NAX114" s="252"/>
      <c r="NAY114" s="250"/>
      <c r="NAZ114" s="250"/>
      <c r="NBA114" s="252"/>
      <c r="NBB114" s="254"/>
      <c r="NBC114" s="255"/>
      <c r="NBD114" s="250"/>
      <c r="NBE114" s="256"/>
      <c r="NBF114" s="250"/>
      <c r="NBG114" s="250"/>
      <c r="NBH114" s="250"/>
      <c r="NBI114" s="251"/>
      <c r="NBJ114" s="252"/>
      <c r="NBK114" s="252"/>
      <c r="NBL114" s="252"/>
      <c r="NBM114" s="253"/>
      <c r="NBN114" s="250"/>
      <c r="NBO114" s="252"/>
      <c r="NBP114" s="250"/>
      <c r="NBQ114" s="250"/>
      <c r="NBR114" s="252"/>
      <c r="NBS114" s="254"/>
      <c r="NBT114" s="255"/>
      <c r="NBU114" s="250"/>
      <c r="NBV114" s="256"/>
      <c r="NBW114" s="250"/>
      <c r="NBX114" s="250"/>
      <c r="NBY114" s="250"/>
      <c r="NBZ114" s="251"/>
      <c r="NCA114" s="252"/>
      <c r="NCB114" s="252"/>
      <c r="NCC114" s="252"/>
      <c r="NCD114" s="253"/>
      <c r="NCE114" s="250"/>
      <c r="NCF114" s="252"/>
      <c r="NCG114" s="250"/>
      <c r="NCH114" s="250"/>
      <c r="NCI114" s="252"/>
      <c r="NCJ114" s="254"/>
      <c r="NCK114" s="255"/>
      <c r="NCL114" s="250"/>
      <c r="NCM114" s="256"/>
      <c r="NCN114" s="250"/>
      <c r="NCO114" s="250"/>
      <c r="NCP114" s="250"/>
      <c r="NCQ114" s="251"/>
      <c r="NCR114" s="252"/>
      <c r="NCS114" s="252"/>
      <c r="NCT114" s="252"/>
      <c r="NCU114" s="253"/>
      <c r="NCV114" s="250"/>
      <c r="NCW114" s="252"/>
      <c r="NCX114" s="250"/>
      <c r="NCY114" s="250"/>
      <c r="NCZ114" s="252"/>
      <c r="NDA114" s="254"/>
      <c r="NDB114" s="255"/>
      <c r="NDC114" s="250"/>
      <c r="NDD114" s="256"/>
      <c r="NDE114" s="250"/>
      <c r="NDF114" s="250"/>
      <c r="NDG114" s="250"/>
      <c r="NDH114" s="251"/>
      <c r="NDI114" s="252"/>
      <c r="NDJ114" s="252"/>
      <c r="NDK114" s="252"/>
      <c r="NDL114" s="253"/>
      <c r="NDM114" s="250"/>
      <c r="NDN114" s="252"/>
      <c r="NDO114" s="250"/>
      <c r="NDP114" s="250"/>
      <c r="NDQ114" s="252"/>
      <c r="NDR114" s="254"/>
      <c r="NDS114" s="255"/>
      <c r="NDT114" s="250"/>
      <c r="NDU114" s="256"/>
      <c r="NDV114" s="250"/>
      <c r="NDW114" s="250"/>
      <c r="NDX114" s="250"/>
      <c r="NDY114" s="251"/>
      <c r="NDZ114" s="252"/>
      <c r="NEA114" s="252"/>
      <c r="NEB114" s="252"/>
      <c r="NEC114" s="253"/>
      <c r="NED114" s="250"/>
      <c r="NEE114" s="252"/>
      <c r="NEF114" s="250"/>
      <c r="NEG114" s="250"/>
      <c r="NEH114" s="252"/>
      <c r="NEI114" s="254"/>
      <c r="NEJ114" s="255"/>
      <c r="NEK114" s="250"/>
      <c r="NEL114" s="256"/>
      <c r="NEM114" s="250"/>
      <c r="NEN114" s="250"/>
      <c r="NEO114" s="250"/>
      <c r="NEP114" s="251"/>
      <c r="NEQ114" s="252"/>
      <c r="NER114" s="252"/>
      <c r="NES114" s="252"/>
      <c r="NET114" s="253"/>
      <c r="NEU114" s="250"/>
      <c r="NEV114" s="252"/>
      <c r="NEW114" s="250"/>
      <c r="NEX114" s="250"/>
      <c r="NEY114" s="252"/>
      <c r="NEZ114" s="254"/>
      <c r="NFA114" s="255"/>
      <c r="NFB114" s="250"/>
      <c r="NFC114" s="256"/>
      <c r="NFD114" s="250"/>
      <c r="NFE114" s="250"/>
      <c r="NFF114" s="250"/>
      <c r="NFG114" s="251"/>
      <c r="NFH114" s="252"/>
      <c r="NFI114" s="252"/>
      <c r="NFJ114" s="252"/>
      <c r="NFK114" s="253"/>
      <c r="NFL114" s="250"/>
      <c r="NFM114" s="252"/>
      <c r="NFN114" s="250"/>
      <c r="NFO114" s="250"/>
      <c r="NFP114" s="252"/>
      <c r="NFQ114" s="254"/>
      <c r="NFR114" s="255"/>
      <c r="NFS114" s="250"/>
      <c r="NFT114" s="256"/>
      <c r="NFU114" s="250"/>
      <c r="NFV114" s="250"/>
      <c r="NFW114" s="250"/>
      <c r="NFX114" s="251"/>
      <c r="NFY114" s="252"/>
      <c r="NFZ114" s="252"/>
      <c r="NGA114" s="252"/>
      <c r="NGB114" s="253"/>
      <c r="NGC114" s="250"/>
      <c r="NGD114" s="252"/>
      <c r="NGE114" s="250"/>
      <c r="NGF114" s="250"/>
      <c r="NGG114" s="252"/>
      <c r="NGH114" s="254"/>
      <c r="NGI114" s="255"/>
      <c r="NGJ114" s="250"/>
      <c r="NGK114" s="256"/>
      <c r="NGL114" s="250"/>
      <c r="NGM114" s="250"/>
      <c r="NGN114" s="250"/>
      <c r="NGO114" s="251"/>
      <c r="NGP114" s="252"/>
      <c r="NGQ114" s="252"/>
      <c r="NGR114" s="252"/>
      <c r="NGS114" s="253"/>
      <c r="NGT114" s="250"/>
      <c r="NGU114" s="252"/>
      <c r="NGV114" s="250"/>
      <c r="NGW114" s="250"/>
      <c r="NGX114" s="252"/>
      <c r="NGY114" s="254"/>
      <c r="NGZ114" s="255"/>
      <c r="NHA114" s="250"/>
      <c r="NHB114" s="256"/>
      <c r="NHC114" s="250"/>
      <c r="NHD114" s="250"/>
      <c r="NHE114" s="250"/>
      <c r="NHF114" s="251"/>
      <c r="NHG114" s="252"/>
      <c r="NHH114" s="252"/>
      <c r="NHI114" s="252"/>
      <c r="NHJ114" s="253"/>
      <c r="NHK114" s="250"/>
      <c r="NHL114" s="252"/>
      <c r="NHM114" s="250"/>
      <c r="NHN114" s="250"/>
      <c r="NHO114" s="252"/>
      <c r="NHP114" s="254"/>
      <c r="NHQ114" s="255"/>
      <c r="NHR114" s="250"/>
      <c r="NHS114" s="256"/>
      <c r="NHT114" s="250"/>
      <c r="NHU114" s="250"/>
      <c r="NHV114" s="250"/>
      <c r="NHW114" s="251"/>
      <c r="NHX114" s="252"/>
      <c r="NHY114" s="252"/>
      <c r="NHZ114" s="252"/>
      <c r="NIA114" s="253"/>
      <c r="NIB114" s="250"/>
      <c r="NIC114" s="252"/>
      <c r="NID114" s="250"/>
      <c r="NIE114" s="250"/>
      <c r="NIF114" s="252"/>
      <c r="NIG114" s="254"/>
      <c r="NIH114" s="255"/>
      <c r="NII114" s="250"/>
      <c r="NIJ114" s="256"/>
      <c r="NIK114" s="250"/>
      <c r="NIL114" s="250"/>
      <c r="NIM114" s="250"/>
      <c r="NIN114" s="251"/>
      <c r="NIO114" s="252"/>
      <c r="NIP114" s="252"/>
      <c r="NIQ114" s="252"/>
      <c r="NIR114" s="253"/>
      <c r="NIS114" s="250"/>
      <c r="NIT114" s="252"/>
      <c r="NIU114" s="250"/>
      <c r="NIV114" s="250"/>
      <c r="NIW114" s="252"/>
      <c r="NIX114" s="254"/>
      <c r="NIY114" s="255"/>
      <c r="NIZ114" s="250"/>
      <c r="NJA114" s="256"/>
      <c r="NJB114" s="250"/>
      <c r="NJC114" s="250"/>
      <c r="NJD114" s="250"/>
      <c r="NJE114" s="251"/>
      <c r="NJF114" s="252"/>
      <c r="NJG114" s="252"/>
      <c r="NJH114" s="252"/>
      <c r="NJI114" s="253"/>
      <c r="NJJ114" s="250"/>
      <c r="NJK114" s="252"/>
      <c r="NJL114" s="250"/>
      <c r="NJM114" s="250"/>
      <c r="NJN114" s="252"/>
      <c r="NJO114" s="254"/>
      <c r="NJP114" s="255"/>
      <c r="NJQ114" s="250"/>
      <c r="NJR114" s="256"/>
      <c r="NJS114" s="250"/>
      <c r="NJT114" s="250"/>
      <c r="NJU114" s="250"/>
      <c r="NJV114" s="251"/>
      <c r="NJW114" s="252"/>
      <c r="NJX114" s="252"/>
      <c r="NJY114" s="252"/>
      <c r="NJZ114" s="253"/>
      <c r="NKA114" s="250"/>
      <c r="NKB114" s="252"/>
      <c r="NKC114" s="250"/>
      <c r="NKD114" s="250"/>
      <c r="NKE114" s="252"/>
      <c r="NKF114" s="254"/>
      <c r="NKG114" s="255"/>
      <c r="NKH114" s="250"/>
      <c r="NKI114" s="256"/>
      <c r="NKJ114" s="250"/>
      <c r="NKK114" s="250"/>
      <c r="NKL114" s="250"/>
      <c r="NKM114" s="251"/>
      <c r="NKN114" s="252"/>
      <c r="NKO114" s="252"/>
      <c r="NKP114" s="252"/>
      <c r="NKQ114" s="253"/>
      <c r="NKR114" s="250"/>
      <c r="NKS114" s="252"/>
      <c r="NKT114" s="250"/>
      <c r="NKU114" s="250"/>
      <c r="NKV114" s="252"/>
      <c r="NKW114" s="254"/>
      <c r="NKX114" s="255"/>
      <c r="NKY114" s="250"/>
      <c r="NKZ114" s="256"/>
      <c r="NLA114" s="250"/>
      <c r="NLB114" s="250"/>
      <c r="NLC114" s="250"/>
      <c r="NLD114" s="251"/>
      <c r="NLE114" s="252"/>
      <c r="NLF114" s="252"/>
      <c r="NLG114" s="252"/>
      <c r="NLH114" s="253"/>
      <c r="NLI114" s="250"/>
      <c r="NLJ114" s="252"/>
      <c r="NLK114" s="250"/>
      <c r="NLL114" s="250"/>
      <c r="NLM114" s="252"/>
      <c r="NLN114" s="254"/>
      <c r="NLO114" s="255"/>
      <c r="NLP114" s="250"/>
      <c r="NLQ114" s="256"/>
      <c r="NLR114" s="250"/>
      <c r="NLS114" s="250"/>
      <c r="NLT114" s="250"/>
      <c r="NLU114" s="251"/>
      <c r="NLV114" s="252"/>
      <c r="NLW114" s="252"/>
      <c r="NLX114" s="252"/>
      <c r="NLY114" s="253"/>
      <c r="NLZ114" s="250"/>
      <c r="NMA114" s="252"/>
      <c r="NMB114" s="250"/>
      <c r="NMC114" s="250"/>
      <c r="NMD114" s="252"/>
      <c r="NME114" s="254"/>
      <c r="NMF114" s="255"/>
      <c r="NMG114" s="250"/>
      <c r="NMH114" s="256"/>
      <c r="NMI114" s="250"/>
      <c r="NMJ114" s="250"/>
      <c r="NMK114" s="250"/>
      <c r="NML114" s="251"/>
      <c r="NMM114" s="252"/>
      <c r="NMN114" s="252"/>
      <c r="NMO114" s="252"/>
      <c r="NMP114" s="253"/>
      <c r="NMQ114" s="250"/>
      <c r="NMR114" s="252"/>
      <c r="NMS114" s="250"/>
      <c r="NMT114" s="250"/>
      <c r="NMU114" s="252"/>
      <c r="NMV114" s="254"/>
      <c r="NMW114" s="255"/>
      <c r="NMX114" s="250"/>
      <c r="NMY114" s="256"/>
      <c r="NMZ114" s="250"/>
      <c r="NNA114" s="250"/>
      <c r="NNB114" s="250"/>
      <c r="NNC114" s="251"/>
      <c r="NND114" s="252"/>
      <c r="NNE114" s="252"/>
      <c r="NNF114" s="252"/>
      <c r="NNG114" s="253"/>
      <c r="NNH114" s="250"/>
      <c r="NNI114" s="252"/>
      <c r="NNJ114" s="250"/>
      <c r="NNK114" s="250"/>
      <c r="NNL114" s="252"/>
      <c r="NNM114" s="254"/>
      <c r="NNN114" s="255"/>
      <c r="NNO114" s="250"/>
      <c r="NNP114" s="256"/>
      <c r="NNQ114" s="250"/>
      <c r="NNR114" s="250"/>
      <c r="NNS114" s="250"/>
      <c r="NNT114" s="251"/>
      <c r="NNU114" s="252"/>
      <c r="NNV114" s="252"/>
      <c r="NNW114" s="252"/>
      <c r="NNX114" s="253"/>
      <c r="NNY114" s="250"/>
      <c r="NNZ114" s="252"/>
      <c r="NOA114" s="250"/>
      <c r="NOB114" s="250"/>
      <c r="NOC114" s="252"/>
      <c r="NOD114" s="254"/>
      <c r="NOE114" s="255"/>
      <c r="NOF114" s="250"/>
      <c r="NOG114" s="256"/>
      <c r="NOH114" s="250"/>
      <c r="NOI114" s="250"/>
      <c r="NOJ114" s="250"/>
      <c r="NOK114" s="251"/>
      <c r="NOL114" s="252"/>
      <c r="NOM114" s="252"/>
      <c r="NON114" s="252"/>
      <c r="NOO114" s="253"/>
      <c r="NOP114" s="250"/>
      <c r="NOQ114" s="252"/>
      <c r="NOR114" s="250"/>
      <c r="NOS114" s="250"/>
      <c r="NOT114" s="252"/>
      <c r="NOU114" s="254"/>
      <c r="NOV114" s="255"/>
      <c r="NOW114" s="250"/>
      <c r="NOX114" s="256"/>
      <c r="NOY114" s="250"/>
      <c r="NOZ114" s="250"/>
      <c r="NPA114" s="250"/>
      <c r="NPB114" s="251"/>
      <c r="NPC114" s="252"/>
      <c r="NPD114" s="252"/>
      <c r="NPE114" s="252"/>
      <c r="NPF114" s="253"/>
      <c r="NPG114" s="250"/>
      <c r="NPH114" s="252"/>
      <c r="NPI114" s="250"/>
      <c r="NPJ114" s="250"/>
      <c r="NPK114" s="252"/>
      <c r="NPL114" s="254"/>
      <c r="NPM114" s="255"/>
      <c r="NPN114" s="250"/>
      <c r="NPO114" s="256"/>
      <c r="NPP114" s="250"/>
      <c r="NPQ114" s="250"/>
      <c r="NPR114" s="250"/>
      <c r="NPS114" s="251"/>
      <c r="NPT114" s="252"/>
      <c r="NPU114" s="252"/>
      <c r="NPV114" s="252"/>
      <c r="NPW114" s="253"/>
      <c r="NPX114" s="250"/>
      <c r="NPY114" s="252"/>
      <c r="NPZ114" s="250"/>
      <c r="NQA114" s="250"/>
      <c r="NQB114" s="252"/>
      <c r="NQC114" s="254"/>
      <c r="NQD114" s="255"/>
      <c r="NQE114" s="250"/>
      <c r="NQF114" s="256"/>
      <c r="NQG114" s="250"/>
      <c r="NQH114" s="250"/>
      <c r="NQI114" s="250"/>
      <c r="NQJ114" s="251"/>
      <c r="NQK114" s="252"/>
      <c r="NQL114" s="252"/>
      <c r="NQM114" s="252"/>
      <c r="NQN114" s="253"/>
      <c r="NQO114" s="250"/>
      <c r="NQP114" s="252"/>
      <c r="NQQ114" s="250"/>
      <c r="NQR114" s="250"/>
      <c r="NQS114" s="252"/>
      <c r="NQT114" s="254"/>
      <c r="NQU114" s="255"/>
      <c r="NQV114" s="250"/>
      <c r="NQW114" s="256"/>
      <c r="NQX114" s="250"/>
      <c r="NQY114" s="250"/>
      <c r="NQZ114" s="250"/>
      <c r="NRA114" s="251"/>
      <c r="NRB114" s="252"/>
      <c r="NRC114" s="252"/>
      <c r="NRD114" s="252"/>
      <c r="NRE114" s="253"/>
      <c r="NRF114" s="250"/>
      <c r="NRG114" s="252"/>
      <c r="NRH114" s="250"/>
      <c r="NRI114" s="250"/>
      <c r="NRJ114" s="252"/>
      <c r="NRK114" s="254"/>
      <c r="NRL114" s="255"/>
      <c r="NRM114" s="250"/>
      <c r="NRN114" s="256"/>
      <c r="NRO114" s="250"/>
      <c r="NRP114" s="250"/>
      <c r="NRQ114" s="250"/>
      <c r="NRR114" s="251"/>
      <c r="NRS114" s="252"/>
      <c r="NRT114" s="252"/>
      <c r="NRU114" s="252"/>
      <c r="NRV114" s="253"/>
      <c r="NRW114" s="250"/>
      <c r="NRX114" s="252"/>
      <c r="NRY114" s="250"/>
      <c r="NRZ114" s="250"/>
      <c r="NSA114" s="252"/>
      <c r="NSB114" s="254"/>
      <c r="NSC114" s="255"/>
      <c r="NSD114" s="250"/>
      <c r="NSE114" s="256"/>
      <c r="NSF114" s="250"/>
      <c r="NSG114" s="250"/>
      <c r="NSH114" s="250"/>
      <c r="NSI114" s="251"/>
      <c r="NSJ114" s="252"/>
      <c r="NSK114" s="252"/>
      <c r="NSL114" s="252"/>
      <c r="NSM114" s="253"/>
      <c r="NSN114" s="250"/>
      <c r="NSO114" s="252"/>
      <c r="NSP114" s="250"/>
      <c r="NSQ114" s="250"/>
      <c r="NSR114" s="252"/>
      <c r="NSS114" s="254"/>
      <c r="NST114" s="255"/>
      <c r="NSU114" s="250"/>
      <c r="NSV114" s="256"/>
      <c r="NSW114" s="250"/>
      <c r="NSX114" s="250"/>
      <c r="NSY114" s="250"/>
      <c r="NSZ114" s="251"/>
      <c r="NTA114" s="252"/>
      <c r="NTB114" s="252"/>
      <c r="NTC114" s="252"/>
      <c r="NTD114" s="253"/>
      <c r="NTE114" s="250"/>
      <c r="NTF114" s="252"/>
      <c r="NTG114" s="250"/>
      <c r="NTH114" s="250"/>
      <c r="NTI114" s="252"/>
      <c r="NTJ114" s="254"/>
      <c r="NTK114" s="255"/>
      <c r="NTL114" s="250"/>
      <c r="NTM114" s="256"/>
      <c r="NTN114" s="250"/>
      <c r="NTO114" s="250"/>
      <c r="NTP114" s="250"/>
      <c r="NTQ114" s="251"/>
      <c r="NTR114" s="252"/>
      <c r="NTS114" s="252"/>
      <c r="NTT114" s="252"/>
      <c r="NTU114" s="253"/>
      <c r="NTV114" s="250"/>
      <c r="NTW114" s="252"/>
      <c r="NTX114" s="250"/>
      <c r="NTY114" s="250"/>
      <c r="NTZ114" s="252"/>
      <c r="NUA114" s="254"/>
      <c r="NUB114" s="255"/>
      <c r="NUC114" s="250"/>
      <c r="NUD114" s="256"/>
      <c r="NUE114" s="250"/>
      <c r="NUF114" s="250"/>
      <c r="NUG114" s="250"/>
      <c r="NUH114" s="251"/>
      <c r="NUI114" s="252"/>
      <c r="NUJ114" s="252"/>
      <c r="NUK114" s="252"/>
      <c r="NUL114" s="253"/>
      <c r="NUM114" s="250"/>
      <c r="NUN114" s="252"/>
      <c r="NUO114" s="250"/>
      <c r="NUP114" s="250"/>
      <c r="NUQ114" s="252"/>
      <c r="NUR114" s="254"/>
      <c r="NUS114" s="255"/>
      <c r="NUT114" s="250"/>
      <c r="NUU114" s="256"/>
      <c r="NUV114" s="250"/>
      <c r="NUW114" s="250"/>
      <c r="NUX114" s="250"/>
      <c r="NUY114" s="251"/>
      <c r="NUZ114" s="252"/>
      <c r="NVA114" s="252"/>
      <c r="NVB114" s="252"/>
      <c r="NVC114" s="253"/>
      <c r="NVD114" s="250"/>
      <c r="NVE114" s="252"/>
      <c r="NVF114" s="250"/>
      <c r="NVG114" s="250"/>
      <c r="NVH114" s="252"/>
      <c r="NVI114" s="254"/>
      <c r="NVJ114" s="255"/>
      <c r="NVK114" s="250"/>
      <c r="NVL114" s="256"/>
      <c r="NVM114" s="250"/>
      <c r="NVN114" s="250"/>
      <c r="NVO114" s="250"/>
      <c r="NVP114" s="251"/>
      <c r="NVQ114" s="252"/>
      <c r="NVR114" s="252"/>
      <c r="NVS114" s="252"/>
      <c r="NVT114" s="253"/>
      <c r="NVU114" s="250"/>
      <c r="NVV114" s="252"/>
      <c r="NVW114" s="250"/>
      <c r="NVX114" s="250"/>
      <c r="NVY114" s="252"/>
      <c r="NVZ114" s="254"/>
      <c r="NWA114" s="255"/>
      <c r="NWB114" s="250"/>
      <c r="NWC114" s="256"/>
      <c r="NWD114" s="250"/>
      <c r="NWE114" s="250"/>
      <c r="NWF114" s="250"/>
      <c r="NWG114" s="251"/>
      <c r="NWH114" s="252"/>
      <c r="NWI114" s="252"/>
      <c r="NWJ114" s="252"/>
      <c r="NWK114" s="253"/>
      <c r="NWL114" s="250"/>
      <c r="NWM114" s="252"/>
      <c r="NWN114" s="250"/>
      <c r="NWO114" s="250"/>
      <c r="NWP114" s="252"/>
      <c r="NWQ114" s="254"/>
      <c r="NWR114" s="255"/>
      <c r="NWS114" s="250"/>
      <c r="NWT114" s="256"/>
      <c r="NWU114" s="250"/>
      <c r="NWV114" s="250"/>
      <c r="NWW114" s="250"/>
      <c r="NWX114" s="251"/>
      <c r="NWY114" s="252"/>
      <c r="NWZ114" s="252"/>
      <c r="NXA114" s="252"/>
      <c r="NXB114" s="253"/>
      <c r="NXC114" s="250"/>
      <c r="NXD114" s="252"/>
      <c r="NXE114" s="250"/>
      <c r="NXF114" s="250"/>
      <c r="NXG114" s="252"/>
      <c r="NXH114" s="254"/>
      <c r="NXI114" s="255"/>
      <c r="NXJ114" s="250"/>
      <c r="NXK114" s="256"/>
      <c r="NXL114" s="250"/>
      <c r="NXM114" s="250"/>
      <c r="NXN114" s="250"/>
      <c r="NXO114" s="251"/>
      <c r="NXP114" s="252"/>
      <c r="NXQ114" s="252"/>
      <c r="NXR114" s="252"/>
      <c r="NXS114" s="253"/>
      <c r="NXT114" s="250"/>
      <c r="NXU114" s="252"/>
      <c r="NXV114" s="250"/>
      <c r="NXW114" s="250"/>
      <c r="NXX114" s="252"/>
      <c r="NXY114" s="254"/>
      <c r="NXZ114" s="255"/>
      <c r="NYA114" s="250"/>
      <c r="NYB114" s="256"/>
      <c r="NYC114" s="250"/>
      <c r="NYD114" s="250"/>
      <c r="NYE114" s="250"/>
      <c r="NYF114" s="251"/>
      <c r="NYG114" s="252"/>
      <c r="NYH114" s="252"/>
      <c r="NYI114" s="252"/>
      <c r="NYJ114" s="253"/>
      <c r="NYK114" s="250"/>
      <c r="NYL114" s="252"/>
      <c r="NYM114" s="250"/>
      <c r="NYN114" s="250"/>
      <c r="NYO114" s="252"/>
      <c r="NYP114" s="254"/>
      <c r="NYQ114" s="255"/>
      <c r="NYR114" s="250"/>
      <c r="NYS114" s="256"/>
      <c r="NYT114" s="250"/>
      <c r="NYU114" s="250"/>
      <c r="NYV114" s="250"/>
      <c r="NYW114" s="251"/>
      <c r="NYX114" s="252"/>
      <c r="NYY114" s="252"/>
      <c r="NYZ114" s="252"/>
      <c r="NZA114" s="253"/>
      <c r="NZB114" s="250"/>
      <c r="NZC114" s="252"/>
      <c r="NZD114" s="250"/>
      <c r="NZE114" s="250"/>
      <c r="NZF114" s="252"/>
      <c r="NZG114" s="254"/>
      <c r="NZH114" s="255"/>
      <c r="NZI114" s="250"/>
      <c r="NZJ114" s="256"/>
      <c r="NZK114" s="250"/>
      <c r="NZL114" s="250"/>
      <c r="NZM114" s="250"/>
      <c r="NZN114" s="251"/>
      <c r="NZO114" s="252"/>
      <c r="NZP114" s="252"/>
      <c r="NZQ114" s="252"/>
      <c r="NZR114" s="253"/>
      <c r="NZS114" s="250"/>
      <c r="NZT114" s="252"/>
      <c r="NZU114" s="250"/>
      <c r="NZV114" s="250"/>
      <c r="NZW114" s="252"/>
      <c r="NZX114" s="254"/>
      <c r="NZY114" s="255"/>
      <c r="NZZ114" s="250"/>
      <c r="OAA114" s="256"/>
      <c r="OAB114" s="250"/>
      <c r="OAC114" s="250"/>
      <c r="OAD114" s="250"/>
      <c r="OAE114" s="251"/>
      <c r="OAF114" s="252"/>
      <c r="OAG114" s="252"/>
      <c r="OAH114" s="252"/>
      <c r="OAI114" s="253"/>
      <c r="OAJ114" s="250"/>
      <c r="OAK114" s="252"/>
      <c r="OAL114" s="250"/>
      <c r="OAM114" s="250"/>
      <c r="OAN114" s="252"/>
      <c r="OAO114" s="254"/>
      <c r="OAP114" s="255"/>
      <c r="OAQ114" s="250"/>
      <c r="OAR114" s="256"/>
      <c r="OAS114" s="250"/>
      <c r="OAT114" s="250"/>
      <c r="OAU114" s="250"/>
      <c r="OAV114" s="251"/>
      <c r="OAW114" s="252"/>
      <c r="OAX114" s="252"/>
      <c r="OAY114" s="252"/>
      <c r="OAZ114" s="253"/>
      <c r="OBA114" s="250"/>
      <c r="OBB114" s="252"/>
      <c r="OBC114" s="250"/>
      <c r="OBD114" s="250"/>
      <c r="OBE114" s="252"/>
      <c r="OBF114" s="254"/>
      <c r="OBG114" s="255"/>
      <c r="OBH114" s="250"/>
      <c r="OBI114" s="256"/>
      <c r="OBJ114" s="250"/>
      <c r="OBK114" s="250"/>
      <c r="OBL114" s="250"/>
      <c r="OBM114" s="251"/>
      <c r="OBN114" s="252"/>
      <c r="OBO114" s="252"/>
      <c r="OBP114" s="252"/>
      <c r="OBQ114" s="253"/>
      <c r="OBR114" s="250"/>
      <c r="OBS114" s="252"/>
      <c r="OBT114" s="250"/>
      <c r="OBU114" s="250"/>
      <c r="OBV114" s="252"/>
      <c r="OBW114" s="254"/>
      <c r="OBX114" s="255"/>
      <c r="OBY114" s="250"/>
      <c r="OBZ114" s="256"/>
      <c r="OCA114" s="250"/>
      <c r="OCB114" s="250"/>
      <c r="OCC114" s="250"/>
      <c r="OCD114" s="251"/>
      <c r="OCE114" s="252"/>
      <c r="OCF114" s="252"/>
      <c r="OCG114" s="252"/>
      <c r="OCH114" s="253"/>
      <c r="OCI114" s="250"/>
      <c r="OCJ114" s="252"/>
      <c r="OCK114" s="250"/>
      <c r="OCL114" s="250"/>
      <c r="OCM114" s="252"/>
      <c r="OCN114" s="254"/>
      <c r="OCO114" s="255"/>
      <c r="OCP114" s="250"/>
      <c r="OCQ114" s="256"/>
      <c r="OCR114" s="250"/>
      <c r="OCS114" s="250"/>
      <c r="OCT114" s="250"/>
      <c r="OCU114" s="251"/>
      <c r="OCV114" s="252"/>
      <c r="OCW114" s="252"/>
      <c r="OCX114" s="252"/>
      <c r="OCY114" s="253"/>
      <c r="OCZ114" s="250"/>
      <c r="ODA114" s="252"/>
      <c r="ODB114" s="250"/>
      <c r="ODC114" s="250"/>
      <c r="ODD114" s="252"/>
      <c r="ODE114" s="254"/>
      <c r="ODF114" s="255"/>
      <c r="ODG114" s="250"/>
      <c r="ODH114" s="256"/>
      <c r="ODI114" s="250"/>
      <c r="ODJ114" s="250"/>
      <c r="ODK114" s="250"/>
      <c r="ODL114" s="251"/>
      <c r="ODM114" s="252"/>
      <c r="ODN114" s="252"/>
      <c r="ODO114" s="252"/>
      <c r="ODP114" s="253"/>
      <c r="ODQ114" s="250"/>
      <c r="ODR114" s="252"/>
      <c r="ODS114" s="250"/>
      <c r="ODT114" s="250"/>
      <c r="ODU114" s="252"/>
      <c r="ODV114" s="254"/>
      <c r="ODW114" s="255"/>
      <c r="ODX114" s="250"/>
      <c r="ODY114" s="256"/>
      <c r="ODZ114" s="250"/>
      <c r="OEA114" s="250"/>
      <c r="OEB114" s="250"/>
      <c r="OEC114" s="251"/>
      <c r="OED114" s="252"/>
      <c r="OEE114" s="252"/>
      <c r="OEF114" s="252"/>
      <c r="OEG114" s="253"/>
      <c r="OEH114" s="250"/>
      <c r="OEI114" s="252"/>
      <c r="OEJ114" s="250"/>
      <c r="OEK114" s="250"/>
      <c r="OEL114" s="252"/>
      <c r="OEM114" s="254"/>
      <c r="OEN114" s="255"/>
      <c r="OEO114" s="250"/>
      <c r="OEP114" s="256"/>
      <c r="OEQ114" s="250"/>
      <c r="OER114" s="250"/>
      <c r="OES114" s="250"/>
      <c r="OET114" s="251"/>
      <c r="OEU114" s="252"/>
      <c r="OEV114" s="252"/>
      <c r="OEW114" s="252"/>
      <c r="OEX114" s="253"/>
      <c r="OEY114" s="250"/>
      <c r="OEZ114" s="252"/>
      <c r="OFA114" s="250"/>
      <c r="OFB114" s="250"/>
      <c r="OFC114" s="252"/>
      <c r="OFD114" s="254"/>
      <c r="OFE114" s="255"/>
      <c r="OFF114" s="250"/>
      <c r="OFG114" s="256"/>
      <c r="OFH114" s="250"/>
      <c r="OFI114" s="250"/>
      <c r="OFJ114" s="250"/>
      <c r="OFK114" s="251"/>
      <c r="OFL114" s="252"/>
      <c r="OFM114" s="252"/>
      <c r="OFN114" s="252"/>
      <c r="OFO114" s="253"/>
      <c r="OFP114" s="250"/>
      <c r="OFQ114" s="252"/>
      <c r="OFR114" s="250"/>
      <c r="OFS114" s="250"/>
      <c r="OFT114" s="252"/>
      <c r="OFU114" s="254"/>
      <c r="OFV114" s="255"/>
      <c r="OFW114" s="250"/>
      <c r="OFX114" s="256"/>
      <c r="OFY114" s="250"/>
      <c r="OFZ114" s="250"/>
      <c r="OGA114" s="250"/>
      <c r="OGB114" s="251"/>
      <c r="OGC114" s="252"/>
      <c r="OGD114" s="252"/>
      <c r="OGE114" s="252"/>
      <c r="OGF114" s="253"/>
      <c r="OGG114" s="250"/>
      <c r="OGH114" s="252"/>
      <c r="OGI114" s="250"/>
      <c r="OGJ114" s="250"/>
      <c r="OGK114" s="252"/>
      <c r="OGL114" s="254"/>
      <c r="OGM114" s="255"/>
      <c r="OGN114" s="250"/>
      <c r="OGO114" s="256"/>
      <c r="OGP114" s="250"/>
      <c r="OGQ114" s="250"/>
      <c r="OGR114" s="250"/>
      <c r="OGS114" s="251"/>
      <c r="OGT114" s="252"/>
      <c r="OGU114" s="252"/>
      <c r="OGV114" s="252"/>
      <c r="OGW114" s="253"/>
      <c r="OGX114" s="250"/>
      <c r="OGY114" s="252"/>
      <c r="OGZ114" s="250"/>
      <c r="OHA114" s="250"/>
      <c r="OHB114" s="252"/>
      <c r="OHC114" s="254"/>
      <c r="OHD114" s="255"/>
      <c r="OHE114" s="250"/>
      <c r="OHF114" s="256"/>
      <c r="OHG114" s="250"/>
      <c r="OHH114" s="250"/>
      <c r="OHI114" s="250"/>
      <c r="OHJ114" s="251"/>
      <c r="OHK114" s="252"/>
      <c r="OHL114" s="252"/>
      <c r="OHM114" s="252"/>
      <c r="OHN114" s="253"/>
      <c r="OHO114" s="250"/>
      <c r="OHP114" s="252"/>
      <c r="OHQ114" s="250"/>
      <c r="OHR114" s="250"/>
      <c r="OHS114" s="252"/>
      <c r="OHT114" s="254"/>
      <c r="OHU114" s="255"/>
      <c r="OHV114" s="250"/>
      <c r="OHW114" s="256"/>
      <c r="OHX114" s="250"/>
      <c r="OHY114" s="250"/>
      <c r="OHZ114" s="250"/>
      <c r="OIA114" s="251"/>
      <c r="OIB114" s="252"/>
      <c r="OIC114" s="252"/>
      <c r="OID114" s="252"/>
      <c r="OIE114" s="253"/>
      <c r="OIF114" s="250"/>
      <c r="OIG114" s="252"/>
      <c r="OIH114" s="250"/>
      <c r="OII114" s="250"/>
      <c r="OIJ114" s="252"/>
      <c r="OIK114" s="254"/>
      <c r="OIL114" s="255"/>
      <c r="OIM114" s="250"/>
      <c r="OIN114" s="256"/>
      <c r="OIO114" s="250"/>
      <c r="OIP114" s="250"/>
      <c r="OIQ114" s="250"/>
      <c r="OIR114" s="251"/>
      <c r="OIS114" s="252"/>
      <c r="OIT114" s="252"/>
      <c r="OIU114" s="252"/>
      <c r="OIV114" s="253"/>
      <c r="OIW114" s="250"/>
      <c r="OIX114" s="252"/>
      <c r="OIY114" s="250"/>
      <c r="OIZ114" s="250"/>
      <c r="OJA114" s="252"/>
      <c r="OJB114" s="254"/>
      <c r="OJC114" s="255"/>
      <c r="OJD114" s="250"/>
      <c r="OJE114" s="256"/>
      <c r="OJF114" s="250"/>
      <c r="OJG114" s="250"/>
      <c r="OJH114" s="250"/>
      <c r="OJI114" s="251"/>
      <c r="OJJ114" s="252"/>
      <c r="OJK114" s="252"/>
      <c r="OJL114" s="252"/>
      <c r="OJM114" s="253"/>
      <c r="OJN114" s="250"/>
      <c r="OJO114" s="252"/>
      <c r="OJP114" s="250"/>
      <c r="OJQ114" s="250"/>
      <c r="OJR114" s="252"/>
      <c r="OJS114" s="254"/>
      <c r="OJT114" s="255"/>
      <c r="OJU114" s="250"/>
      <c r="OJV114" s="256"/>
      <c r="OJW114" s="250"/>
      <c r="OJX114" s="250"/>
      <c r="OJY114" s="250"/>
      <c r="OJZ114" s="251"/>
      <c r="OKA114" s="252"/>
      <c r="OKB114" s="252"/>
      <c r="OKC114" s="252"/>
      <c r="OKD114" s="253"/>
      <c r="OKE114" s="250"/>
      <c r="OKF114" s="252"/>
      <c r="OKG114" s="250"/>
      <c r="OKH114" s="250"/>
      <c r="OKI114" s="252"/>
      <c r="OKJ114" s="254"/>
      <c r="OKK114" s="255"/>
      <c r="OKL114" s="250"/>
      <c r="OKM114" s="256"/>
      <c r="OKN114" s="250"/>
      <c r="OKO114" s="250"/>
      <c r="OKP114" s="250"/>
      <c r="OKQ114" s="251"/>
      <c r="OKR114" s="252"/>
      <c r="OKS114" s="252"/>
      <c r="OKT114" s="252"/>
      <c r="OKU114" s="253"/>
      <c r="OKV114" s="250"/>
      <c r="OKW114" s="252"/>
      <c r="OKX114" s="250"/>
      <c r="OKY114" s="250"/>
      <c r="OKZ114" s="252"/>
      <c r="OLA114" s="254"/>
      <c r="OLB114" s="255"/>
      <c r="OLC114" s="250"/>
      <c r="OLD114" s="256"/>
      <c r="OLE114" s="250"/>
      <c r="OLF114" s="250"/>
      <c r="OLG114" s="250"/>
      <c r="OLH114" s="251"/>
      <c r="OLI114" s="252"/>
      <c r="OLJ114" s="252"/>
      <c r="OLK114" s="252"/>
      <c r="OLL114" s="253"/>
      <c r="OLM114" s="250"/>
      <c r="OLN114" s="252"/>
      <c r="OLO114" s="250"/>
      <c r="OLP114" s="250"/>
      <c r="OLQ114" s="252"/>
      <c r="OLR114" s="254"/>
      <c r="OLS114" s="255"/>
      <c r="OLT114" s="250"/>
      <c r="OLU114" s="256"/>
      <c r="OLV114" s="250"/>
      <c r="OLW114" s="250"/>
      <c r="OLX114" s="250"/>
      <c r="OLY114" s="251"/>
      <c r="OLZ114" s="252"/>
      <c r="OMA114" s="252"/>
      <c r="OMB114" s="252"/>
      <c r="OMC114" s="253"/>
      <c r="OMD114" s="250"/>
      <c r="OME114" s="252"/>
      <c r="OMF114" s="250"/>
      <c r="OMG114" s="250"/>
      <c r="OMH114" s="252"/>
      <c r="OMI114" s="254"/>
      <c r="OMJ114" s="255"/>
      <c r="OMK114" s="250"/>
      <c r="OML114" s="256"/>
      <c r="OMM114" s="250"/>
      <c r="OMN114" s="250"/>
      <c r="OMO114" s="250"/>
      <c r="OMP114" s="251"/>
      <c r="OMQ114" s="252"/>
      <c r="OMR114" s="252"/>
      <c r="OMS114" s="252"/>
      <c r="OMT114" s="253"/>
      <c r="OMU114" s="250"/>
      <c r="OMV114" s="252"/>
      <c r="OMW114" s="250"/>
      <c r="OMX114" s="250"/>
      <c r="OMY114" s="252"/>
      <c r="OMZ114" s="254"/>
      <c r="ONA114" s="255"/>
      <c r="ONB114" s="250"/>
      <c r="ONC114" s="256"/>
      <c r="OND114" s="250"/>
      <c r="ONE114" s="250"/>
      <c r="ONF114" s="250"/>
      <c r="ONG114" s="251"/>
      <c r="ONH114" s="252"/>
      <c r="ONI114" s="252"/>
      <c r="ONJ114" s="252"/>
      <c r="ONK114" s="253"/>
      <c r="ONL114" s="250"/>
      <c r="ONM114" s="252"/>
      <c r="ONN114" s="250"/>
      <c r="ONO114" s="250"/>
      <c r="ONP114" s="252"/>
      <c r="ONQ114" s="254"/>
      <c r="ONR114" s="255"/>
      <c r="ONS114" s="250"/>
      <c r="ONT114" s="256"/>
      <c r="ONU114" s="250"/>
      <c r="ONV114" s="250"/>
      <c r="ONW114" s="250"/>
      <c r="ONX114" s="251"/>
      <c r="ONY114" s="252"/>
      <c r="ONZ114" s="252"/>
      <c r="OOA114" s="252"/>
      <c r="OOB114" s="253"/>
      <c r="OOC114" s="250"/>
      <c r="OOD114" s="252"/>
      <c r="OOE114" s="250"/>
      <c r="OOF114" s="250"/>
      <c r="OOG114" s="252"/>
      <c r="OOH114" s="254"/>
      <c r="OOI114" s="255"/>
      <c r="OOJ114" s="250"/>
      <c r="OOK114" s="256"/>
      <c r="OOL114" s="250"/>
      <c r="OOM114" s="250"/>
      <c r="OON114" s="250"/>
      <c r="OOO114" s="251"/>
      <c r="OOP114" s="252"/>
      <c r="OOQ114" s="252"/>
      <c r="OOR114" s="252"/>
      <c r="OOS114" s="253"/>
      <c r="OOT114" s="250"/>
      <c r="OOU114" s="252"/>
      <c r="OOV114" s="250"/>
      <c r="OOW114" s="250"/>
      <c r="OOX114" s="252"/>
      <c r="OOY114" s="254"/>
      <c r="OOZ114" s="255"/>
      <c r="OPA114" s="250"/>
      <c r="OPB114" s="256"/>
      <c r="OPC114" s="250"/>
      <c r="OPD114" s="250"/>
      <c r="OPE114" s="250"/>
      <c r="OPF114" s="251"/>
      <c r="OPG114" s="252"/>
      <c r="OPH114" s="252"/>
      <c r="OPI114" s="252"/>
      <c r="OPJ114" s="253"/>
      <c r="OPK114" s="250"/>
      <c r="OPL114" s="252"/>
      <c r="OPM114" s="250"/>
      <c r="OPN114" s="250"/>
      <c r="OPO114" s="252"/>
      <c r="OPP114" s="254"/>
      <c r="OPQ114" s="255"/>
      <c r="OPR114" s="250"/>
      <c r="OPS114" s="256"/>
      <c r="OPT114" s="250"/>
      <c r="OPU114" s="250"/>
      <c r="OPV114" s="250"/>
      <c r="OPW114" s="251"/>
      <c r="OPX114" s="252"/>
      <c r="OPY114" s="252"/>
      <c r="OPZ114" s="252"/>
      <c r="OQA114" s="253"/>
      <c r="OQB114" s="250"/>
      <c r="OQC114" s="252"/>
      <c r="OQD114" s="250"/>
      <c r="OQE114" s="250"/>
      <c r="OQF114" s="252"/>
      <c r="OQG114" s="254"/>
      <c r="OQH114" s="255"/>
      <c r="OQI114" s="250"/>
      <c r="OQJ114" s="256"/>
      <c r="OQK114" s="250"/>
      <c r="OQL114" s="250"/>
      <c r="OQM114" s="250"/>
      <c r="OQN114" s="251"/>
      <c r="OQO114" s="252"/>
      <c r="OQP114" s="252"/>
      <c r="OQQ114" s="252"/>
      <c r="OQR114" s="253"/>
      <c r="OQS114" s="250"/>
      <c r="OQT114" s="252"/>
      <c r="OQU114" s="250"/>
      <c r="OQV114" s="250"/>
      <c r="OQW114" s="252"/>
      <c r="OQX114" s="254"/>
      <c r="OQY114" s="255"/>
      <c r="OQZ114" s="250"/>
      <c r="ORA114" s="256"/>
      <c r="ORB114" s="250"/>
      <c r="ORC114" s="250"/>
      <c r="ORD114" s="250"/>
      <c r="ORE114" s="251"/>
      <c r="ORF114" s="252"/>
      <c r="ORG114" s="252"/>
      <c r="ORH114" s="252"/>
      <c r="ORI114" s="253"/>
      <c r="ORJ114" s="250"/>
      <c r="ORK114" s="252"/>
      <c r="ORL114" s="250"/>
      <c r="ORM114" s="250"/>
      <c r="ORN114" s="252"/>
      <c r="ORO114" s="254"/>
      <c r="ORP114" s="255"/>
      <c r="ORQ114" s="250"/>
      <c r="ORR114" s="256"/>
      <c r="ORS114" s="250"/>
      <c r="ORT114" s="250"/>
      <c r="ORU114" s="250"/>
      <c r="ORV114" s="251"/>
      <c r="ORW114" s="252"/>
      <c r="ORX114" s="252"/>
      <c r="ORY114" s="252"/>
      <c r="ORZ114" s="253"/>
      <c r="OSA114" s="250"/>
      <c r="OSB114" s="252"/>
      <c r="OSC114" s="250"/>
      <c r="OSD114" s="250"/>
      <c r="OSE114" s="252"/>
      <c r="OSF114" s="254"/>
      <c r="OSG114" s="255"/>
      <c r="OSH114" s="250"/>
      <c r="OSI114" s="256"/>
      <c r="OSJ114" s="250"/>
      <c r="OSK114" s="250"/>
      <c r="OSL114" s="250"/>
      <c r="OSM114" s="251"/>
      <c r="OSN114" s="252"/>
      <c r="OSO114" s="252"/>
      <c r="OSP114" s="252"/>
      <c r="OSQ114" s="253"/>
      <c r="OSR114" s="250"/>
      <c r="OSS114" s="252"/>
      <c r="OST114" s="250"/>
      <c r="OSU114" s="250"/>
      <c r="OSV114" s="252"/>
      <c r="OSW114" s="254"/>
      <c r="OSX114" s="255"/>
      <c r="OSY114" s="250"/>
      <c r="OSZ114" s="256"/>
      <c r="OTA114" s="250"/>
      <c r="OTB114" s="250"/>
      <c r="OTC114" s="250"/>
      <c r="OTD114" s="251"/>
      <c r="OTE114" s="252"/>
      <c r="OTF114" s="252"/>
      <c r="OTG114" s="252"/>
      <c r="OTH114" s="253"/>
      <c r="OTI114" s="250"/>
      <c r="OTJ114" s="252"/>
      <c r="OTK114" s="250"/>
      <c r="OTL114" s="250"/>
      <c r="OTM114" s="252"/>
      <c r="OTN114" s="254"/>
      <c r="OTO114" s="255"/>
      <c r="OTP114" s="250"/>
      <c r="OTQ114" s="256"/>
      <c r="OTR114" s="250"/>
      <c r="OTS114" s="250"/>
      <c r="OTT114" s="250"/>
      <c r="OTU114" s="251"/>
      <c r="OTV114" s="252"/>
      <c r="OTW114" s="252"/>
      <c r="OTX114" s="252"/>
      <c r="OTY114" s="253"/>
      <c r="OTZ114" s="250"/>
      <c r="OUA114" s="252"/>
      <c r="OUB114" s="250"/>
      <c r="OUC114" s="250"/>
      <c r="OUD114" s="252"/>
      <c r="OUE114" s="254"/>
      <c r="OUF114" s="255"/>
      <c r="OUG114" s="250"/>
      <c r="OUH114" s="256"/>
      <c r="OUI114" s="250"/>
      <c r="OUJ114" s="250"/>
      <c r="OUK114" s="250"/>
      <c r="OUL114" s="251"/>
      <c r="OUM114" s="252"/>
      <c r="OUN114" s="252"/>
      <c r="OUO114" s="252"/>
      <c r="OUP114" s="253"/>
      <c r="OUQ114" s="250"/>
      <c r="OUR114" s="252"/>
      <c r="OUS114" s="250"/>
      <c r="OUT114" s="250"/>
      <c r="OUU114" s="252"/>
      <c r="OUV114" s="254"/>
      <c r="OUW114" s="255"/>
      <c r="OUX114" s="250"/>
      <c r="OUY114" s="256"/>
      <c r="OUZ114" s="250"/>
      <c r="OVA114" s="250"/>
      <c r="OVB114" s="250"/>
      <c r="OVC114" s="251"/>
      <c r="OVD114" s="252"/>
      <c r="OVE114" s="252"/>
      <c r="OVF114" s="252"/>
      <c r="OVG114" s="253"/>
      <c r="OVH114" s="250"/>
      <c r="OVI114" s="252"/>
      <c r="OVJ114" s="250"/>
      <c r="OVK114" s="250"/>
      <c r="OVL114" s="252"/>
      <c r="OVM114" s="254"/>
      <c r="OVN114" s="255"/>
      <c r="OVO114" s="250"/>
      <c r="OVP114" s="256"/>
      <c r="OVQ114" s="250"/>
      <c r="OVR114" s="250"/>
      <c r="OVS114" s="250"/>
      <c r="OVT114" s="251"/>
      <c r="OVU114" s="252"/>
      <c r="OVV114" s="252"/>
      <c r="OVW114" s="252"/>
      <c r="OVX114" s="253"/>
      <c r="OVY114" s="250"/>
      <c r="OVZ114" s="252"/>
      <c r="OWA114" s="250"/>
      <c r="OWB114" s="250"/>
      <c r="OWC114" s="252"/>
      <c r="OWD114" s="254"/>
      <c r="OWE114" s="255"/>
      <c r="OWF114" s="250"/>
      <c r="OWG114" s="256"/>
      <c r="OWH114" s="250"/>
      <c r="OWI114" s="250"/>
      <c r="OWJ114" s="250"/>
      <c r="OWK114" s="251"/>
      <c r="OWL114" s="252"/>
      <c r="OWM114" s="252"/>
      <c r="OWN114" s="252"/>
      <c r="OWO114" s="253"/>
      <c r="OWP114" s="250"/>
      <c r="OWQ114" s="252"/>
      <c r="OWR114" s="250"/>
      <c r="OWS114" s="250"/>
      <c r="OWT114" s="252"/>
      <c r="OWU114" s="254"/>
      <c r="OWV114" s="255"/>
      <c r="OWW114" s="250"/>
      <c r="OWX114" s="256"/>
      <c r="OWY114" s="250"/>
      <c r="OWZ114" s="250"/>
      <c r="OXA114" s="250"/>
      <c r="OXB114" s="251"/>
      <c r="OXC114" s="252"/>
      <c r="OXD114" s="252"/>
      <c r="OXE114" s="252"/>
      <c r="OXF114" s="253"/>
      <c r="OXG114" s="250"/>
      <c r="OXH114" s="252"/>
      <c r="OXI114" s="250"/>
      <c r="OXJ114" s="250"/>
      <c r="OXK114" s="252"/>
      <c r="OXL114" s="254"/>
      <c r="OXM114" s="255"/>
      <c r="OXN114" s="250"/>
      <c r="OXO114" s="256"/>
      <c r="OXP114" s="250"/>
      <c r="OXQ114" s="250"/>
      <c r="OXR114" s="250"/>
      <c r="OXS114" s="251"/>
      <c r="OXT114" s="252"/>
      <c r="OXU114" s="252"/>
      <c r="OXV114" s="252"/>
      <c r="OXW114" s="253"/>
      <c r="OXX114" s="250"/>
      <c r="OXY114" s="252"/>
      <c r="OXZ114" s="250"/>
      <c r="OYA114" s="250"/>
      <c r="OYB114" s="252"/>
      <c r="OYC114" s="254"/>
      <c r="OYD114" s="255"/>
      <c r="OYE114" s="250"/>
      <c r="OYF114" s="256"/>
      <c r="OYG114" s="250"/>
      <c r="OYH114" s="250"/>
      <c r="OYI114" s="250"/>
      <c r="OYJ114" s="251"/>
      <c r="OYK114" s="252"/>
      <c r="OYL114" s="252"/>
      <c r="OYM114" s="252"/>
      <c r="OYN114" s="253"/>
      <c r="OYO114" s="250"/>
      <c r="OYP114" s="252"/>
      <c r="OYQ114" s="250"/>
      <c r="OYR114" s="250"/>
      <c r="OYS114" s="252"/>
      <c r="OYT114" s="254"/>
      <c r="OYU114" s="255"/>
      <c r="OYV114" s="250"/>
      <c r="OYW114" s="256"/>
      <c r="OYX114" s="250"/>
      <c r="OYY114" s="250"/>
      <c r="OYZ114" s="250"/>
      <c r="OZA114" s="251"/>
      <c r="OZB114" s="252"/>
      <c r="OZC114" s="252"/>
      <c r="OZD114" s="252"/>
      <c r="OZE114" s="253"/>
      <c r="OZF114" s="250"/>
      <c r="OZG114" s="252"/>
      <c r="OZH114" s="250"/>
      <c r="OZI114" s="250"/>
      <c r="OZJ114" s="252"/>
      <c r="OZK114" s="254"/>
      <c r="OZL114" s="255"/>
      <c r="OZM114" s="250"/>
      <c r="OZN114" s="256"/>
      <c r="OZO114" s="250"/>
      <c r="OZP114" s="250"/>
      <c r="OZQ114" s="250"/>
      <c r="OZR114" s="251"/>
      <c r="OZS114" s="252"/>
      <c r="OZT114" s="252"/>
      <c r="OZU114" s="252"/>
      <c r="OZV114" s="253"/>
      <c r="OZW114" s="250"/>
      <c r="OZX114" s="252"/>
      <c r="OZY114" s="250"/>
      <c r="OZZ114" s="250"/>
      <c r="PAA114" s="252"/>
      <c r="PAB114" s="254"/>
      <c r="PAC114" s="255"/>
      <c r="PAD114" s="250"/>
      <c r="PAE114" s="256"/>
      <c r="PAF114" s="250"/>
      <c r="PAG114" s="250"/>
      <c r="PAH114" s="250"/>
      <c r="PAI114" s="251"/>
      <c r="PAJ114" s="252"/>
      <c r="PAK114" s="252"/>
      <c r="PAL114" s="252"/>
      <c r="PAM114" s="253"/>
      <c r="PAN114" s="250"/>
      <c r="PAO114" s="252"/>
      <c r="PAP114" s="250"/>
      <c r="PAQ114" s="250"/>
      <c r="PAR114" s="252"/>
      <c r="PAS114" s="254"/>
      <c r="PAT114" s="255"/>
      <c r="PAU114" s="250"/>
      <c r="PAV114" s="256"/>
      <c r="PAW114" s="250"/>
      <c r="PAX114" s="250"/>
      <c r="PAY114" s="250"/>
      <c r="PAZ114" s="251"/>
      <c r="PBA114" s="252"/>
      <c r="PBB114" s="252"/>
      <c r="PBC114" s="252"/>
      <c r="PBD114" s="253"/>
      <c r="PBE114" s="250"/>
      <c r="PBF114" s="252"/>
      <c r="PBG114" s="250"/>
      <c r="PBH114" s="250"/>
      <c r="PBI114" s="252"/>
      <c r="PBJ114" s="254"/>
      <c r="PBK114" s="255"/>
      <c r="PBL114" s="250"/>
      <c r="PBM114" s="256"/>
      <c r="PBN114" s="250"/>
      <c r="PBO114" s="250"/>
      <c r="PBP114" s="250"/>
      <c r="PBQ114" s="251"/>
      <c r="PBR114" s="252"/>
      <c r="PBS114" s="252"/>
      <c r="PBT114" s="252"/>
      <c r="PBU114" s="253"/>
      <c r="PBV114" s="250"/>
      <c r="PBW114" s="252"/>
      <c r="PBX114" s="250"/>
      <c r="PBY114" s="250"/>
      <c r="PBZ114" s="252"/>
      <c r="PCA114" s="254"/>
      <c r="PCB114" s="255"/>
      <c r="PCC114" s="250"/>
      <c r="PCD114" s="256"/>
      <c r="PCE114" s="250"/>
      <c r="PCF114" s="250"/>
      <c r="PCG114" s="250"/>
      <c r="PCH114" s="251"/>
      <c r="PCI114" s="252"/>
      <c r="PCJ114" s="252"/>
      <c r="PCK114" s="252"/>
      <c r="PCL114" s="253"/>
      <c r="PCM114" s="250"/>
      <c r="PCN114" s="252"/>
      <c r="PCO114" s="250"/>
      <c r="PCP114" s="250"/>
      <c r="PCQ114" s="252"/>
      <c r="PCR114" s="254"/>
      <c r="PCS114" s="255"/>
      <c r="PCT114" s="250"/>
      <c r="PCU114" s="256"/>
      <c r="PCV114" s="250"/>
      <c r="PCW114" s="250"/>
      <c r="PCX114" s="250"/>
      <c r="PCY114" s="251"/>
      <c r="PCZ114" s="252"/>
      <c r="PDA114" s="252"/>
      <c r="PDB114" s="252"/>
      <c r="PDC114" s="253"/>
      <c r="PDD114" s="250"/>
      <c r="PDE114" s="252"/>
      <c r="PDF114" s="250"/>
      <c r="PDG114" s="250"/>
      <c r="PDH114" s="252"/>
      <c r="PDI114" s="254"/>
      <c r="PDJ114" s="255"/>
      <c r="PDK114" s="250"/>
      <c r="PDL114" s="256"/>
      <c r="PDM114" s="250"/>
      <c r="PDN114" s="250"/>
      <c r="PDO114" s="250"/>
      <c r="PDP114" s="251"/>
      <c r="PDQ114" s="252"/>
      <c r="PDR114" s="252"/>
      <c r="PDS114" s="252"/>
      <c r="PDT114" s="253"/>
      <c r="PDU114" s="250"/>
      <c r="PDV114" s="252"/>
      <c r="PDW114" s="250"/>
      <c r="PDX114" s="250"/>
      <c r="PDY114" s="252"/>
      <c r="PDZ114" s="254"/>
      <c r="PEA114" s="255"/>
      <c r="PEB114" s="250"/>
      <c r="PEC114" s="256"/>
      <c r="PED114" s="250"/>
      <c r="PEE114" s="250"/>
      <c r="PEF114" s="250"/>
      <c r="PEG114" s="251"/>
      <c r="PEH114" s="252"/>
      <c r="PEI114" s="252"/>
      <c r="PEJ114" s="252"/>
      <c r="PEK114" s="253"/>
      <c r="PEL114" s="250"/>
      <c r="PEM114" s="252"/>
      <c r="PEN114" s="250"/>
      <c r="PEO114" s="250"/>
      <c r="PEP114" s="252"/>
      <c r="PEQ114" s="254"/>
      <c r="PER114" s="255"/>
      <c r="PES114" s="250"/>
      <c r="PET114" s="256"/>
      <c r="PEU114" s="250"/>
      <c r="PEV114" s="250"/>
      <c r="PEW114" s="250"/>
      <c r="PEX114" s="251"/>
      <c r="PEY114" s="252"/>
      <c r="PEZ114" s="252"/>
      <c r="PFA114" s="252"/>
      <c r="PFB114" s="253"/>
      <c r="PFC114" s="250"/>
      <c r="PFD114" s="252"/>
      <c r="PFE114" s="250"/>
      <c r="PFF114" s="250"/>
      <c r="PFG114" s="252"/>
      <c r="PFH114" s="254"/>
      <c r="PFI114" s="255"/>
      <c r="PFJ114" s="250"/>
      <c r="PFK114" s="256"/>
      <c r="PFL114" s="250"/>
      <c r="PFM114" s="250"/>
      <c r="PFN114" s="250"/>
      <c r="PFO114" s="251"/>
      <c r="PFP114" s="252"/>
      <c r="PFQ114" s="252"/>
      <c r="PFR114" s="252"/>
      <c r="PFS114" s="253"/>
      <c r="PFT114" s="250"/>
      <c r="PFU114" s="252"/>
      <c r="PFV114" s="250"/>
      <c r="PFW114" s="250"/>
      <c r="PFX114" s="252"/>
      <c r="PFY114" s="254"/>
      <c r="PFZ114" s="255"/>
      <c r="PGA114" s="250"/>
      <c r="PGB114" s="256"/>
      <c r="PGC114" s="250"/>
      <c r="PGD114" s="250"/>
      <c r="PGE114" s="250"/>
      <c r="PGF114" s="251"/>
      <c r="PGG114" s="252"/>
      <c r="PGH114" s="252"/>
      <c r="PGI114" s="252"/>
      <c r="PGJ114" s="253"/>
      <c r="PGK114" s="250"/>
      <c r="PGL114" s="252"/>
      <c r="PGM114" s="250"/>
      <c r="PGN114" s="250"/>
      <c r="PGO114" s="252"/>
      <c r="PGP114" s="254"/>
      <c r="PGQ114" s="255"/>
      <c r="PGR114" s="250"/>
      <c r="PGS114" s="256"/>
      <c r="PGT114" s="250"/>
      <c r="PGU114" s="250"/>
      <c r="PGV114" s="250"/>
      <c r="PGW114" s="251"/>
      <c r="PGX114" s="252"/>
      <c r="PGY114" s="252"/>
      <c r="PGZ114" s="252"/>
      <c r="PHA114" s="253"/>
      <c r="PHB114" s="250"/>
      <c r="PHC114" s="252"/>
      <c r="PHD114" s="250"/>
      <c r="PHE114" s="250"/>
      <c r="PHF114" s="252"/>
      <c r="PHG114" s="254"/>
      <c r="PHH114" s="255"/>
      <c r="PHI114" s="250"/>
      <c r="PHJ114" s="256"/>
      <c r="PHK114" s="250"/>
      <c r="PHL114" s="250"/>
      <c r="PHM114" s="250"/>
      <c r="PHN114" s="251"/>
      <c r="PHO114" s="252"/>
      <c r="PHP114" s="252"/>
      <c r="PHQ114" s="252"/>
      <c r="PHR114" s="253"/>
      <c r="PHS114" s="250"/>
      <c r="PHT114" s="252"/>
      <c r="PHU114" s="250"/>
      <c r="PHV114" s="250"/>
      <c r="PHW114" s="252"/>
      <c r="PHX114" s="254"/>
      <c r="PHY114" s="255"/>
      <c r="PHZ114" s="250"/>
      <c r="PIA114" s="256"/>
      <c r="PIB114" s="250"/>
      <c r="PIC114" s="250"/>
      <c r="PID114" s="250"/>
      <c r="PIE114" s="251"/>
      <c r="PIF114" s="252"/>
      <c r="PIG114" s="252"/>
      <c r="PIH114" s="252"/>
      <c r="PII114" s="253"/>
      <c r="PIJ114" s="250"/>
      <c r="PIK114" s="252"/>
      <c r="PIL114" s="250"/>
      <c r="PIM114" s="250"/>
      <c r="PIN114" s="252"/>
      <c r="PIO114" s="254"/>
      <c r="PIP114" s="255"/>
      <c r="PIQ114" s="250"/>
      <c r="PIR114" s="256"/>
      <c r="PIS114" s="250"/>
      <c r="PIT114" s="250"/>
      <c r="PIU114" s="250"/>
      <c r="PIV114" s="251"/>
      <c r="PIW114" s="252"/>
      <c r="PIX114" s="252"/>
      <c r="PIY114" s="252"/>
      <c r="PIZ114" s="253"/>
      <c r="PJA114" s="250"/>
      <c r="PJB114" s="252"/>
      <c r="PJC114" s="250"/>
      <c r="PJD114" s="250"/>
      <c r="PJE114" s="252"/>
      <c r="PJF114" s="254"/>
      <c r="PJG114" s="255"/>
      <c r="PJH114" s="250"/>
      <c r="PJI114" s="256"/>
      <c r="PJJ114" s="250"/>
      <c r="PJK114" s="250"/>
      <c r="PJL114" s="250"/>
      <c r="PJM114" s="251"/>
      <c r="PJN114" s="252"/>
      <c r="PJO114" s="252"/>
      <c r="PJP114" s="252"/>
      <c r="PJQ114" s="253"/>
      <c r="PJR114" s="250"/>
      <c r="PJS114" s="252"/>
      <c r="PJT114" s="250"/>
      <c r="PJU114" s="250"/>
      <c r="PJV114" s="252"/>
      <c r="PJW114" s="254"/>
      <c r="PJX114" s="255"/>
      <c r="PJY114" s="250"/>
      <c r="PJZ114" s="256"/>
      <c r="PKA114" s="250"/>
      <c r="PKB114" s="250"/>
      <c r="PKC114" s="250"/>
      <c r="PKD114" s="251"/>
      <c r="PKE114" s="252"/>
      <c r="PKF114" s="252"/>
      <c r="PKG114" s="252"/>
      <c r="PKH114" s="253"/>
      <c r="PKI114" s="250"/>
      <c r="PKJ114" s="252"/>
      <c r="PKK114" s="250"/>
      <c r="PKL114" s="250"/>
      <c r="PKM114" s="252"/>
      <c r="PKN114" s="254"/>
      <c r="PKO114" s="255"/>
      <c r="PKP114" s="250"/>
      <c r="PKQ114" s="256"/>
      <c r="PKR114" s="250"/>
      <c r="PKS114" s="250"/>
      <c r="PKT114" s="250"/>
      <c r="PKU114" s="251"/>
      <c r="PKV114" s="252"/>
      <c r="PKW114" s="252"/>
      <c r="PKX114" s="252"/>
      <c r="PKY114" s="253"/>
      <c r="PKZ114" s="250"/>
      <c r="PLA114" s="252"/>
      <c r="PLB114" s="250"/>
      <c r="PLC114" s="250"/>
      <c r="PLD114" s="252"/>
      <c r="PLE114" s="254"/>
      <c r="PLF114" s="255"/>
      <c r="PLG114" s="250"/>
      <c r="PLH114" s="256"/>
      <c r="PLI114" s="250"/>
      <c r="PLJ114" s="250"/>
      <c r="PLK114" s="250"/>
      <c r="PLL114" s="251"/>
      <c r="PLM114" s="252"/>
      <c r="PLN114" s="252"/>
      <c r="PLO114" s="252"/>
      <c r="PLP114" s="253"/>
      <c r="PLQ114" s="250"/>
      <c r="PLR114" s="252"/>
      <c r="PLS114" s="250"/>
      <c r="PLT114" s="250"/>
      <c r="PLU114" s="252"/>
      <c r="PLV114" s="254"/>
      <c r="PLW114" s="255"/>
      <c r="PLX114" s="250"/>
      <c r="PLY114" s="256"/>
      <c r="PLZ114" s="250"/>
      <c r="PMA114" s="250"/>
      <c r="PMB114" s="250"/>
      <c r="PMC114" s="251"/>
      <c r="PMD114" s="252"/>
      <c r="PME114" s="252"/>
      <c r="PMF114" s="252"/>
      <c r="PMG114" s="253"/>
      <c r="PMH114" s="250"/>
      <c r="PMI114" s="252"/>
      <c r="PMJ114" s="250"/>
      <c r="PMK114" s="250"/>
      <c r="PML114" s="252"/>
      <c r="PMM114" s="254"/>
      <c r="PMN114" s="255"/>
      <c r="PMO114" s="250"/>
      <c r="PMP114" s="256"/>
      <c r="PMQ114" s="250"/>
      <c r="PMR114" s="250"/>
      <c r="PMS114" s="250"/>
      <c r="PMT114" s="251"/>
      <c r="PMU114" s="252"/>
      <c r="PMV114" s="252"/>
      <c r="PMW114" s="252"/>
      <c r="PMX114" s="253"/>
      <c r="PMY114" s="250"/>
      <c r="PMZ114" s="252"/>
      <c r="PNA114" s="250"/>
      <c r="PNB114" s="250"/>
      <c r="PNC114" s="252"/>
      <c r="PND114" s="254"/>
      <c r="PNE114" s="255"/>
      <c r="PNF114" s="250"/>
      <c r="PNG114" s="256"/>
      <c r="PNH114" s="250"/>
      <c r="PNI114" s="250"/>
      <c r="PNJ114" s="250"/>
      <c r="PNK114" s="251"/>
      <c r="PNL114" s="252"/>
      <c r="PNM114" s="252"/>
      <c r="PNN114" s="252"/>
      <c r="PNO114" s="253"/>
      <c r="PNP114" s="250"/>
      <c r="PNQ114" s="252"/>
      <c r="PNR114" s="250"/>
      <c r="PNS114" s="250"/>
      <c r="PNT114" s="252"/>
      <c r="PNU114" s="254"/>
      <c r="PNV114" s="255"/>
      <c r="PNW114" s="250"/>
      <c r="PNX114" s="256"/>
      <c r="PNY114" s="250"/>
      <c r="PNZ114" s="250"/>
      <c r="POA114" s="250"/>
      <c r="POB114" s="251"/>
      <c r="POC114" s="252"/>
      <c r="POD114" s="252"/>
      <c r="POE114" s="252"/>
      <c r="POF114" s="253"/>
      <c r="POG114" s="250"/>
      <c r="POH114" s="252"/>
      <c r="POI114" s="250"/>
      <c r="POJ114" s="250"/>
      <c r="POK114" s="252"/>
      <c r="POL114" s="254"/>
      <c r="POM114" s="255"/>
      <c r="PON114" s="250"/>
      <c r="POO114" s="256"/>
      <c r="POP114" s="250"/>
      <c r="POQ114" s="250"/>
      <c r="POR114" s="250"/>
      <c r="POS114" s="251"/>
      <c r="POT114" s="252"/>
      <c r="POU114" s="252"/>
      <c r="POV114" s="252"/>
      <c r="POW114" s="253"/>
      <c r="POX114" s="250"/>
      <c r="POY114" s="252"/>
      <c r="POZ114" s="250"/>
      <c r="PPA114" s="250"/>
      <c r="PPB114" s="252"/>
      <c r="PPC114" s="254"/>
      <c r="PPD114" s="255"/>
      <c r="PPE114" s="250"/>
      <c r="PPF114" s="256"/>
      <c r="PPG114" s="250"/>
      <c r="PPH114" s="250"/>
      <c r="PPI114" s="250"/>
      <c r="PPJ114" s="251"/>
      <c r="PPK114" s="252"/>
      <c r="PPL114" s="252"/>
      <c r="PPM114" s="252"/>
      <c r="PPN114" s="253"/>
      <c r="PPO114" s="250"/>
      <c r="PPP114" s="252"/>
      <c r="PPQ114" s="250"/>
      <c r="PPR114" s="250"/>
      <c r="PPS114" s="252"/>
      <c r="PPT114" s="254"/>
      <c r="PPU114" s="255"/>
      <c r="PPV114" s="250"/>
      <c r="PPW114" s="256"/>
      <c r="PPX114" s="250"/>
      <c r="PPY114" s="250"/>
      <c r="PPZ114" s="250"/>
      <c r="PQA114" s="251"/>
      <c r="PQB114" s="252"/>
      <c r="PQC114" s="252"/>
      <c r="PQD114" s="252"/>
      <c r="PQE114" s="253"/>
      <c r="PQF114" s="250"/>
      <c r="PQG114" s="252"/>
      <c r="PQH114" s="250"/>
      <c r="PQI114" s="250"/>
      <c r="PQJ114" s="252"/>
      <c r="PQK114" s="254"/>
      <c r="PQL114" s="255"/>
      <c r="PQM114" s="250"/>
      <c r="PQN114" s="256"/>
      <c r="PQO114" s="250"/>
      <c r="PQP114" s="250"/>
      <c r="PQQ114" s="250"/>
      <c r="PQR114" s="251"/>
      <c r="PQS114" s="252"/>
      <c r="PQT114" s="252"/>
      <c r="PQU114" s="252"/>
      <c r="PQV114" s="253"/>
      <c r="PQW114" s="250"/>
      <c r="PQX114" s="252"/>
      <c r="PQY114" s="250"/>
      <c r="PQZ114" s="250"/>
      <c r="PRA114" s="252"/>
      <c r="PRB114" s="254"/>
      <c r="PRC114" s="255"/>
      <c r="PRD114" s="250"/>
      <c r="PRE114" s="256"/>
      <c r="PRF114" s="250"/>
      <c r="PRG114" s="250"/>
      <c r="PRH114" s="250"/>
      <c r="PRI114" s="251"/>
      <c r="PRJ114" s="252"/>
      <c r="PRK114" s="252"/>
      <c r="PRL114" s="252"/>
      <c r="PRM114" s="253"/>
      <c r="PRN114" s="250"/>
      <c r="PRO114" s="252"/>
      <c r="PRP114" s="250"/>
      <c r="PRQ114" s="250"/>
      <c r="PRR114" s="252"/>
      <c r="PRS114" s="254"/>
      <c r="PRT114" s="255"/>
      <c r="PRU114" s="250"/>
      <c r="PRV114" s="256"/>
      <c r="PRW114" s="250"/>
      <c r="PRX114" s="250"/>
      <c r="PRY114" s="250"/>
      <c r="PRZ114" s="251"/>
      <c r="PSA114" s="252"/>
      <c r="PSB114" s="252"/>
      <c r="PSC114" s="252"/>
      <c r="PSD114" s="253"/>
      <c r="PSE114" s="250"/>
      <c r="PSF114" s="252"/>
      <c r="PSG114" s="250"/>
      <c r="PSH114" s="250"/>
      <c r="PSI114" s="252"/>
      <c r="PSJ114" s="254"/>
      <c r="PSK114" s="255"/>
      <c r="PSL114" s="250"/>
      <c r="PSM114" s="256"/>
      <c r="PSN114" s="250"/>
      <c r="PSO114" s="250"/>
      <c r="PSP114" s="250"/>
      <c r="PSQ114" s="251"/>
      <c r="PSR114" s="252"/>
      <c r="PSS114" s="252"/>
      <c r="PST114" s="252"/>
      <c r="PSU114" s="253"/>
      <c r="PSV114" s="250"/>
      <c r="PSW114" s="252"/>
      <c r="PSX114" s="250"/>
      <c r="PSY114" s="250"/>
      <c r="PSZ114" s="252"/>
      <c r="PTA114" s="254"/>
      <c r="PTB114" s="255"/>
      <c r="PTC114" s="250"/>
      <c r="PTD114" s="256"/>
      <c r="PTE114" s="250"/>
      <c r="PTF114" s="250"/>
      <c r="PTG114" s="250"/>
      <c r="PTH114" s="251"/>
      <c r="PTI114" s="252"/>
      <c r="PTJ114" s="252"/>
      <c r="PTK114" s="252"/>
      <c r="PTL114" s="253"/>
      <c r="PTM114" s="250"/>
      <c r="PTN114" s="252"/>
      <c r="PTO114" s="250"/>
      <c r="PTP114" s="250"/>
      <c r="PTQ114" s="252"/>
      <c r="PTR114" s="254"/>
      <c r="PTS114" s="255"/>
      <c r="PTT114" s="250"/>
      <c r="PTU114" s="256"/>
      <c r="PTV114" s="250"/>
      <c r="PTW114" s="250"/>
      <c r="PTX114" s="250"/>
      <c r="PTY114" s="251"/>
      <c r="PTZ114" s="252"/>
      <c r="PUA114" s="252"/>
      <c r="PUB114" s="252"/>
      <c r="PUC114" s="253"/>
      <c r="PUD114" s="250"/>
      <c r="PUE114" s="252"/>
      <c r="PUF114" s="250"/>
      <c r="PUG114" s="250"/>
      <c r="PUH114" s="252"/>
      <c r="PUI114" s="254"/>
      <c r="PUJ114" s="255"/>
      <c r="PUK114" s="250"/>
      <c r="PUL114" s="256"/>
      <c r="PUM114" s="250"/>
      <c r="PUN114" s="250"/>
      <c r="PUO114" s="250"/>
      <c r="PUP114" s="251"/>
      <c r="PUQ114" s="252"/>
      <c r="PUR114" s="252"/>
      <c r="PUS114" s="252"/>
      <c r="PUT114" s="253"/>
      <c r="PUU114" s="250"/>
      <c r="PUV114" s="252"/>
      <c r="PUW114" s="250"/>
      <c r="PUX114" s="250"/>
      <c r="PUY114" s="252"/>
      <c r="PUZ114" s="254"/>
      <c r="PVA114" s="255"/>
      <c r="PVB114" s="250"/>
      <c r="PVC114" s="256"/>
      <c r="PVD114" s="250"/>
      <c r="PVE114" s="250"/>
      <c r="PVF114" s="250"/>
      <c r="PVG114" s="251"/>
      <c r="PVH114" s="252"/>
      <c r="PVI114" s="252"/>
      <c r="PVJ114" s="252"/>
      <c r="PVK114" s="253"/>
      <c r="PVL114" s="250"/>
      <c r="PVM114" s="252"/>
      <c r="PVN114" s="250"/>
      <c r="PVO114" s="250"/>
      <c r="PVP114" s="252"/>
      <c r="PVQ114" s="254"/>
      <c r="PVR114" s="255"/>
      <c r="PVS114" s="250"/>
      <c r="PVT114" s="256"/>
      <c r="PVU114" s="250"/>
      <c r="PVV114" s="250"/>
      <c r="PVW114" s="250"/>
      <c r="PVX114" s="251"/>
      <c r="PVY114" s="252"/>
      <c r="PVZ114" s="252"/>
      <c r="PWA114" s="252"/>
      <c r="PWB114" s="253"/>
      <c r="PWC114" s="250"/>
      <c r="PWD114" s="252"/>
      <c r="PWE114" s="250"/>
      <c r="PWF114" s="250"/>
      <c r="PWG114" s="252"/>
      <c r="PWH114" s="254"/>
      <c r="PWI114" s="255"/>
      <c r="PWJ114" s="250"/>
      <c r="PWK114" s="256"/>
      <c r="PWL114" s="250"/>
      <c r="PWM114" s="250"/>
      <c r="PWN114" s="250"/>
      <c r="PWO114" s="251"/>
      <c r="PWP114" s="252"/>
      <c r="PWQ114" s="252"/>
      <c r="PWR114" s="252"/>
      <c r="PWS114" s="253"/>
      <c r="PWT114" s="250"/>
      <c r="PWU114" s="252"/>
      <c r="PWV114" s="250"/>
      <c r="PWW114" s="250"/>
      <c r="PWX114" s="252"/>
      <c r="PWY114" s="254"/>
      <c r="PWZ114" s="255"/>
      <c r="PXA114" s="250"/>
      <c r="PXB114" s="256"/>
      <c r="PXC114" s="250"/>
      <c r="PXD114" s="250"/>
      <c r="PXE114" s="250"/>
      <c r="PXF114" s="251"/>
      <c r="PXG114" s="252"/>
      <c r="PXH114" s="252"/>
      <c r="PXI114" s="252"/>
      <c r="PXJ114" s="253"/>
      <c r="PXK114" s="250"/>
      <c r="PXL114" s="252"/>
      <c r="PXM114" s="250"/>
      <c r="PXN114" s="250"/>
      <c r="PXO114" s="252"/>
      <c r="PXP114" s="254"/>
      <c r="PXQ114" s="255"/>
      <c r="PXR114" s="250"/>
      <c r="PXS114" s="256"/>
      <c r="PXT114" s="250"/>
      <c r="PXU114" s="250"/>
      <c r="PXV114" s="250"/>
      <c r="PXW114" s="251"/>
      <c r="PXX114" s="252"/>
      <c r="PXY114" s="252"/>
      <c r="PXZ114" s="252"/>
      <c r="PYA114" s="253"/>
      <c r="PYB114" s="250"/>
      <c r="PYC114" s="252"/>
      <c r="PYD114" s="250"/>
      <c r="PYE114" s="250"/>
      <c r="PYF114" s="252"/>
      <c r="PYG114" s="254"/>
      <c r="PYH114" s="255"/>
      <c r="PYI114" s="250"/>
      <c r="PYJ114" s="256"/>
      <c r="PYK114" s="250"/>
      <c r="PYL114" s="250"/>
      <c r="PYM114" s="250"/>
      <c r="PYN114" s="251"/>
      <c r="PYO114" s="252"/>
      <c r="PYP114" s="252"/>
      <c r="PYQ114" s="252"/>
      <c r="PYR114" s="253"/>
      <c r="PYS114" s="250"/>
      <c r="PYT114" s="252"/>
      <c r="PYU114" s="250"/>
      <c r="PYV114" s="250"/>
      <c r="PYW114" s="252"/>
      <c r="PYX114" s="254"/>
      <c r="PYY114" s="255"/>
      <c r="PYZ114" s="250"/>
      <c r="PZA114" s="256"/>
      <c r="PZB114" s="250"/>
      <c r="PZC114" s="250"/>
      <c r="PZD114" s="250"/>
      <c r="PZE114" s="251"/>
      <c r="PZF114" s="252"/>
      <c r="PZG114" s="252"/>
      <c r="PZH114" s="252"/>
      <c r="PZI114" s="253"/>
      <c r="PZJ114" s="250"/>
      <c r="PZK114" s="252"/>
      <c r="PZL114" s="250"/>
      <c r="PZM114" s="250"/>
      <c r="PZN114" s="252"/>
      <c r="PZO114" s="254"/>
      <c r="PZP114" s="255"/>
      <c r="PZQ114" s="250"/>
      <c r="PZR114" s="256"/>
      <c r="PZS114" s="250"/>
      <c r="PZT114" s="250"/>
      <c r="PZU114" s="250"/>
      <c r="PZV114" s="251"/>
      <c r="PZW114" s="252"/>
      <c r="PZX114" s="252"/>
      <c r="PZY114" s="252"/>
      <c r="PZZ114" s="253"/>
      <c r="QAA114" s="250"/>
      <c r="QAB114" s="252"/>
      <c r="QAC114" s="250"/>
      <c r="QAD114" s="250"/>
      <c r="QAE114" s="252"/>
      <c r="QAF114" s="254"/>
      <c r="QAG114" s="255"/>
      <c r="QAH114" s="250"/>
      <c r="QAI114" s="256"/>
      <c r="QAJ114" s="250"/>
      <c r="QAK114" s="250"/>
      <c r="QAL114" s="250"/>
      <c r="QAM114" s="251"/>
      <c r="QAN114" s="252"/>
      <c r="QAO114" s="252"/>
      <c r="QAP114" s="252"/>
      <c r="QAQ114" s="253"/>
      <c r="QAR114" s="250"/>
      <c r="QAS114" s="252"/>
      <c r="QAT114" s="250"/>
      <c r="QAU114" s="250"/>
      <c r="QAV114" s="252"/>
      <c r="QAW114" s="254"/>
      <c r="QAX114" s="255"/>
      <c r="QAY114" s="250"/>
      <c r="QAZ114" s="256"/>
      <c r="QBA114" s="250"/>
      <c r="QBB114" s="250"/>
      <c r="QBC114" s="250"/>
      <c r="QBD114" s="251"/>
      <c r="QBE114" s="252"/>
      <c r="QBF114" s="252"/>
      <c r="QBG114" s="252"/>
      <c r="QBH114" s="253"/>
      <c r="QBI114" s="250"/>
      <c r="QBJ114" s="252"/>
      <c r="QBK114" s="250"/>
      <c r="QBL114" s="250"/>
      <c r="QBM114" s="252"/>
      <c r="QBN114" s="254"/>
      <c r="QBO114" s="255"/>
      <c r="QBP114" s="250"/>
      <c r="QBQ114" s="256"/>
      <c r="QBR114" s="250"/>
      <c r="QBS114" s="250"/>
      <c r="QBT114" s="250"/>
      <c r="QBU114" s="251"/>
      <c r="QBV114" s="252"/>
      <c r="QBW114" s="252"/>
      <c r="QBX114" s="252"/>
      <c r="QBY114" s="253"/>
      <c r="QBZ114" s="250"/>
      <c r="QCA114" s="252"/>
      <c r="QCB114" s="250"/>
      <c r="QCC114" s="250"/>
      <c r="QCD114" s="252"/>
      <c r="QCE114" s="254"/>
      <c r="QCF114" s="255"/>
      <c r="QCG114" s="250"/>
      <c r="QCH114" s="256"/>
      <c r="QCI114" s="250"/>
      <c r="QCJ114" s="250"/>
      <c r="QCK114" s="250"/>
      <c r="QCL114" s="251"/>
      <c r="QCM114" s="252"/>
      <c r="QCN114" s="252"/>
      <c r="QCO114" s="252"/>
      <c r="QCP114" s="253"/>
      <c r="QCQ114" s="250"/>
      <c r="QCR114" s="252"/>
      <c r="QCS114" s="250"/>
      <c r="QCT114" s="250"/>
      <c r="QCU114" s="252"/>
      <c r="QCV114" s="254"/>
      <c r="QCW114" s="255"/>
      <c r="QCX114" s="250"/>
      <c r="QCY114" s="256"/>
      <c r="QCZ114" s="250"/>
      <c r="QDA114" s="250"/>
      <c r="QDB114" s="250"/>
      <c r="QDC114" s="251"/>
      <c r="QDD114" s="252"/>
      <c r="QDE114" s="252"/>
      <c r="QDF114" s="252"/>
      <c r="QDG114" s="253"/>
      <c r="QDH114" s="250"/>
      <c r="QDI114" s="252"/>
      <c r="QDJ114" s="250"/>
      <c r="QDK114" s="250"/>
      <c r="QDL114" s="252"/>
      <c r="QDM114" s="254"/>
      <c r="QDN114" s="255"/>
      <c r="QDO114" s="250"/>
      <c r="QDP114" s="256"/>
      <c r="QDQ114" s="250"/>
      <c r="QDR114" s="250"/>
      <c r="QDS114" s="250"/>
      <c r="QDT114" s="251"/>
      <c r="QDU114" s="252"/>
      <c r="QDV114" s="252"/>
      <c r="QDW114" s="252"/>
      <c r="QDX114" s="253"/>
      <c r="QDY114" s="250"/>
      <c r="QDZ114" s="252"/>
      <c r="QEA114" s="250"/>
      <c r="QEB114" s="250"/>
      <c r="QEC114" s="252"/>
      <c r="QED114" s="254"/>
      <c r="QEE114" s="255"/>
      <c r="QEF114" s="250"/>
      <c r="QEG114" s="256"/>
      <c r="QEH114" s="250"/>
      <c r="QEI114" s="250"/>
      <c r="QEJ114" s="250"/>
      <c r="QEK114" s="251"/>
      <c r="QEL114" s="252"/>
      <c r="QEM114" s="252"/>
      <c r="QEN114" s="252"/>
      <c r="QEO114" s="253"/>
      <c r="QEP114" s="250"/>
      <c r="QEQ114" s="252"/>
      <c r="QER114" s="250"/>
      <c r="QES114" s="250"/>
      <c r="QET114" s="252"/>
      <c r="QEU114" s="254"/>
      <c r="QEV114" s="255"/>
      <c r="QEW114" s="250"/>
      <c r="QEX114" s="256"/>
      <c r="QEY114" s="250"/>
      <c r="QEZ114" s="250"/>
      <c r="QFA114" s="250"/>
      <c r="QFB114" s="251"/>
      <c r="QFC114" s="252"/>
      <c r="QFD114" s="252"/>
      <c r="QFE114" s="252"/>
      <c r="QFF114" s="253"/>
      <c r="QFG114" s="250"/>
      <c r="QFH114" s="252"/>
      <c r="QFI114" s="250"/>
      <c r="QFJ114" s="250"/>
      <c r="QFK114" s="252"/>
      <c r="QFL114" s="254"/>
      <c r="QFM114" s="255"/>
      <c r="QFN114" s="250"/>
      <c r="QFO114" s="256"/>
      <c r="QFP114" s="250"/>
      <c r="QFQ114" s="250"/>
      <c r="QFR114" s="250"/>
      <c r="QFS114" s="251"/>
      <c r="QFT114" s="252"/>
      <c r="QFU114" s="252"/>
      <c r="QFV114" s="252"/>
      <c r="QFW114" s="253"/>
      <c r="QFX114" s="250"/>
      <c r="QFY114" s="252"/>
      <c r="QFZ114" s="250"/>
      <c r="QGA114" s="250"/>
      <c r="QGB114" s="252"/>
      <c r="QGC114" s="254"/>
      <c r="QGD114" s="255"/>
      <c r="QGE114" s="250"/>
      <c r="QGF114" s="256"/>
      <c r="QGG114" s="250"/>
      <c r="QGH114" s="250"/>
      <c r="QGI114" s="250"/>
      <c r="QGJ114" s="251"/>
      <c r="QGK114" s="252"/>
      <c r="QGL114" s="252"/>
      <c r="QGM114" s="252"/>
      <c r="QGN114" s="253"/>
      <c r="QGO114" s="250"/>
      <c r="QGP114" s="252"/>
      <c r="QGQ114" s="250"/>
      <c r="QGR114" s="250"/>
      <c r="QGS114" s="252"/>
      <c r="QGT114" s="254"/>
      <c r="QGU114" s="255"/>
      <c r="QGV114" s="250"/>
      <c r="QGW114" s="256"/>
      <c r="QGX114" s="250"/>
      <c r="QGY114" s="250"/>
      <c r="QGZ114" s="250"/>
      <c r="QHA114" s="251"/>
      <c r="QHB114" s="252"/>
      <c r="QHC114" s="252"/>
      <c r="QHD114" s="252"/>
      <c r="QHE114" s="253"/>
      <c r="QHF114" s="250"/>
      <c r="QHG114" s="252"/>
      <c r="QHH114" s="250"/>
      <c r="QHI114" s="250"/>
      <c r="QHJ114" s="252"/>
      <c r="QHK114" s="254"/>
      <c r="QHL114" s="255"/>
      <c r="QHM114" s="250"/>
      <c r="QHN114" s="256"/>
      <c r="QHO114" s="250"/>
      <c r="QHP114" s="250"/>
      <c r="QHQ114" s="250"/>
      <c r="QHR114" s="251"/>
      <c r="QHS114" s="252"/>
      <c r="QHT114" s="252"/>
      <c r="QHU114" s="252"/>
      <c r="QHV114" s="253"/>
      <c r="QHW114" s="250"/>
      <c r="QHX114" s="252"/>
      <c r="QHY114" s="250"/>
      <c r="QHZ114" s="250"/>
      <c r="QIA114" s="252"/>
      <c r="QIB114" s="254"/>
      <c r="QIC114" s="255"/>
      <c r="QID114" s="250"/>
      <c r="QIE114" s="256"/>
      <c r="QIF114" s="250"/>
      <c r="QIG114" s="250"/>
      <c r="QIH114" s="250"/>
      <c r="QII114" s="251"/>
      <c r="QIJ114" s="252"/>
      <c r="QIK114" s="252"/>
      <c r="QIL114" s="252"/>
      <c r="QIM114" s="253"/>
      <c r="QIN114" s="250"/>
      <c r="QIO114" s="252"/>
      <c r="QIP114" s="250"/>
      <c r="QIQ114" s="250"/>
      <c r="QIR114" s="252"/>
      <c r="QIS114" s="254"/>
      <c r="QIT114" s="255"/>
      <c r="QIU114" s="250"/>
      <c r="QIV114" s="256"/>
      <c r="QIW114" s="250"/>
      <c r="QIX114" s="250"/>
      <c r="QIY114" s="250"/>
      <c r="QIZ114" s="251"/>
      <c r="QJA114" s="252"/>
      <c r="QJB114" s="252"/>
      <c r="QJC114" s="252"/>
      <c r="QJD114" s="253"/>
      <c r="QJE114" s="250"/>
      <c r="QJF114" s="252"/>
      <c r="QJG114" s="250"/>
      <c r="QJH114" s="250"/>
      <c r="QJI114" s="252"/>
      <c r="QJJ114" s="254"/>
      <c r="QJK114" s="255"/>
      <c r="QJL114" s="250"/>
      <c r="QJM114" s="256"/>
      <c r="QJN114" s="250"/>
      <c r="QJO114" s="250"/>
      <c r="QJP114" s="250"/>
      <c r="QJQ114" s="251"/>
      <c r="QJR114" s="252"/>
      <c r="QJS114" s="252"/>
      <c r="QJT114" s="252"/>
      <c r="QJU114" s="253"/>
      <c r="QJV114" s="250"/>
      <c r="QJW114" s="252"/>
      <c r="QJX114" s="250"/>
      <c r="QJY114" s="250"/>
      <c r="QJZ114" s="252"/>
      <c r="QKA114" s="254"/>
      <c r="QKB114" s="255"/>
      <c r="QKC114" s="250"/>
      <c r="QKD114" s="256"/>
      <c r="QKE114" s="250"/>
      <c r="QKF114" s="250"/>
      <c r="QKG114" s="250"/>
      <c r="QKH114" s="251"/>
      <c r="QKI114" s="252"/>
      <c r="QKJ114" s="252"/>
      <c r="QKK114" s="252"/>
      <c r="QKL114" s="253"/>
      <c r="QKM114" s="250"/>
      <c r="QKN114" s="252"/>
      <c r="QKO114" s="250"/>
      <c r="QKP114" s="250"/>
      <c r="QKQ114" s="252"/>
      <c r="QKR114" s="254"/>
      <c r="QKS114" s="255"/>
      <c r="QKT114" s="250"/>
      <c r="QKU114" s="256"/>
      <c r="QKV114" s="250"/>
      <c r="QKW114" s="250"/>
      <c r="QKX114" s="250"/>
      <c r="QKY114" s="251"/>
      <c r="QKZ114" s="252"/>
      <c r="QLA114" s="252"/>
      <c r="QLB114" s="252"/>
      <c r="QLC114" s="253"/>
      <c r="QLD114" s="250"/>
      <c r="QLE114" s="252"/>
      <c r="QLF114" s="250"/>
      <c r="QLG114" s="250"/>
      <c r="QLH114" s="252"/>
      <c r="QLI114" s="254"/>
      <c r="QLJ114" s="255"/>
      <c r="QLK114" s="250"/>
      <c r="QLL114" s="256"/>
      <c r="QLM114" s="250"/>
      <c r="QLN114" s="250"/>
      <c r="QLO114" s="250"/>
      <c r="QLP114" s="251"/>
      <c r="QLQ114" s="252"/>
      <c r="QLR114" s="252"/>
      <c r="QLS114" s="252"/>
      <c r="QLT114" s="253"/>
      <c r="QLU114" s="250"/>
      <c r="QLV114" s="252"/>
      <c r="QLW114" s="250"/>
      <c r="QLX114" s="250"/>
      <c r="QLY114" s="252"/>
      <c r="QLZ114" s="254"/>
      <c r="QMA114" s="255"/>
      <c r="QMB114" s="250"/>
      <c r="QMC114" s="256"/>
      <c r="QMD114" s="250"/>
      <c r="QME114" s="250"/>
      <c r="QMF114" s="250"/>
      <c r="QMG114" s="251"/>
      <c r="QMH114" s="252"/>
      <c r="QMI114" s="252"/>
      <c r="QMJ114" s="252"/>
      <c r="QMK114" s="253"/>
      <c r="QML114" s="250"/>
      <c r="QMM114" s="252"/>
      <c r="QMN114" s="250"/>
      <c r="QMO114" s="250"/>
      <c r="QMP114" s="252"/>
      <c r="QMQ114" s="254"/>
      <c r="QMR114" s="255"/>
      <c r="QMS114" s="250"/>
      <c r="QMT114" s="256"/>
      <c r="QMU114" s="250"/>
      <c r="QMV114" s="250"/>
      <c r="QMW114" s="250"/>
      <c r="QMX114" s="251"/>
      <c r="QMY114" s="252"/>
      <c r="QMZ114" s="252"/>
      <c r="QNA114" s="252"/>
      <c r="QNB114" s="253"/>
      <c r="QNC114" s="250"/>
      <c r="QND114" s="252"/>
      <c r="QNE114" s="250"/>
      <c r="QNF114" s="250"/>
      <c r="QNG114" s="252"/>
      <c r="QNH114" s="254"/>
      <c r="QNI114" s="255"/>
      <c r="QNJ114" s="250"/>
      <c r="QNK114" s="256"/>
      <c r="QNL114" s="250"/>
      <c r="QNM114" s="250"/>
      <c r="QNN114" s="250"/>
      <c r="QNO114" s="251"/>
      <c r="QNP114" s="252"/>
      <c r="QNQ114" s="252"/>
      <c r="QNR114" s="252"/>
      <c r="QNS114" s="253"/>
      <c r="QNT114" s="250"/>
      <c r="QNU114" s="252"/>
      <c r="QNV114" s="250"/>
      <c r="QNW114" s="250"/>
      <c r="QNX114" s="252"/>
      <c r="QNY114" s="254"/>
      <c r="QNZ114" s="255"/>
      <c r="QOA114" s="250"/>
      <c r="QOB114" s="256"/>
      <c r="QOC114" s="250"/>
      <c r="QOD114" s="250"/>
      <c r="QOE114" s="250"/>
      <c r="QOF114" s="251"/>
      <c r="QOG114" s="252"/>
      <c r="QOH114" s="252"/>
      <c r="QOI114" s="252"/>
      <c r="QOJ114" s="253"/>
      <c r="QOK114" s="250"/>
      <c r="QOL114" s="252"/>
      <c r="QOM114" s="250"/>
      <c r="QON114" s="250"/>
      <c r="QOO114" s="252"/>
      <c r="QOP114" s="254"/>
      <c r="QOQ114" s="255"/>
      <c r="QOR114" s="250"/>
      <c r="QOS114" s="256"/>
      <c r="QOT114" s="250"/>
      <c r="QOU114" s="250"/>
      <c r="QOV114" s="250"/>
      <c r="QOW114" s="251"/>
      <c r="QOX114" s="252"/>
      <c r="QOY114" s="252"/>
      <c r="QOZ114" s="252"/>
      <c r="QPA114" s="253"/>
      <c r="QPB114" s="250"/>
      <c r="QPC114" s="252"/>
      <c r="QPD114" s="250"/>
      <c r="QPE114" s="250"/>
      <c r="QPF114" s="252"/>
      <c r="QPG114" s="254"/>
      <c r="QPH114" s="255"/>
      <c r="QPI114" s="250"/>
      <c r="QPJ114" s="256"/>
      <c r="QPK114" s="250"/>
      <c r="QPL114" s="250"/>
      <c r="QPM114" s="250"/>
      <c r="QPN114" s="251"/>
      <c r="QPO114" s="252"/>
      <c r="QPP114" s="252"/>
      <c r="QPQ114" s="252"/>
      <c r="QPR114" s="253"/>
      <c r="QPS114" s="250"/>
      <c r="QPT114" s="252"/>
      <c r="QPU114" s="250"/>
      <c r="QPV114" s="250"/>
      <c r="QPW114" s="252"/>
      <c r="QPX114" s="254"/>
      <c r="QPY114" s="255"/>
      <c r="QPZ114" s="250"/>
      <c r="QQA114" s="256"/>
      <c r="QQB114" s="250"/>
      <c r="QQC114" s="250"/>
      <c r="QQD114" s="250"/>
      <c r="QQE114" s="251"/>
      <c r="QQF114" s="252"/>
      <c r="QQG114" s="252"/>
      <c r="QQH114" s="252"/>
      <c r="QQI114" s="253"/>
      <c r="QQJ114" s="250"/>
      <c r="QQK114" s="252"/>
      <c r="QQL114" s="250"/>
      <c r="QQM114" s="250"/>
      <c r="QQN114" s="252"/>
      <c r="QQO114" s="254"/>
      <c r="QQP114" s="255"/>
      <c r="QQQ114" s="250"/>
      <c r="QQR114" s="256"/>
      <c r="QQS114" s="250"/>
      <c r="QQT114" s="250"/>
      <c r="QQU114" s="250"/>
      <c r="QQV114" s="251"/>
      <c r="QQW114" s="252"/>
      <c r="QQX114" s="252"/>
      <c r="QQY114" s="252"/>
      <c r="QQZ114" s="253"/>
      <c r="QRA114" s="250"/>
      <c r="QRB114" s="252"/>
      <c r="QRC114" s="250"/>
      <c r="QRD114" s="250"/>
      <c r="QRE114" s="252"/>
      <c r="QRF114" s="254"/>
      <c r="QRG114" s="255"/>
      <c r="QRH114" s="250"/>
      <c r="QRI114" s="256"/>
      <c r="QRJ114" s="250"/>
      <c r="QRK114" s="250"/>
      <c r="QRL114" s="250"/>
      <c r="QRM114" s="251"/>
      <c r="QRN114" s="252"/>
      <c r="QRO114" s="252"/>
      <c r="QRP114" s="252"/>
      <c r="QRQ114" s="253"/>
      <c r="QRR114" s="250"/>
      <c r="QRS114" s="252"/>
      <c r="QRT114" s="250"/>
      <c r="QRU114" s="250"/>
      <c r="QRV114" s="252"/>
      <c r="QRW114" s="254"/>
      <c r="QRX114" s="255"/>
      <c r="QRY114" s="250"/>
      <c r="QRZ114" s="256"/>
      <c r="QSA114" s="250"/>
      <c r="QSB114" s="250"/>
      <c r="QSC114" s="250"/>
      <c r="QSD114" s="251"/>
      <c r="QSE114" s="252"/>
      <c r="QSF114" s="252"/>
      <c r="QSG114" s="252"/>
      <c r="QSH114" s="253"/>
      <c r="QSI114" s="250"/>
      <c r="QSJ114" s="252"/>
      <c r="QSK114" s="250"/>
      <c r="QSL114" s="250"/>
      <c r="QSM114" s="252"/>
      <c r="QSN114" s="254"/>
      <c r="QSO114" s="255"/>
      <c r="QSP114" s="250"/>
      <c r="QSQ114" s="256"/>
      <c r="QSR114" s="250"/>
      <c r="QSS114" s="250"/>
      <c r="QST114" s="250"/>
      <c r="QSU114" s="251"/>
      <c r="QSV114" s="252"/>
      <c r="QSW114" s="252"/>
      <c r="QSX114" s="252"/>
      <c r="QSY114" s="253"/>
      <c r="QSZ114" s="250"/>
      <c r="QTA114" s="252"/>
      <c r="QTB114" s="250"/>
      <c r="QTC114" s="250"/>
      <c r="QTD114" s="252"/>
      <c r="QTE114" s="254"/>
      <c r="QTF114" s="255"/>
      <c r="QTG114" s="250"/>
      <c r="QTH114" s="256"/>
      <c r="QTI114" s="250"/>
      <c r="QTJ114" s="250"/>
      <c r="QTK114" s="250"/>
      <c r="QTL114" s="251"/>
      <c r="QTM114" s="252"/>
      <c r="QTN114" s="252"/>
      <c r="QTO114" s="252"/>
      <c r="QTP114" s="253"/>
      <c r="QTQ114" s="250"/>
      <c r="QTR114" s="252"/>
      <c r="QTS114" s="250"/>
      <c r="QTT114" s="250"/>
      <c r="QTU114" s="252"/>
      <c r="QTV114" s="254"/>
      <c r="QTW114" s="255"/>
      <c r="QTX114" s="250"/>
      <c r="QTY114" s="256"/>
      <c r="QTZ114" s="250"/>
      <c r="QUA114" s="250"/>
      <c r="QUB114" s="250"/>
      <c r="QUC114" s="251"/>
      <c r="QUD114" s="252"/>
      <c r="QUE114" s="252"/>
      <c r="QUF114" s="252"/>
      <c r="QUG114" s="253"/>
      <c r="QUH114" s="250"/>
      <c r="QUI114" s="252"/>
      <c r="QUJ114" s="250"/>
      <c r="QUK114" s="250"/>
      <c r="QUL114" s="252"/>
      <c r="QUM114" s="254"/>
      <c r="QUN114" s="255"/>
      <c r="QUO114" s="250"/>
      <c r="QUP114" s="256"/>
      <c r="QUQ114" s="250"/>
      <c r="QUR114" s="250"/>
      <c r="QUS114" s="250"/>
      <c r="QUT114" s="251"/>
      <c r="QUU114" s="252"/>
      <c r="QUV114" s="252"/>
      <c r="QUW114" s="252"/>
      <c r="QUX114" s="253"/>
      <c r="QUY114" s="250"/>
      <c r="QUZ114" s="252"/>
      <c r="QVA114" s="250"/>
      <c r="QVB114" s="250"/>
      <c r="QVC114" s="252"/>
      <c r="QVD114" s="254"/>
      <c r="QVE114" s="255"/>
      <c r="QVF114" s="250"/>
      <c r="QVG114" s="256"/>
      <c r="QVH114" s="250"/>
      <c r="QVI114" s="250"/>
      <c r="QVJ114" s="250"/>
      <c r="QVK114" s="251"/>
      <c r="QVL114" s="252"/>
      <c r="QVM114" s="252"/>
      <c r="QVN114" s="252"/>
      <c r="QVO114" s="253"/>
      <c r="QVP114" s="250"/>
      <c r="QVQ114" s="252"/>
      <c r="QVR114" s="250"/>
      <c r="QVS114" s="250"/>
      <c r="QVT114" s="252"/>
      <c r="QVU114" s="254"/>
      <c r="QVV114" s="255"/>
      <c r="QVW114" s="250"/>
      <c r="QVX114" s="256"/>
      <c r="QVY114" s="250"/>
      <c r="QVZ114" s="250"/>
      <c r="QWA114" s="250"/>
      <c r="QWB114" s="251"/>
      <c r="QWC114" s="252"/>
      <c r="QWD114" s="252"/>
      <c r="QWE114" s="252"/>
      <c r="QWF114" s="253"/>
      <c r="QWG114" s="250"/>
      <c r="QWH114" s="252"/>
      <c r="QWI114" s="250"/>
      <c r="QWJ114" s="250"/>
      <c r="QWK114" s="252"/>
      <c r="QWL114" s="254"/>
      <c r="QWM114" s="255"/>
      <c r="QWN114" s="250"/>
      <c r="QWO114" s="256"/>
      <c r="QWP114" s="250"/>
      <c r="QWQ114" s="250"/>
      <c r="QWR114" s="250"/>
      <c r="QWS114" s="251"/>
      <c r="QWT114" s="252"/>
      <c r="QWU114" s="252"/>
      <c r="QWV114" s="252"/>
      <c r="QWW114" s="253"/>
      <c r="QWX114" s="250"/>
      <c r="QWY114" s="252"/>
      <c r="QWZ114" s="250"/>
      <c r="QXA114" s="250"/>
      <c r="QXB114" s="252"/>
      <c r="QXC114" s="254"/>
      <c r="QXD114" s="255"/>
      <c r="QXE114" s="250"/>
      <c r="QXF114" s="256"/>
      <c r="QXG114" s="250"/>
      <c r="QXH114" s="250"/>
      <c r="QXI114" s="250"/>
      <c r="QXJ114" s="251"/>
      <c r="QXK114" s="252"/>
      <c r="QXL114" s="252"/>
      <c r="QXM114" s="252"/>
      <c r="QXN114" s="253"/>
      <c r="QXO114" s="250"/>
      <c r="QXP114" s="252"/>
      <c r="QXQ114" s="250"/>
      <c r="QXR114" s="250"/>
      <c r="QXS114" s="252"/>
      <c r="QXT114" s="254"/>
      <c r="QXU114" s="255"/>
      <c r="QXV114" s="250"/>
      <c r="QXW114" s="256"/>
      <c r="QXX114" s="250"/>
      <c r="QXY114" s="250"/>
      <c r="QXZ114" s="250"/>
      <c r="QYA114" s="251"/>
      <c r="QYB114" s="252"/>
      <c r="QYC114" s="252"/>
      <c r="QYD114" s="252"/>
      <c r="QYE114" s="253"/>
      <c r="QYF114" s="250"/>
      <c r="QYG114" s="252"/>
      <c r="QYH114" s="250"/>
      <c r="QYI114" s="250"/>
      <c r="QYJ114" s="252"/>
      <c r="QYK114" s="254"/>
      <c r="QYL114" s="255"/>
      <c r="QYM114" s="250"/>
      <c r="QYN114" s="256"/>
      <c r="QYO114" s="250"/>
      <c r="QYP114" s="250"/>
      <c r="QYQ114" s="250"/>
      <c r="QYR114" s="251"/>
      <c r="QYS114" s="252"/>
      <c r="QYT114" s="252"/>
      <c r="QYU114" s="252"/>
      <c r="QYV114" s="253"/>
      <c r="QYW114" s="250"/>
      <c r="QYX114" s="252"/>
      <c r="QYY114" s="250"/>
      <c r="QYZ114" s="250"/>
      <c r="QZA114" s="252"/>
      <c r="QZB114" s="254"/>
      <c r="QZC114" s="255"/>
      <c r="QZD114" s="250"/>
      <c r="QZE114" s="256"/>
      <c r="QZF114" s="250"/>
      <c r="QZG114" s="250"/>
      <c r="QZH114" s="250"/>
      <c r="QZI114" s="251"/>
      <c r="QZJ114" s="252"/>
      <c r="QZK114" s="252"/>
      <c r="QZL114" s="252"/>
      <c r="QZM114" s="253"/>
      <c r="QZN114" s="250"/>
      <c r="QZO114" s="252"/>
      <c r="QZP114" s="250"/>
      <c r="QZQ114" s="250"/>
      <c r="QZR114" s="252"/>
      <c r="QZS114" s="254"/>
      <c r="QZT114" s="255"/>
      <c r="QZU114" s="250"/>
      <c r="QZV114" s="256"/>
      <c r="QZW114" s="250"/>
      <c r="QZX114" s="250"/>
      <c r="QZY114" s="250"/>
      <c r="QZZ114" s="251"/>
      <c r="RAA114" s="252"/>
      <c r="RAB114" s="252"/>
      <c r="RAC114" s="252"/>
      <c r="RAD114" s="253"/>
      <c r="RAE114" s="250"/>
      <c r="RAF114" s="252"/>
      <c r="RAG114" s="250"/>
      <c r="RAH114" s="250"/>
      <c r="RAI114" s="252"/>
      <c r="RAJ114" s="254"/>
      <c r="RAK114" s="255"/>
      <c r="RAL114" s="250"/>
      <c r="RAM114" s="256"/>
      <c r="RAN114" s="250"/>
      <c r="RAO114" s="250"/>
      <c r="RAP114" s="250"/>
      <c r="RAQ114" s="251"/>
      <c r="RAR114" s="252"/>
      <c r="RAS114" s="252"/>
      <c r="RAT114" s="252"/>
      <c r="RAU114" s="253"/>
      <c r="RAV114" s="250"/>
      <c r="RAW114" s="252"/>
      <c r="RAX114" s="250"/>
      <c r="RAY114" s="250"/>
      <c r="RAZ114" s="252"/>
      <c r="RBA114" s="254"/>
      <c r="RBB114" s="255"/>
      <c r="RBC114" s="250"/>
      <c r="RBD114" s="256"/>
      <c r="RBE114" s="250"/>
      <c r="RBF114" s="250"/>
      <c r="RBG114" s="250"/>
      <c r="RBH114" s="251"/>
      <c r="RBI114" s="252"/>
      <c r="RBJ114" s="252"/>
      <c r="RBK114" s="252"/>
      <c r="RBL114" s="253"/>
      <c r="RBM114" s="250"/>
      <c r="RBN114" s="252"/>
      <c r="RBO114" s="250"/>
      <c r="RBP114" s="250"/>
      <c r="RBQ114" s="252"/>
      <c r="RBR114" s="254"/>
      <c r="RBS114" s="255"/>
      <c r="RBT114" s="250"/>
      <c r="RBU114" s="256"/>
      <c r="RBV114" s="250"/>
      <c r="RBW114" s="250"/>
      <c r="RBX114" s="250"/>
      <c r="RBY114" s="251"/>
      <c r="RBZ114" s="252"/>
      <c r="RCA114" s="252"/>
      <c r="RCB114" s="252"/>
      <c r="RCC114" s="253"/>
      <c r="RCD114" s="250"/>
      <c r="RCE114" s="252"/>
      <c r="RCF114" s="250"/>
      <c r="RCG114" s="250"/>
      <c r="RCH114" s="252"/>
      <c r="RCI114" s="254"/>
      <c r="RCJ114" s="255"/>
      <c r="RCK114" s="250"/>
      <c r="RCL114" s="256"/>
      <c r="RCM114" s="250"/>
      <c r="RCN114" s="250"/>
      <c r="RCO114" s="250"/>
      <c r="RCP114" s="251"/>
      <c r="RCQ114" s="252"/>
      <c r="RCR114" s="252"/>
      <c r="RCS114" s="252"/>
      <c r="RCT114" s="253"/>
      <c r="RCU114" s="250"/>
      <c r="RCV114" s="252"/>
      <c r="RCW114" s="250"/>
      <c r="RCX114" s="250"/>
      <c r="RCY114" s="252"/>
      <c r="RCZ114" s="254"/>
      <c r="RDA114" s="255"/>
      <c r="RDB114" s="250"/>
      <c r="RDC114" s="256"/>
      <c r="RDD114" s="250"/>
      <c r="RDE114" s="250"/>
      <c r="RDF114" s="250"/>
      <c r="RDG114" s="251"/>
      <c r="RDH114" s="252"/>
      <c r="RDI114" s="252"/>
      <c r="RDJ114" s="252"/>
      <c r="RDK114" s="253"/>
      <c r="RDL114" s="250"/>
      <c r="RDM114" s="252"/>
      <c r="RDN114" s="250"/>
      <c r="RDO114" s="250"/>
      <c r="RDP114" s="252"/>
      <c r="RDQ114" s="254"/>
      <c r="RDR114" s="255"/>
      <c r="RDS114" s="250"/>
      <c r="RDT114" s="256"/>
      <c r="RDU114" s="250"/>
      <c r="RDV114" s="250"/>
      <c r="RDW114" s="250"/>
      <c r="RDX114" s="251"/>
      <c r="RDY114" s="252"/>
      <c r="RDZ114" s="252"/>
      <c r="REA114" s="252"/>
      <c r="REB114" s="253"/>
      <c r="REC114" s="250"/>
      <c r="RED114" s="252"/>
      <c r="REE114" s="250"/>
      <c r="REF114" s="250"/>
      <c r="REG114" s="252"/>
      <c r="REH114" s="254"/>
      <c r="REI114" s="255"/>
      <c r="REJ114" s="250"/>
      <c r="REK114" s="256"/>
      <c r="REL114" s="250"/>
      <c r="REM114" s="250"/>
      <c r="REN114" s="250"/>
      <c r="REO114" s="251"/>
      <c r="REP114" s="252"/>
      <c r="REQ114" s="252"/>
      <c r="RER114" s="252"/>
      <c r="RES114" s="253"/>
      <c r="RET114" s="250"/>
      <c r="REU114" s="252"/>
      <c r="REV114" s="250"/>
      <c r="REW114" s="250"/>
      <c r="REX114" s="252"/>
      <c r="REY114" s="254"/>
      <c r="REZ114" s="255"/>
      <c r="RFA114" s="250"/>
      <c r="RFB114" s="256"/>
      <c r="RFC114" s="250"/>
      <c r="RFD114" s="250"/>
      <c r="RFE114" s="250"/>
      <c r="RFF114" s="251"/>
      <c r="RFG114" s="252"/>
      <c r="RFH114" s="252"/>
      <c r="RFI114" s="252"/>
      <c r="RFJ114" s="253"/>
      <c r="RFK114" s="250"/>
      <c r="RFL114" s="252"/>
      <c r="RFM114" s="250"/>
      <c r="RFN114" s="250"/>
      <c r="RFO114" s="252"/>
      <c r="RFP114" s="254"/>
      <c r="RFQ114" s="255"/>
      <c r="RFR114" s="250"/>
      <c r="RFS114" s="256"/>
      <c r="RFT114" s="250"/>
      <c r="RFU114" s="250"/>
      <c r="RFV114" s="250"/>
      <c r="RFW114" s="251"/>
      <c r="RFX114" s="252"/>
      <c r="RFY114" s="252"/>
      <c r="RFZ114" s="252"/>
      <c r="RGA114" s="253"/>
      <c r="RGB114" s="250"/>
      <c r="RGC114" s="252"/>
      <c r="RGD114" s="250"/>
      <c r="RGE114" s="250"/>
      <c r="RGF114" s="252"/>
      <c r="RGG114" s="254"/>
      <c r="RGH114" s="255"/>
      <c r="RGI114" s="250"/>
      <c r="RGJ114" s="256"/>
      <c r="RGK114" s="250"/>
      <c r="RGL114" s="250"/>
      <c r="RGM114" s="250"/>
      <c r="RGN114" s="251"/>
      <c r="RGO114" s="252"/>
      <c r="RGP114" s="252"/>
      <c r="RGQ114" s="252"/>
      <c r="RGR114" s="253"/>
      <c r="RGS114" s="250"/>
      <c r="RGT114" s="252"/>
      <c r="RGU114" s="250"/>
      <c r="RGV114" s="250"/>
      <c r="RGW114" s="252"/>
      <c r="RGX114" s="254"/>
      <c r="RGY114" s="255"/>
      <c r="RGZ114" s="250"/>
      <c r="RHA114" s="256"/>
      <c r="RHB114" s="250"/>
      <c r="RHC114" s="250"/>
      <c r="RHD114" s="250"/>
      <c r="RHE114" s="251"/>
      <c r="RHF114" s="252"/>
      <c r="RHG114" s="252"/>
      <c r="RHH114" s="252"/>
      <c r="RHI114" s="253"/>
      <c r="RHJ114" s="250"/>
      <c r="RHK114" s="252"/>
      <c r="RHL114" s="250"/>
      <c r="RHM114" s="250"/>
      <c r="RHN114" s="252"/>
      <c r="RHO114" s="254"/>
      <c r="RHP114" s="255"/>
      <c r="RHQ114" s="250"/>
      <c r="RHR114" s="256"/>
      <c r="RHS114" s="250"/>
      <c r="RHT114" s="250"/>
      <c r="RHU114" s="250"/>
      <c r="RHV114" s="251"/>
      <c r="RHW114" s="252"/>
      <c r="RHX114" s="252"/>
      <c r="RHY114" s="252"/>
      <c r="RHZ114" s="253"/>
      <c r="RIA114" s="250"/>
      <c r="RIB114" s="252"/>
      <c r="RIC114" s="250"/>
      <c r="RID114" s="250"/>
      <c r="RIE114" s="252"/>
      <c r="RIF114" s="254"/>
      <c r="RIG114" s="255"/>
      <c r="RIH114" s="250"/>
      <c r="RII114" s="256"/>
      <c r="RIJ114" s="250"/>
      <c r="RIK114" s="250"/>
      <c r="RIL114" s="250"/>
      <c r="RIM114" s="251"/>
      <c r="RIN114" s="252"/>
      <c r="RIO114" s="252"/>
      <c r="RIP114" s="252"/>
      <c r="RIQ114" s="253"/>
      <c r="RIR114" s="250"/>
      <c r="RIS114" s="252"/>
      <c r="RIT114" s="250"/>
      <c r="RIU114" s="250"/>
      <c r="RIV114" s="252"/>
      <c r="RIW114" s="254"/>
      <c r="RIX114" s="255"/>
      <c r="RIY114" s="250"/>
      <c r="RIZ114" s="256"/>
      <c r="RJA114" s="250"/>
      <c r="RJB114" s="250"/>
      <c r="RJC114" s="250"/>
      <c r="RJD114" s="251"/>
      <c r="RJE114" s="252"/>
      <c r="RJF114" s="252"/>
      <c r="RJG114" s="252"/>
      <c r="RJH114" s="253"/>
      <c r="RJI114" s="250"/>
      <c r="RJJ114" s="252"/>
      <c r="RJK114" s="250"/>
      <c r="RJL114" s="250"/>
      <c r="RJM114" s="252"/>
      <c r="RJN114" s="254"/>
      <c r="RJO114" s="255"/>
      <c r="RJP114" s="250"/>
      <c r="RJQ114" s="256"/>
      <c r="RJR114" s="250"/>
      <c r="RJS114" s="250"/>
      <c r="RJT114" s="250"/>
      <c r="RJU114" s="251"/>
      <c r="RJV114" s="252"/>
      <c r="RJW114" s="252"/>
      <c r="RJX114" s="252"/>
      <c r="RJY114" s="253"/>
      <c r="RJZ114" s="250"/>
      <c r="RKA114" s="252"/>
      <c r="RKB114" s="250"/>
      <c r="RKC114" s="250"/>
      <c r="RKD114" s="252"/>
      <c r="RKE114" s="254"/>
      <c r="RKF114" s="255"/>
      <c r="RKG114" s="250"/>
      <c r="RKH114" s="256"/>
      <c r="RKI114" s="250"/>
      <c r="RKJ114" s="250"/>
      <c r="RKK114" s="250"/>
      <c r="RKL114" s="251"/>
      <c r="RKM114" s="252"/>
      <c r="RKN114" s="252"/>
      <c r="RKO114" s="252"/>
      <c r="RKP114" s="253"/>
      <c r="RKQ114" s="250"/>
      <c r="RKR114" s="252"/>
      <c r="RKS114" s="250"/>
      <c r="RKT114" s="250"/>
      <c r="RKU114" s="252"/>
      <c r="RKV114" s="254"/>
      <c r="RKW114" s="255"/>
      <c r="RKX114" s="250"/>
      <c r="RKY114" s="256"/>
      <c r="RKZ114" s="250"/>
      <c r="RLA114" s="250"/>
      <c r="RLB114" s="250"/>
      <c r="RLC114" s="251"/>
      <c r="RLD114" s="252"/>
      <c r="RLE114" s="252"/>
      <c r="RLF114" s="252"/>
      <c r="RLG114" s="253"/>
      <c r="RLH114" s="250"/>
      <c r="RLI114" s="252"/>
      <c r="RLJ114" s="250"/>
      <c r="RLK114" s="250"/>
      <c r="RLL114" s="252"/>
      <c r="RLM114" s="254"/>
      <c r="RLN114" s="255"/>
      <c r="RLO114" s="250"/>
      <c r="RLP114" s="256"/>
      <c r="RLQ114" s="250"/>
      <c r="RLR114" s="250"/>
      <c r="RLS114" s="250"/>
      <c r="RLT114" s="251"/>
      <c r="RLU114" s="252"/>
      <c r="RLV114" s="252"/>
      <c r="RLW114" s="252"/>
      <c r="RLX114" s="253"/>
      <c r="RLY114" s="250"/>
      <c r="RLZ114" s="252"/>
      <c r="RMA114" s="250"/>
      <c r="RMB114" s="250"/>
      <c r="RMC114" s="252"/>
      <c r="RMD114" s="254"/>
      <c r="RME114" s="255"/>
      <c r="RMF114" s="250"/>
      <c r="RMG114" s="256"/>
      <c r="RMH114" s="250"/>
      <c r="RMI114" s="250"/>
      <c r="RMJ114" s="250"/>
      <c r="RMK114" s="251"/>
      <c r="RML114" s="252"/>
      <c r="RMM114" s="252"/>
      <c r="RMN114" s="252"/>
      <c r="RMO114" s="253"/>
      <c r="RMP114" s="250"/>
      <c r="RMQ114" s="252"/>
      <c r="RMR114" s="250"/>
      <c r="RMS114" s="250"/>
      <c r="RMT114" s="252"/>
      <c r="RMU114" s="254"/>
      <c r="RMV114" s="255"/>
      <c r="RMW114" s="250"/>
      <c r="RMX114" s="256"/>
      <c r="RMY114" s="250"/>
      <c r="RMZ114" s="250"/>
      <c r="RNA114" s="250"/>
      <c r="RNB114" s="251"/>
      <c r="RNC114" s="252"/>
      <c r="RND114" s="252"/>
      <c r="RNE114" s="252"/>
      <c r="RNF114" s="253"/>
      <c r="RNG114" s="250"/>
      <c r="RNH114" s="252"/>
      <c r="RNI114" s="250"/>
      <c r="RNJ114" s="250"/>
      <c r="RNK114" s="252"/>
      <c r="RNL114" s="254"/>
      <c r="RNM114" s="255"/>
      <c r="RNN114" s="250"/>
      <c r="RNO114" s="256"/>
      <c r="RNP114" s="250"/>
      <c r="RNQ114" s="250"/>
      <c r="RNR114" s="250"/>
      <c r="RNS114" s="251"/>
      <c r="RNT114" s="252"/>
      <c r="RNU114" s="252"/>
      <c r="RNV114" s="252"/>
      <c r="RNW114" s="253"/>
      <c r="RNX114" s="250"/>
      <c r="RNY114" s="252"/>
      <c r="RNZ114" s="250"/>
      <c r="ROA114" s="250"/>
      <c r="ROB114" s="252"/>
      <c r="ROC114" s="254"/>
      <c r="ROD114" s="255"/>
      <c r="ROE114" s="250"/>
      <c r="ROF114" s="256"/>
      <c r="ROG114" s="250"/>
      <c r="ROH114" s="250"/>
      <c r="ROI114" s="250"/>
      <c r="ROJ114" s="251"/>
      <c r="ROK114" s="252"/>
      <c r="ROL114" s="252"/>
      <c r="ROM114" s="252"/>
      <c r="RON114" s="253"/>
      <c r="ROO114" s="250"/>
      <c r="ROP114" s="252"/>
      <c r="ROQ114" s="250"/>
      <c r="ROR114" s="250"/>
      <c r="ROS114" s="252"/>
      <c r="ROT114" s="254"/>
      <c r="ROU114" s="255"/>
      <c r="ROV114" s="250"/>
      <c r="ROW114" s="256"/>
      <c r="ROX114" s="250"/>
      <c r="ROY114" s="250"/>
      <c r="ROZ114" s="250"/>
      <c r="RPA114" s="251"/>
      <c r="RPB114" s="252"/>
      <c r="RPC114" s="252"/>
      <c r="RPD114" s="252"/>
      <c r="RPE114" s="253"/>
      <c r="RPF114" s="250"/>
      <c r="RPG114" s="252"/>
      <c r="RPH114" s="250"/>
      <c r="RPI114" s="250"/>
      <c r="RPJ114" s="252"/>
      <c r="RPK114" s="254"/>
      <c r="RPL114" s="255"/>
      <c r="RPM114" s="250"/>
      <c r="RPN114" s="256"/>
      <c r="RPO114" s="250"/>
      <c r="RPP114" s="250"/>
      <c r="RPQ114" s="250"/>
      <c r="RPR114" s="251"/>
      <c r="RPS114" s="252"/>
      <c r="RPT114" s="252"/>
      <c r="RPU114" s="252"/>
      <c r="RPV114" s="253"/>
      <c r="RPW114" s="250"/>
      <c r="RPX114" s="252"/>
      <c r="RPY114" s="250"/>
      <c r="RPZ114" s="250"/>
      <c r="RQA114" s="252"/>
      <c r="RQB114" s="254"/>
      <c r="RQC114" s="255"/>
      <c r="RQD114" s="250"/>
      <c r="RQE114" s="256"/>
      <c r="RQF114" s="250"/>
      <c r="RQG114" s="250"/>
      <c r="RQH114" s="250"/>
      <c r="RQI114" s="251"/>
      <c r="RQJ114" s="252"/>
      <c r="RQK114" s="252"/>
      <c r="RQL114" s="252"/>
      <c r="RQM114" s="253"/>
      <c r="RQN114" s="250"/>
      <c r="RQO114" s="252"/>
      <c r="RQP114" s="250"/>
      <c r="RQQ114" s="250"/>
      <c r="RQR114" s="252"/>
      <c r="RQS114" s="254"/>
      <c r="RQT114" s="255"/>
      <c r="RQU114" s="250"/>
      <c r="RQV114" s="256"/>
      <c r="RQW114" s="250"/>
      <c r="RQX114" s="250"/>
      <c r="RQY114" s="250"/>
      <c r="RQZ114" s="251"/>
      <c r="RRA114" s="252"/>
      <c r="RRB114" s="252"/>
      <c r="RRC114" s="252"/>
      <c r="RRD114" s="253"/>
      <c r="RRE114" s="250"/>
      <c r="RRF114" s="252"/>
      <c r="RRG114" s="250"/>
      <c r="RRH114" s="250"/>
      <c r="RRI114" s="252"/>
      <c r="RRJ114" s="254"/>
      <c r="RRK114" s="255"/>
      <c r="RRL114" s="250"/>
      <c r="RRM114" s="256"/>
      <c r="RRN114" s="250"/>
      <c r="RRO114" s="250"/>
      <c r="RRP114" s="250"/>
      <c r="RRQ114" s="251"/>
      <c r="RRR114" s="252"/>
      <c r="RRS114" s="252"/>
      <c r="RRT114" s="252"/>
      <c r="RRU114" s="253"/>
      <c r="RRV114" s="250"/>
      <c r="RRW114" s="252"/>
      <c r="RRX114" s="250"/>
      <c r="RRY114" s="250"/>
      <c r="RRZ114" s="252"/>
      <c r="RSA114" s="254"/>
      <c r="RSB114" s="255"/>
      <c r="RSC114" s="250"/>
      <c r="RSD114" s="256"/>
      <c r="RSE114" s="250"/>
      <c r="RSF114" s="250"/>
      <c r="RSG114" s="250"/>
      <c r="RSH114" s="251"/>
      <c r="RSI114" s="252"/>
      <c r="RSJ114" s="252"/>
      <c r="RSK114" s="252"/>
      <c r="RSL114" s="253"/>
      <c r="RSM114" s="250"/>
      <c r="RSN114" s="252"/>
      <c r="RSO114" s="250"/>
      <c r="RSP114" s="250"/>
      <c r="RSQ114" s="252"/>
      <c r="RSR114" s="254"/>
      <c r="RSS114" s="255"/>
      <c r="RST114" s="250"/>
      <c r="RSU114" s="256"/>
      <c r="RSV114" s="250"/>
      <c r="RSW114" s="250"/>
      <c r="RSX114" s="250"/>
      <c r="RSY114" s="251"/>
      <c r="RSZ114" s="252"/>
      <c r="RTA114" s="252"/>
      <c r="RTB114" s="252"/>
      <c r="RTC114" s="253"/>
      <c r="RTD114" s="250"/>
      <c r="RTE114" s="252"/>
      <c r="RTF114" s="250"/>
      <c r="RTG114" s="250"/>
      <c r="RTH114" s="252"/>
      <c r="RTI114" s="254"/>
      <c r="RTJ114" s="255"/>
      <c r="RTK114" s="250"/>
      <c r="RTL114" s="256"/>
      <c r="RTM114" s="250"/>
      <c r="RTN114" s="250"/>
      <c r="RTO114" s="250"/>
      <c r="RTP114" s="251"/>
      <c r="RTQ114" s="252"/>
      <c r="RTR114" s="252"/>
      <c r="RTS114" s="252"/>
      <c r="RTT114" s="253"/>
      <c r="RTU114" s="250"/>
      <c r="RTV114" s="252"/>
      <c r="RTW114" s="250"/>
      <c r="RTX114" s="250"/>
      <c r="RTY114" s="252"/>
      <c r="RTZ114" s="254"/>
      <c r="RUA114" s="255"/>
      <c r="RUB114" s="250"/>
      <c r="RUC114" s="256"/>
      <c r="RUD114" s="250"/>
      <c r="RUE114" s="250"/>
      <c r="RUF114" s="250"/>
      <c r="RUG114" s="251"/>
      <c r="RUH114" s="252"/>
      <c r="RUI114" s="252"/>
      <c r="RUJ114" s="252"/>
      <c r="RUK114" s="253"/>
      <c r="RUL114" s="250"/>
      <c r="RUM114" s="252"/>
      <c r="RUN114" s="250"/>
      <c r="RUO114" s="250"/>
      <c r="RUP114" s="252"/>
      <c r="RUQ114" s="254"/>
      <c r="RUR114" s="255"/>
      <c r="RUS114" s="250"/>
      <c r="RUT114" s="256"/>
      <c r="RUU114" s="250"/>
      <c r="RUV114" s="250"/>
      <c r="RUW114" s="250"/>
      <c r="RUX114" s="251"/>
      <c r="RUY114" s="252"/>
      <c r="RUZ114" s="252"/>
      <c r="RVA114" s="252"/>
      <c r="RVB114" s="253"/>
      <c r="RVC114" s="250"/>
      <c r="RVD114" s="252"/>
      <c r="RVE114" s="250"/>
      <c r="RVF114" s="250"/>
      <c r="RVG114" s="252"/>
      <c r="RVH114" s="254"/>
      <c r="RVI114" s="255"/>
      <c r="RVJ114" s="250"/>
      <c r="RVK114" s="256"/>
      <c r="RVL114" s="250"/>
      <c r="RVM114" s="250"/>
      <c r="RVN114" s="250"/>
      <c r="RVO114" s="251"/>
      <c r="RVP114" s="252"/>
      <c r="RVQ114" s="252"/>
      <c r="RVR114" s="252"/>
      <c r="RVS114" s="253"/>
      <c r="RVT114" s="250"/>
      <c r="RVU114" s="252"/>
      <c r="RVV114" s="250"/>
      <c r="RVW114" s="250"/>
      <c r="RVX114" s="252"/>
      <c r="RVY114" s="254"/>
      <c r="RVZ114" s="255"/>
      <c r="RWA114" s="250"/>
      <c r="RWB114" s="256"/>
      <c r="RWC114" s="250"/>
      <c r="RWD114" s="250"/>
      <c r="RWE114" s="250"/>
      <c r="RWF114" s="251"/>
      <c r="RWG114" s="252"/>
      <c r="RWH114" s="252"/>
      <c r="RWI114" s="252"/>
      <c r="RWJ114" s="253"/>
      <c r="RWK114" s="250"/>
      <c r="RWL114" s="252"/>
      <c r="RWM114" s="250"/>
      <c r="RWN114" s="250"/>
      <c r="RWO114" s="252"/>
      <c r="RWP114" s="254"/>
      <c r="RWQ114" s="255"/>
      <c r="RWR114" s="250"/>
      <c r="RWS114" s="256"/>
      <c r="RWT114" s="250"/>
      <c r="RWU114" s="250"/>
      <c r="RWV114" s="250"/>
      <c r="RWW114" s="251"/>
      <c r="RWX114" s="252"/>
      <c r="RWY114" s="252"/>
      <c r="RWZ114" s="252"/>
      <c r="RXA114" s="253"/>
      <c r="RXB114" s="250"/>
      <c r="RXC114" s="252"/>
      <c r="RXD114" s="250"/>
      <c r="RXE114" s="250"/>
      <c r="RXF114" s="252"/>
      <c r="RXG114" s="254"/>
      <c r="RXH114" s="255"/>
      <c r="RXI114" s="250"/>
      <c r="RXJ114" s="256"/>
      <c r="RXK114" s="250"/>
      <c r="RXL114" s="250"/>
      <c r="RXM114" s="250"/>
      <c r="RXN114" s="251"/>
      <c r="RXO114" s="252"/>
      <c r="RXP114" s="252"/>
      <c r="RXQ114" s="252"/>
      <c r="RXR114" s="253"/>
      <c r="RXS114" s="250"/>
      <c r="RXT114" s="252"/>
      <c r="RXU114" s="250"/>
      <c r="RXV114" s="250"/>
      <c r="RXW114" s="252"/>
      <c r="RXX114" s="254"/>
      <c r="RXY114" s="255"/>
      <c r="RXZ114" s="250"/>
      <c r="RYA114" s="256"/>
      <c r="RYB114" s="250"/>
      <c r="RYC114" s="250"/>
      <c r="RYD114" s="250"/>
      <c r="RYE114" s="251"/>
      <c r="RYF114" s="252"/>
      <c r="RYG114" s="252"/>
      <c r="RYH114" s="252"/>
      <c r="RYI114" s="253"/>
      <c r="RYJ114" s="250"/>
      <c r="RYK114" s="252"/>
      <c r="RYL114" s="250"/>
      <c r="RYM114" s="250"/>
      <c r="RYN114" s="252"/>
      <c r="RYO114" s="254"/>
      <c r="RYP114" s="255"/>
      <c r="RYQ114" s="250"/>
      <c r="RYR114" s="256"/>
      <c r="RYS114" s="250"/>
      <c r="RYT114" s="250"/>
      <c r="RYU114" s="250"/>
      <c r="RYV114" s="251"/>
      <c r="RYW114" s="252"/>
      <c r="RYX114" s="252"/>
      <c r="RYY114" s="252"/>
      <c r="RYZ114" s="253"/>
      <c r="RZA114" s="250"/>
      <c r="RZB114" s="252"/>
      <c r="RZC114" s="250"/>
      <c r="RZD114" s="250"/>
      <c r="RZE114" s="252"/>
      <c r="RZF114" s="254"/>
      <c r="RZG114" s="255"/>
      <c r="RZH114" s="250"/>
      <c r="RZI114" s="256"/>
      <c r="RZJ114" s="250"/>
      <c r="RZK114" s="250"/>
      <c r="RZL114" s="250"/>
      <c r="RZM114" s="251"/>
      <c r="RZN114" s="252"/>
      <c r="RZO114" s="252"/>
      <c r="RZP114" s="252"/>
      <c r="RZQ114" s="253"/>
      <c r="RZR114" s="250"/>
      <c r="RZS114" s="252"/>
      <c r="RZT114" s="250"/>
      <c r="RZU114" s="250"/>
      <c r="RZV114" s="252"/>
      <c r="RZW114" s="254"/>
      <c r="RZX114" s="255"/>
      <c r="RZY114" s="250"/>
      <c r="RZZ114" s="256"/>
      <c r="SAA114" s="250"/>
      <c r="SAB114" s="250"/>
      <c r="SAC114" s="250"/>
      <c r="SAD114" s="251"/>
      <c r="SAE114" s="252"/>
      <c r="SAF114" s="252"/>
      <c r="SAG114" s="252"/>
      <c r="SAH114" s="253"/>
      <c r="SAI114" s="250"/>
      <c r="SAJ114" s="252"/>
      <c r="SAK114" s="250"/>
      <c r="SAL114" s="250"/>
      <c r="SAM114" s="252"/>
      <c r="SAN114" s="254"/>
      <c r="SAO114" s="255"/>
      <c r="SAP114" s="250"/>
      <c r="SAQ114" s="256"/>
      <c r="SAR114" s="250"/>
      <c r="SAS114" s="250"/>
      <c r="SAT114" s="250"/>
      <c r="SAU114" s="251"/>
      <c r="SAV114" s="252"/>
      <c r="SAW114" s="252"/>
      <c r="SAX114" s="252"/>
      <c r="SAY114" s="253"/>
      <c r="SAZ114" s="250"/>
      <c r="SBA114" s="252"/>
      <c r="SBB114" s="250"/>
      <c r="SBC114" s="250"/>
      <c r="SBD114" s="252"/>
      <c r="SBE114" s="254"/>
      <c r="SBF114" s="255"/>
      <c r="SBG114" s="250"/>
      <c r="SBH114" s="256"/>
      <c r="SBI114" s="250"/>
      <c r="SBJ114" s="250"/>
      <c r="SBK114" s="250"/>
      <c r="SBL114" s="251"/>
      <c r="SBM114" s="252"/>
      <c r="SBN114" s="252"/>
      <c r="SBO114" s="252"/>
      <c r="SBP114" s="253"/>
      <c r="SBQ114" s="250"/>
      <c r="SBR114" s="252"/>
      <c r="SBS114" s="250"/>
      <c r="SBT114" s="250"/>
      <c r="SBU114" s="252"/>
      <c r="SBV114" s="254"/>
      <c r="SBW114" s="255"/>
      <c r="SBX114" s="250"/>
      <c r="SBY114" s="256"/>
      <c r="SBZ114" s="250"/>
      <c r="SCA114" s="250"/>
      <c r="SCB114" s="250"/>
      <c r="SCC114" s="251"/>
      <c r="SCD114" s="252"/>
      <c r="SCE114" s="252"/>
      <c r="SCF114" s="252"/>
      <c r="SCG114" s="253"/>
      <c r="SCH114" s="250"/>
      <c r="SCI114" s="252"/>
      <c r="SCJ114" s="250"/>
      <c r="SCK114" s="250"/>
      <c r="SCL114" s="252"/>
      <c r="SCM114" s="254"/>
      <c r="SCN114" s="255"/>
      <c r="SCO114" s="250"/>
      <c r="SCP114" s="256"/>
      <c r="SCQ114" s="250"/>
      <c r="SCR114" s="250"/>
      <c r="SCS114" s="250"/>
      <c r="SCT114" s="251"/>
      <c r="SCU114" s="252"/>
      <c r="SCV114" s="252"/>
      <c r="SCW114" s="252"/>
      <c r="SCX114" s="253"/>
      <c r="SCY114" s="250"/>
      <c r="SCZ114" s="252"/>
      <c r="SDA114" s="250"/>
      <c r="SDB114" s="250"/>
      <c r="SDC114" s="252"/>
      <c r="SDD114" s="254"/>
      <c r="SDE114" s="255"/>
      <c r="SDF114" s="250"/>
      <c r="SDG114" s="256"/>
      <c r="SDH114" s="250"/>
      <c r="SDI114" s="250"/>
      <c r="SDJ114" s="250"/>
      <c r="SDK114" s="251"/>
      <c r="SDL114" s="252"/>
      <c r="SDM114" s="252"/>
      <c r="SDN114" s="252"/>
      <c r="SDO114" s="253"/>
      <c r="SDP114" s="250"/>
      <c r="SDQ114" s="252"/>
      <c r="SDR114" s="250"/>
      <c r="SDS114" s="250"/>
      <c r="SDT114" s="252"/>
      <c r="SDU114" s="254"/>
      <c r="SDV114" s="255"/>
      <c r="SDW114" s="250"/>
      <c r="SDX114" s="256"/>
      <c r="SDY114" s="250"/>
      <c r="SDZ114" s="250"/>
      <c r="SEA114" s="250"/>
      <c r="SEB114" s="251"/>
      <c r="SEC114" s="252"/>
      <c r="SED114" s="252"/>
      <c r="SEE114" s="252"/>
      <c r="SEF114" s="253"/>
      <c r="SEG114" s="250"/>
      <c r="SEH114" s="252"/>
      <c r="SEI114" s="250"/>
      <c r="SEJ114" s="250"/>
      <c r="SEK114" s="252"/>
      <c r="SEL114" s="254"/>
      <c r="SEM114" s="255"/>
      <c r="SEN114" s="250"/>
      <c r="SEO114" s="256"/>
      <c r="SEP114" s="250"/>
      <c r="SEQ114" s="250"/>
      <c r="SER114" s="250"/>
      <c r="SES114" s="251"/>
      <c r="SET114" s="252"/>
      <c r="SEU114" s="252"/>
      <c r="SEV114" s="252"/>
      <c r="SEW114" s="253"/>
      <c r="SEX114" s="250"/>
      <c r="SEY114" s="252"/>
      <c r="SEZ114" s="250"/>
      <c r="SFA114" s="250"/>
      <c r="SFB114" s="252"/>
      <c r="SFC114" s="254"/>
      <c r="SFD114" s="255"/>
      <c r="SFE114" s="250"/>
      <c r="SFF114" s="256"/>
      <c r="SFG114" s="250"/>
      <c r="SFH114" s="250"/>
      <c r="SFI114" s="250"/>
      <c r="SFJ114" s="251"/>
      <c r="SFK114" s="252"/>
      <c r="SFL114" s="252"/>
      <c r="SFM114" s="252"/>
      <c r="SFN114" s="253"/>
      <c r="SFO114" s="250"/>
      <c r="SFP114" s="252"/>
      <c r="SFQ114" s="250"/>
      <c r="SFR114" s="250"/>
      <c r="SFS114" s="252"/>
      <c r="SFT114" s="254"/>
      <c r="SFU114" s="255"/>
      <c r="SFV114" s="250"/>
      <c r="SFW114" s="256"/>
      <c r="SFX114" s="250"/>
      <c r="SFY114" s="250"/>
      <c r="SFZ114" s="250"/>
      <c r="SGA114" s="251"/>
      <c r="SGB114" s="252"/>
      <c r="SGC114" s="252"/>
      <c r="SGD114" s="252"/>
      <c r="SGE114" s="253"/>
      <c r="SGF114" s="250"/>
      <c r="SGG114" s="252"/>
      <c r="SGH114" s="250"/>
      <c r="SGI114" s="250"/>
      <c r="SGJ114" s="252"/>
      <c r="SGK114" s="254"/>
      <c r="SGL114" s="255"/>
      <c r="SGM114" s="250"/>
      <c r="SGN114" s="256"/>
      <c r="SGO114" s="250"/>
      <c r="SGP114" s="250"/>
      <c r="SGQ114" s="250"/>
      <c r="SGR114" s="251"/>
      <c r="SGS114" s="252"/>
      <c r="SGT114" s="252"/>
      <c r="SGU114" s="252"/>
      <c r="SGV114" s="253"/>
      <c r="SGW114" s="250"/>
      <c r="SGX114" s="252"/>
      <c r="SGY114" s="250"/>
      <c r="SGZ114" s="250"/>
      <c r="SHA114" s="252"/>
      <c r="SHB114" s="254"/>
      <c r="SHC114" s="255"/>
      <c r="SHD114" s="250"/>
      <c r="SHE114" s="256"/>
      <c r="SHF114" s="250"/>
      <c r="SHG114" s="250"/>
      <c r="SHH114" s="250"/>
      <c r="SHI114" s="251"/>
      <c r="SHJ114" s="252"/>
      <c r="SHK114" s="252"/>
      <c r="SHL114" s="252"/>
      <c r="SHM114" s="253"/>
      <c r="SHN114" s="250"/>
      <c r="SHO114" s="252"/>
      <c r="SHP114" s="250"/>
      <c r="SHQ114" s="250"/>
      <c r="SHR114" s="252"/>
      <c r="SHS114" s="254"/>
      <c r="SHT114" s="255"/>
      <c r="SHU114" s="250"/>
      <c r="SHV114" s="256"/>
      <c r="SHW114" s="250"/>
      <c r="SHX114" s="250"/>
      <c r="SHY114" s="250"/>
      <c r="SHZ114" s="251"/>
      <c r="SIA114" s="252"/>
      <c r="SIB114" s="252"/>
      <c r="SIC114" s="252"/>
      <c r="SID114" s="253"/>
      <c r="SIE114" s="250"/>
      <c r="SIF114" s="252"/>
      <c r="SIG114" s="250"/>
      <c r="SIH114" s="250"/>
      <c r="SII114" s="252"/>
      <c r="SIJ114" s="254"/>
      <c r="SIK114" s="255"/>
      <c r="SIL114" s="250"/>
      <c r="SIM114" s="256"/>
      <c r="SIN114" s="250"/>
      <c r="SIO114" s="250"/>
      <c r="SIP114" s="250"/>
      <c r="SIQ114" s="251"/>
      <c r="SIR114" s="252"/>
      <c r="SIS114" s="252"/>
      <c r="SIT114" s="252"/>
      <c r="SIU114" s="253"/>
      <c r="SIV114" s="250"/>
      <c r="SIW114" s="252"/>
      <c r="SIX114" s="250"/>
      <c r="SIY114" s="250"/>
      <c r="SIZ114" s="252"/>
      <c r="SJA114" s="254"/>
      <c r="SJB114" s="255"/>
      <c r="SJC114" s="250"/>
      <c r="SJD114" s="256"/>
      <c r="SJE114" s="250"/>
      <c r="SJF114" s="250"/>
      <c r="SJG114" s="250"/>
      <c r="SJH114" s="251"/>
      <c r="SJI114" s="252"/>
      <c r="SJJ114" s="252"/>
      <c r="SJK114" s="252"/>
      <c r="SJL114" s="253"/>
      <c r="SJM114" s="250"/>
      <c r="SJN114" s="252"/>
      <c r="SJO114" s="250"/>
      <c r="SJP114" s="250"/>
      <c r="SJQ114" s="252"/>
      <c r="SJR114" s="254"/>
      <c r="SJS114" s="255"/>
      <c r="SJT114" s="250"/>
      <c r="SJU114" s="256"/>
      <c r="SJV114" s="250"/>
      <c r="SJW114" s="250"/>
      <c r="SJX114" s="250"/>
      <c r="SJY114" s="251"/>
      <c r="SJZ114" s="252"/>
      <c r="SKA114" s="252"/>
      <c r="SKB114" s="252"/>
      <c r="SKC114" s="253"/>
      <c r="SKD114" s="250"/>
      <c r="SKE114" s="252"/>
      <c r="SKF114" s="250"/>
      <c r="SKG114" s="250"/>
      <c r="SKH114" s="252"/>
      <c r="SKI114" s="254"/>
      <c r="SKJ114" s="255"/>
      <c r="SKK114" s="250"/>
      <c r="SKL114" s="256"/>
      <c r="SKM114" s="250"/>
      <c r="SKN114" s="250"/>
      <c r="SKO114" s="250"/>
      <c r="SKP114" s="251"/>
      <c r="SKQ114" s="252"/>
      <c r="SKR114" s="252"/>
      <c r="SKS114" s="252"/>
      <c r="SKT114" s="253"/>
      <c r="SKU114" s="250"/>
      <c r="SKV114" s="252"/>
      <c r="SKW114" s="250"/>
      <c r="SKX114" s="250"/>
      <c r="SKY114" s="252"/>
      <c r="SKZ114" s="254"/>
      <c r="SLA114" s="255"/>
      <c r="SLB114" s="250"/>
      <c r="SLC114" s="256"/>
      <c r="SLD114" s="250"/>
      <c r="SLE114" s="250"/>
      <c r="SLF114" s="250"/>
      <c r="SLG114" s="251"/>
      <c r="SLH114" s="252"/>
      <c r="SLI114" s="252"/>
      <c r="SLJ114" s="252"/>
      <c r="SLK114" s="253"/>
      <c r="SLL114" s="250"/>
      <c r="SLM114" s="252"/>
      <c r="SLN114" s="250"/>
      <c r="SLO114" s="250"/>
      <c r="SLP114" s="252"/>
      <c r="SLQ114" s="254"/>
      <c r="SLR114" s="255"/>
      <c r="SLS114" s="250"/>
      <c r="SLT114" s="256"/>
      <c r="SLU114" s="250"/>
      <c r="SLV114" s="250"/>
      <c r="SLW114" s="250"/>
      <c r="SLX114" s="251"/>
      <c r="SLY114" s="252"/>
      <c r="SLZ114" s="252"/>
      <c r="SMA114" s="252"/>
      <c r="SMB114" s="253"/>
      <c r="SMC114" s="250"/>
      <c r="SMD114" s="252"/>
      <c r="SME114" s="250"/>
      <c r="SMF114" s="250"/>
      <c r="SMG114" s="252"/>
      <c r="SMH114" s="254"/>
      <c r="SMI114" s="255"/>
      <c r="SMJ114" s="250"/>
      <c r="SMK114" s="256"/>
      <c r="SML114" s="250"/>
      <c r="SMM114" s="250"/>
      <c r="SMN114" s="250"/>
      <c r="SMO114" s="251"/>
      <c r="SMP114" s="252"/>
      <c r="SMQ114" s="252"/>
      <c r="SMR114" s="252"/>
      <c r="SMS114" s="253"/>
      <c r="SMT114" s="250"/>
      <c r="SMU114" s="252"/>
      <c r="SMV114" s="250"/>
      <c r="SMW114" s="250"/>
      <c r="SMX114" s="252"/>
      <c r="SMY114" s="254"/>
      <c r="SMZ114" s="255"/>
      <c r="SNA114" s="250"/>
      <c r="SNB114" s="256"/>
      <c r="SNC114" s="250"/>
      <c r="SND114" s="250"/>
      <c r="SNE114" s="250"/>
      <c r="SNF114" s="251"/>
      <c r="SNG114" s="252"/>
      <c r="SNH114" s="252"/>
      <c r="SNI114" s="252"/>
      <c r="SNJ114" s="253"/>
      <c r="SNK114" s="250"/>
      <c r="SNL114" s="252"/>
      <c r="SNM114" s="250"/>
      <c r="SNN114" s="250"/>
      <c r="SNO114" s="252"/>
      <c r="SNP114" s="254"/>
      <c r="SNQ114" s="255"/>
      <c r="SNR114" s="250"/>
      <c r="SNS114" s="256"/>
      <c r="SNT114" s="250"/>
      <c r="SNU114" s="250"/>
      <c r="SNV114" s="250"/>
      <c r="SNW114" s="251"/>
      <c r="SNX114" s="252"/>
      <c r="SNY114" s="252"/>
      <c r="SNZ114" s="252"/>
      <c r="SOA114" s="253"/>
      <c r="SOB114" s="250"/>
      <c r="SOC114" s="252"/>
      <c r="SOD114" s="250"/>
      <c r="SOE114" s="250"/>
      <c r="SOF114" s="252"/>
      <c r="SOG114" s="254"/>
      <c r="SOH114" s="255"/>
      <c r="SOI114" s="250"/>
      <c r="SOJ114" s="256"/>
      <c r="SOK114" s="250"/>
      <c r="SOL114" s="250"/>
      <c r="SOM114" s="250"/>
      <c r="SON114" s="251"/>
      <c r="SOO114" s="252"/>
      <c r="SOP114" s="252"/>
      <c r="SOQ114" s="252"/>
      <c r="SOR114" s="253"/>
      <c r="SOS114" s="250"/>
      <c r="SOT114" s="252"/>
      <c r="SOU114" s="250"/>
      <c r="SOV114" s="250"/>
      <c r="SOW114" s="252"/>
      <c r="SOX114" s="254"/>
      <c r="SOY114" s="255"/>
      <c r="SOZ114" s="250"/>
      <c r="SPA114" s="256"/>
      <c r="SPB114" s="250"/>
      <c r="SPC114" s="250"/>
      <c r="SPD114" s="250"/>
      <c r="SPE114" s="251"/>
      <c r="SPF114" s="252"/>
      <c r="SPG114" s="252"/>
      <c r="SPH114" s="252"/>
      <c r="SPI114" s="253"/>
      <c r="SPJ114" s="250"/>
      <c r="SPK114" s="252"/>
      <c r="SPL114" s="250"/>
      <c r="SPM114" s="250"/>
      <c r="SPN114" s="252"/>
      <c r="SPO114" s="254"/>
      <c r="SPP114" s="255"/>
      <c r="SPQ114" s="250"/>
      <c r="SPR114" s="256"/>
      <c r="SPS114" s="250"/>
      <c r="SPT114" s="250"/>
      <c r="SPU114" s="250"/>
      <c r="SPV114" s="251"/>
      <c r="SPW114" s="252"/>
      <c r="SPX114" s="252"/>
      <c r="SPY114" s="252"/>
      <c r="SPZ114" s="253"/>
      <c r="SQA114" s="250"/>
      <c r="SQB114" s="252"/>
      <c r="SQC114" s="250"/>
      <c r="SQD114" s="250"/>
      <c r="SQE114" s="252"/>
      <c r="SQF114" s="254"/>
      <c r="SQG114" s="255"/>
      <c r="SQH114" s="250"/>
      <c r="SQI114" s="256"/>
      <c r="SQJ114" s="250"/>
      <c r="SQK114" s="250"/>
      <c r="SQL114" s="250"/>
      <c r="SQM114" s="251"/>
      <c r="SQN114" s="252"/>
      <c r="SQO114" s="252"/>
      <c r="SQP114" s="252"/>
      <c r="SQQ114" s="253"/>
      <c r="SQR114" s="250"/>
      <c r="SQS114" s="252"/>
      <c r="SQT114" s="250"/>
      <c r="SQU114" s="250"/>
      <c r="SQV114" s="252"/>
      <c r="SQW114" s="254"/>
      <c r="SQX114" s="255"/>
      <c r="SQY114" s="250"/>
      <c r="SQZ114" s="256"/>
      <c r="SRA114" s="250"/>
      <c r="SRB114" s="250"/>
      <c r="SRC114" s="250"/>
      <c r="SRD114" s="251"/>
      <c r="SRE114" s="252"/>
      <c r="SRF114" s="252"/>
      <c r="SRG114" s="252"/>
      <c r="SRH114" s="253"/>
      <c r="SRI114" s="250"/>
      <c r="SRJ114" s="252"/>
      <c r="SRK114" s="250"/>
      <c r="SRL114" s="250"/>
      <c r="SRM114" s="252"/>
      <c r="SRN114" s="254"/>
      <c r="SRO114" s="255"/>
      <c r="SRP114" s="250"/>
      <c r="SRQ114" s="256"/>
      <c r="SRR114" s="250"/>
      <c r="SRS114" s="250"/>
      <c r="SRT114" s="250"/>
      <c r="SRU114" s="251"/>
      <c r="SRV114" s="252"/>
      <c r="SRW114" s="252"/>
      <c r="SRX114" s="252"/>
      <c r="SRY114" s="253"/>
      <c r="SRZ114" s="250"/>
      <c r="SSA114" s="252"/>
      <c r="SSB114" s="250"/>
      <c r="SSC114" s="250"/>
      <c r="SSD114" s="252"/>
      <c r="SSE114" s="254"/>
      <c r="SSF114" s="255"/>
      <c r="SSG114" s="250"/>
      <c r="SSH114" s="256"/>
      <c r="SSI114" s="250"/>
      <c r="SSJ114" s="250"/>
      <c r="SSK114" s="250"/>
      <c r="SSL114" s="251"/>
      <c r="SSM114" s="252"/>
      <c r="SSN114" s="252"/>
      <c r="SSO114" s="252"/>
      <c r="SSP114" s="253"/>
      <c r="SSQ114" s="250"/>
      <c r="SSR114" s="252"/>
      <c r="SSS114" s="250"/>
      <c r="SST114" s="250"/>
      <c r="SSU114" s="252"/>
      <c r="SSV114" s="254"/>
      <c r="SSW114" s="255"/>
      <c r="SSX114" s="250"/>
      <c r="SSY114" s="256"/>
      <c r="SSZ114" s="250"/>
      <c r="STA114" s="250"/>
      <c r="STB114" s="250"/>
      <c r="STC114" s="251"/>
      <c r="STD114" s="252"/>
      <c r="STE114" s="252"/>
      <c r="STF114" s="252"/>
      <c r="STG114" s="253"/>
      <c r="STH114" s="250"/>
      <c r="STI114" s="252"/>
      <c r="STJ114" s="250"/>
      <c r="STK114" s="250"/>
      <c r="STL114" s="252"/>
      <c r="STM114" s="254"/>
      <c r="STN114" s="255"/>
      <c r="STO114" s="250"/>
      <c r="STP114" s="256"/>
      <c r="STQ114" s="250"/>
      <c r="STR114" s="250"/>
      <c r="STS114" s="250"/>
      <c r="STT114" s="251"/>
      <c r="STU114" s="252"/>
      <c r="STV114" s="252"/>
      <c r="STW114" s="252"/>
      <c r="STX114" s="253"/>
      <c r="STY114" s="250"/>
      <c r="STZ114" s="252"/>
      <c r="SUA114" s="250"/>
      <c r="SUB114" s="250"/>
      <c r="SUC114" s="252"/>
      <c r="SUD114" s="254"/>
      <c r="SUE114" s="255"/>
      <c r="SUF114" s="250"/>
      <c r="SUG114" s="256"/>
      <c r="SUH114" s="250"/>
      <c r="SUI114" s="250"/>
      <c r="SUJ114" s="250"/>
      <c r="SUK114" s="251"/>
      <c r="SUL114" s="252"/>
      <c r="SUM114" s="252"/>
      <c r="SUN114" s="252"/>
      <c r="SUO114" s="253"/>
      <c r="SUP114" s="250"/>
      <c r="SUQ114" s="252"/>
      <c r="SUR114" s="250"/>
      <c r="SUS114" s="250"/>
      <c r="SUT114" s="252"/>
      <c r="SUU114" s="254"/>
      <c r="SUV114" s="255"/>
      <c r="SUW114" s="250"/>
      <c r="SUX114" s="256"/>
      <c r="SUY114" s="250"/>
      <c r="SUZ114" s="250"/>
      <c r="SVA114" s="250"/>
      <c r="SVB114" s="251"/>
      <c r="SVC114" s="252"/>
      <c r="SVD114" s="252"/>
      <c r="SVE114" s="252"/>
      <c r="SVF114" s="253"/>
      <c r="SVG114" s="250"/>
      <c r="SVH114" s="252"/>
      <c r="SVI114" s="250"/>
      <c r="SVJ114" s="250"/>
      <c r="SVK114" s="252"/>
      <c r="SVL114" s="254"/>
      <c r="SVM114" s="255"/>
      <c r="SVN114" s="250"/>
      <c r="SVO114" s="256"/>
      <c r="SVP114" s="250"/>
      <c r="SVQ114" s="250"/>
      <c r="SVR114" s="250"/>
      <c r="SVS114" s="251"/>
      <c r="SVT114" s="252"/>
      <c r="SVU114" s="252"/>
      <c r="SVV114" s="252"/>
      <c r="SVW114" s="253"/>
      <c r="SVX114" s="250"/>
      <c r="SVY114" s="252"/>
      <c r="SVZ114" s="250"/>
      <c r="SWA114" s="250"/>
      <c r="SWB114" s="252"/>
      <c r="SWC114" s="254"/>
      <c r="SWD114" s="255"/>
      <c r="SWE114" s="250"/>
      <c r="SWF114" s="256"/>
      <c r="SWG114" s="250"/>
      <c r="SWH114" s="250"/>
      <c r="SWI114" s="250"/>
      <c r="SWJ114" s="251"/>
      <c r="SWK114" s="252"/>
      <c r="SWL114" s="252"/>
      <c r="SWM114" s="252"/>
      <c r="SWN114" s="253"/>
      <c r="SWO114" s="250"/>
      <c r="SWP114" s="252"/>
      <c r="SWQ114" s="250"/>
      <c r="SWR114" s="250"/>
      <c r="SWS114" s="252"/>
      <c r="SWT114" s="254"/>
      <c r="SWU114" s="255"/>
      <c r="SWV114" s="250"/>
      <c r="SWW114" s="256"/>
      <c r="SWX114" s="250"/>
      <c r="SWY114" s="250"/>
      <c r="SWZ114" s="250"/>
      <c r="SXA114" s="251"/>
      <c r="SXB114" s="252"/>
      <c r="SXC114" s="252"/>
      <c r="SXD114" s="252"/>
      <c r="SXE114" s="253"/>
      <c r="SXF114" s="250"/>
      <c r="SXG114" s="252"/>
      <c r="SXH114" s="250"/>
      <c r="SXI114" s="250"/>
      <c r="SXJ114" s="252"/>
      <c r="SXK114" s="254"/>
      <c r="SXL114" s="255"/>
      <c r="SXM114" s="250"/>
      <c r="SXN114" s="256"/>
      <c r="SXO114" s="250"/>
      <c r="SXP114" s="250"/>
      <c r="SXQ114" s="250"/>
      <c r="SXR114" s="251"/>
      <c r="SXS114" s="252"/>
      <c r="SXT114" s="252"/>
      <c r="SXU114" s="252"/>
      <c r="SXV114" s="253"/>
      <c r="SXW114" s="250"/>
      <c r="SXX114" s="252"/>
      <c r="SXY114" s="250"/>
      <c r="SXZ114" s="250"/>
      <c r="SYA114" s="252"/>
      <c r="SYB114" s="254"/>
      <c r="SYC114" s="255"/>
      <c r="SYD114" s="250"/>
      <c r="SYE114" s="256"/>
      <c r="SYF114" s="250"/>
      <c r="SYG114" s="250"/>
      <c r="SYH114" s="250"/>
      <c r="SYI114" s="251"/>
      <c r="SYJ114" s="252"/>
      <c r="SYK114" s="252"/>
      <c r="SYL114" s="252"/>
      <c r="SYM114" s="253"/>
      <c r="SYN114" s="250"/>
      <c r="SYO114" s="252"/>
      <c r="SYP114" s="250"/>
      <c r="SYQ114" s="250"/>
      <c r="SYR114" s="252"/>
      <c r="SYS114" s="254"/>
      <c r="SYT114" s="255"/>
      <c r="SYU114" s="250"/>
      <c r="SYV114" s="256"/>
      <c r="SYW114" s="250"/>
      <c r="SYX114" s="250"/>
      <c r="SYY114" s="250"/>
      <c r="SYZ114" s="251"/>
      <c r="SZA114" s="252"/>
      <c r="SZB114" s="252"/>
      <c r="SZC114" s="252"/>
      <c r="SZD114" s="253"/>
      <c r="SZE114" s="250"/>
      <c r="SZF114" s="252"/>
      <c r="SZG114" s="250"/>
      <c r="SZH114" s="250"/>
      <c r="SZI114" s="252"/>
      <c r="SZJ114" s="254"/>
      <c r="SZK114" s="255"/>
      <c r="SZL114" s="250"/>
      <c r="SZM114" s="256"/>
      <c r="SZN114" s="250"/>
      <c r="SZO114" s="250"/>
      <c r="SZP114" s="250"/>
      <c r="SZQ114" s="251"/>
      <c r="SZR114" s="252"/>
      <c r="SZS114" s="252"/>
      <c r="SZT114" s="252"/>
      <c r="SZU114" s="253"/>
      <c r="SZV114" s="250"/>
      <c r="SZW114" s="252"/>
      <c r="SZX114" s="250"/>
      <c r="SZY114" s="250"/>
      <c r="SZZ114" s="252"/>
      <c r="TAA114" s="254"/>
      <c r="TAB114" s="255"/>
      <c r="TAC114" s="250"/>
      <c r="TAD114" s="256"/>
      <c r="TAE114" s="250"/>
      <c r="TAF114" s="250"/>
      <c r="TAG114" s="250"/>
      <c r="TAH114" s="251"/>
      <c r="TAI114" s="252"/>
      <c r="TAJ114" s="252"/>
      <c r="TAK114" s="252"/>
      <c r="TAL114" s="253"/>
      <c r="TAM114" s="250"/>
      <c r="TAN114" s="252"/>
      <c r="TAO114" s="250"/>
      <c r="TAP114" s="250"/>
      <c r="TAQ114" s="252"/>
      <c r="TAR114" s="254"/>
      <c r="TAS114" s="255"/>
      <c r="TAT114" s="250"/>
      <c r="TAU114" s="256"/>
      <c r="TAV114" s="250"/>
      <c r="TAW114" s="250"/>
      <c r="TAX114" s="250"/>
      <c r="TAY114" s="251"/>
      <c r="TAZ114" s="252"/>
      <c r="TBA114" s="252"/>
      <c r="TBB114" s="252"/>
      <c r="TBC114" s="253"/>
      <c r="TBD114" s="250"/>
      <c r="TBE114" s="252"/>
      <c r="TBF114" s="250"/>
      <c r="TBG114" s="250"/>
      <c r="TBH114" s="252"/>
      <c r="TBI114" s="254"/>
      <c r="TBJ114" s="255"/>
      <c r="TBK114" s="250"/>
      <c r="TBL114" s="256"/>
      <c r="TBM114" s="250"/>
      <c r="TBN114" s="250"/>
      <c r="TBO114" s="250"/>
      <c r="TBP114" s="251"/>
      <c r="TBQ114" s="252"/>
      <c r="TBR114" s="252"/>
      <c r="TBS114" s="252"/>
      <c r="TBT114" s="253"/>
      <c r="TBU114" s="250"/>
      <c r="TBV114" s="252"/>
      <c r="TBW114" s="250"/>
      <c r="TBX114" s="250"/>
      <c r="TBY114" s="252"/>
      <c r="TBZ114" s="254"/>
      <c r="TCA114" s="255"/>
      <c r="TCB114" s="250"/>
      <c r="TCC114" s="256"/>
      <c r="TCD114" s="250"/>
      <c r="TCE114" s="250"/>
      <c r="TCF114" s="250"/>
      <c r="TCG114" s="251"/>
      <c r="TCH114" s="252"/>
      <c r="TCI114" s="252"/>
      <c r="TCJ114" s="252"/>
      <c r="TCK114" s="253"/>
      <c r="TCL114" s="250"/>
      <c r="TCM114" s="252"/>
      <c r="TCN114" s="250"/>
      <c r="TCO114" s="250"/>
      <c r="TCP114" s="252"/>
      <c r="TCQ114" s="254"/>
      <c r="TCR114" s="255"/>
      <c r="TCS114" s="250"/>
      <c r="TCT114" s="256"/>
      <c r="TCU114" s="250"/>
      <c r="TCV114" s="250"/>
      <c r="TCW114" s="250"/>
      <c r="TCX114" s="251"/>
      <c r="TCY114" s="252"/>
      <c r="TCZ114" s="252"/>
      <c r="TDA114" s="252"/>
      <c r="TDB114" s="253"/>
      <c r="TDC114" s="250"/>
      <c r="TDD114" s="252"/>
      <c r="TDE114" s="250"/>
      <c r="TDF114" s="250"/>
      <c r="TDG114" s="252"/>
      <c r="TDH114" s="254"/>
      <c r="TDI114" s="255"/>
      <c r="TDJ114" s="250"/>
      <c r="TDK114" s="256"/>
      <c r="TDL114" s="250"/>
      <c r="TDM114" s="250"/>
      <c r="TDN114" s="250"/>
      <c r="TDO114" s="251"/>
      <c r="TDP114" s="252"/>
      <c r="TDQ114" s="252"/>
      <c r="TDR114" s="252"/>
      <c r="TDS114" s="253"/>
      <c r="TDT114" s="250"/>
      <c r="TDU114" s="252"/>
      <c r="TDV114" s="250"/>
      <c r="TDW114" s="250"/>
      <c r="TDX114" s="252"/>
      <c r="TDY114" s="254"/>
      <c r="TDZ114" s="255"/>
      <c r="TEA114" s="250"/>
      <c r="TEB114" s="256"/>
      <c r="TEC114" s="250"/>
      <c r="TED114" s="250"/>
      <c r="TEE114" s="250"/>
      <c r="TEF114" s="251"/>
      <c r="TEG114" s="252"/>
      <c r="TEH114" s="252"/>
      <c r="TEI114" s="252"/>
      <c r="TEJ114" s="253"/>
      <c r="TEK114" s="250"/>
      <c r="TEL114" s="252"/>
      <c r="TEM114" s="250"/>
      <c r="TEN114" s="250"/>
      <c r="TEO114" s="252"/>
      <c r="TEP114" s="254"/>
      <c r="TEQ114" s="255"/>
      <c r="TER114" s="250"/>
      <c r="TES114" s="256"/>
      <c r="TET114" s="250"/>
      <c r="TEU114" s="250"/>
      <c r="TEV114" s="250"/>
      <c r="TEW114" s="251"/>
      <c r="TEX114" s="252"/>
      <c r="TEY114" s="252"/>
      <c r="TEZ114" s="252"/>
      <c r="TFA114" s="253"/>
      <c r="TFB114" s="250"/>
      <c r="TFC114" s="252"/>
      <c r="TFD114" s="250"/>
      <c r="TFE114" s="250"/>
      <c r="TFF114" s="252"/>
      <c r="TFG114" s="254"/>
      <c r="TFH114" s="255"/>
      <c r="TFI114" s="250"/>
      <c r="TFJ114" s="256"/>
      <c r="TFK114" s="250"/>
      <c r="TFL114" s="250"/>
      <c r="TFM114" s="250"/>
      <c r="TFN114" s="251"/>
      <c r="TFO114" s="252"/>
      <c r="TFP114" s="252"/>
      <c r="TFQ114" s="252"/>
      <c r="TFR114" s="253"/>
      <c r="TFS114" s="250"/>
      <c r="TFT114" s="252"/>
      <c r="TFU114" s="250"/>
      <c r="TFV114" s="250"/>
      <c r="TFW114" s="252"/>
      <c r="TFX114" s="254"/>
      <c r="TFY114" s="255"/>
      <c r="TFZ114" s="250"/>
      <c r="TGA114" s="256"/>
      <c r="TGB114" s="250"/>
      <c r="TGC114" s="250"/>
      <c r="TGD114" s="250"/>
      <c r="TGE114" s="251"/>
      <c r="TGF114" s="252"/>
      <c r="TGG114" s="252"/>
      <c r="TGH114" s="252"/>
      <c r="TGI114" s="253"/>
      <c r="TGJ114" s="250"/>
      <c r="TGK114" s="252"/>
      <c r="TGL114" s="250"/>
      <c r="TGM114" s="250"/>
      <c r="TGN114" s="252"/>
      <c r="TGO114" s="254"/>
      <c r="TGP114" s="255"/>
      <c r="TGQ114" s="250"/>
      <c r="TGR114" s="256"/>
      <c r="TGS114" s="250"/>
      <c r="TGT114" s="250"/>
      <c r="TGU114" s="250"/>
      <c r="TGV114" s="251"/>
      <c r="TGW114" s="252"/>
      <c r="TGX114" s="252"/>
      <c r="TGY114" s="252"/>
      <c r="TGZ114" s="253"/>
      <c r="THA114" s="250"/>
      <c r="THB114" s="252"/>
      <c r="THC114" s="250"/>
      <c r="THD114" s="250"/>
      <c r="THE114" s="252"/>
      <c r="THF114" s="254"/>
      <c r="THG114" s="255"/>
      <c r="THH114" s="250"/>
      <c r="THI114" s="256"/>
      <c r="THJ114" s="250"/>
      <c r="THK114" s="250"/>
      <c r="THL114" s="250"/>
      <c r="THM114" s="251"/>
      <c r="THN114" s="252"/>
      <c r="THO114" s="252"/>
      <c r="THP114" s="252"/>
      <c r="THQ114" s="253"/>
      <c r="THR114" s="250"/>
      <c r="THS114" s="252"/>
      <c r="THT114" s="250"/>
      <c r="THU114" s="250"/>
      <c r="THV114" s="252"/>
      <c r="THW114" s="254"/>
      <c r="THX114" s="255"/>
      <c r="THY114" s="250"/>
      <c r="THZ114" s="256"/>
      <c r="TIA114" s="250"/>
      <c r="TIB114" s="250"/>
      <c r="TIC114" s="250"/>
      <c r="TID114" s="251"/>
      <c r="TIE114" s="252"/>
      <c r="TIF114" s="252"/>
      <c r="TIG114" s="252"/>
      <c r="TIH114" s="253"/>
      <c r="TII114" s="250"/>
      <c r="TIJ114" s="252"/>
      <c r="TIK114" s="250"/>
      <c r="TIL114" s="250"/>
      <c r="TIM114" s="252"/>
      <c r="TIN114" s="254"/>
      <c r="TIO114" s="255"/>
      <c r="TIP114" s="250"/>
      <c r="TIQ114" s="256"/>
      <c r="TIR114" s="250"/>
      <c r="TIS114" s="250"/>
      <c r="TIT114" s="250"/>
      <c r="TIU114" s="251"/>
      <c r="TIV114" s="252"/>
      <c r="TIW114" s="252"/>
      <c r="TIX114" s="252"/>
      <c r="TIY114" s="253"/>
      <c r="TIZ114" s="250"/>
      <c r="TJA114" s="252"/>
      <c r="TJB114" s="250"/>
      <c r="TJC114" s="250"/>
      <c r="TJD114" s="252"/>
      <c r="TJE114" s="254"/>
      <c r="TJF114" s="255"/>
      <c r="TJG114" s="250"/>
      <c r="TJH114" s="256"/>
      <c r="TJI114" s="250"/>
      <c r="TJJ114" s="250"/>
      <c r="TJK114" s="250"/>
      <c r="TJL114" s="251"/>
      <c r="TJM114" s="252"/>
      <c r="TJN114" s="252"/>
      <c r="TJO114" s="252"/>
      <c r="TJP114" s="253"/>
      <c r="TJQ114" s="250"/>
      <c r="TJR114" s="252"/>
      <c r="TJS114" s="250"/>
      <c r="TJT114" s="250"/>
      <c r="TJU114" s="252"/>
      <c r="TJV114" s="254"/>
      <c r="TJW114" s="255"/>
      <c r="TJX114" s="250"/>
      <c r="TJY114" s="256"/>
      <c r="TJZ114" s="250"/>
      <c r="TKA114" s="250"/>
      <c r="TKB114" s="250"/>
      <c r="TKC114" s="251"/>
      <c r="TKD114" s="252"/>
      <c r="TKE114" s="252"/>
      <c r="TKF114" s="252"/>
      <c r="TKG114" s="253"/>
      <c r="TKH114" s="250"/>
      <c r="TKI114" s="252"/>
      <c r="TKJ114" s="250"/>
      <c r="TKK114" s="250"/>
      <c r="TKL114" s="252"/>
      <c r="TKM114" s="254"/>
      <c r="TKN114" s="255"/>
      <c r="TKO114" s="250"/>
      <c r="TKP114" s="256"/>
      <c r="TKQ114" s="250"/>
      <c r="TKR114" s="250"/>
      <c r="TKS114" s="250"/>
      <c r="TKT114" s="251"/>
      <c r="TKU114" s="252"/>
      <c r="TKV114" s="252"/>
      <c r="TKW114" s="252"/>
      <c r="TKX114" s="253"/>
      <c r="TKY114" s="250"/>
      <c r="TKZ114" s="252"/>
      <c r="TLA114" s="250"/>
      <c r="TLB114" s="250"/>
      <c r="TLC114" s="252"/>
      <c r="TLD114" s="254"/>
      <c r="TLE114" s="255"/>
      <c r="TLF114" s="250"/>
      <c r="TLG114" s="256"/>
      <c r="TLH114" s="250"/>
      <c r="TLI114" s="250"/>
      <c r="TLJ114" s="250"/>
      <c r="TLK114" s="251"/>
      <c r="TLL114" s="252"/>
      <c r="TLM114" s="252"/>
      <c r="TLN114" s="252"/>
      <c r="TLO114" s="253"/>
      <c r="TLP114" s="250"/>
      <c r="TLQ114" s="252"/>
      <c r="TLR114" s="250"/>
      <c r="TLS114" s="250"/>
      <c r="TLT114" s="252"/>
      <c r="TLU114" s="254"/>
      <c r="TLV114" s="255"/>
      <c r="TLW114" s="250"/>
      <c r="TLX114" s="256"/>
      <c r="TLY114" s="250"/>
      <c r="TLZ114" s="250"/>
      <c r="TMA114" s="250"/>
      <c r="TMB114" s="251"/>
      <c r="TMC114" s="252"/>
      <c r="TMD114" s="252"/>
      <c r="TME114" s="252"/>
      <c r="TMF114" s="253"/>
      <c r="TMG114" s="250"/>
      <c r="TMH114" s="252"/>
      <c r="TMI114" s="250"/>
      <c r="TMJ114" s="250"/>
      <c r="TMK114" s="252"/>
      <c r="TML114" s="254"/>
      <c r="TMM114" s="255"/>
      <c r="TMN114" s="250"/>
      <c r="TMO114" s="256"/>
      <c r="TMP114" s="250"/>
      <c r="TMQ114" s="250"/>
      <c r="TMR114" s="250"/>
      <c r="TMS114" s="251"/>
      <c r="TMT114" s="252"/>
      <c r="TMU114" s="252"/>
      <c r="TMV114" s="252"/>
      <c r="TMW114" s="253"/>
      <c r="TMX114" s="250"/>
      <c r="TMY114" s="252"/>
      <c r="TMZ114" s="250"/>
      <c r="TNA114" s="250"/>
      <c r="TNB114" s="252"/>
      <c r="TNC114" s="254"/>
      <c r="TND114" s="255"/>
      <c r="TNE114" s="250"/>
      <c r="TNF114" s="256"/>
      <c r="TNG114" s="250"/>
      <c r="TNH114" s="250"/>
      <c r="TNI114" s="250"/>
      <c r="TNJ114" s="251"/>
      <c r="TNK114" s="252"/>
      <c r="TNL114" s="252"/>
      <c r="TNM114" s="252"/>
      <c r="TNN114" s="253"/>
      <c r="TNO114" s="250"/>
      <c r="TNP114" s="252"/>
      <c r="TNQ114" s="250"/>
      <c r="TNR114" s="250"/>
      <c r="TNS114" s="252"/>
      <c r="TNT114" s="254"/>
      <c r="TNU114" s="255"/>
      <c r="TNV114" s="250"/>
      <c r="TNW114" s="256"/>
      <c r="TNX114" s="250"/>
      <c r="TNY114" s="250"/>
      <c r="TNZ114" s="250"/>
      <c r="TOA114" s="251"/>
      <c r="TOB114" s="252"/>
      <c r="TOC114" s="252"/>
      <c r="TOD114" s="252"/>
      <c r="TOE114" s="253"/>
      <c r="TOF114" s="250"/>
      <c r="TOG114" s="252"/>
      <c r="TOH114" s="250"/>
      <c r="TOI114" s="250"/>
      <c r="TOJ114" s="252"/>
      <c r="TOK114" s="254"/>
      <c r="TOL114" s="255"/>
      <c r="TOM114" s="250"/>
      <c r="TON114" s="256"/>
      <c r="TOO114" s="250"/>
      <c r="TOP114" s="250"/>
      <c r="TOQ114" s="250"/>
      <c r="TOR114" s="251"/>
      <c r="TOS114" s="252"/>
      <c r="TOT114" s="252"/>
      <c r="TOU114" s="252"/>
      <c r="TOV114" s="253"/>
      <c r="TOW114" s="250"/>
      <c r="TOX114" s="252"/>
      <c r="TOY114" s="250"/>
      <c r="TOZ114" s="250"/>
      <c r="TPA114" s="252"/>
      <c r="TPB114" s="254"/>
      <c r="TPC114" s="255"/>
      <c r="TPD114" s="250"/>
      <c r="TPE114" s="256"/>
      <c r="TPF114" s="250"/>
      <c r="TPG114" s="250"/>
      <c r="TPH114" s="250"/>
      <c r="TPI114" s="251"/>
      <c r="TPJ114" s="252"/>
      <c r="TPK114" s="252"/>
      <c r="TPL114" s="252"/>
      <c r="TPM114" s="253"/>
      <c r="TPN114" s="250"/>
      <c r="TPO114" s="252"/>
      <c r="TPP114" s="250"/>
      <c r="TPQ114" s="250"/>
      <c r="TPR114" s="252"/>
      <c r="TPS114" s="254"/>
      <c r="TPT114" s="255"/>
      <c r="TPU114" s="250"/>
      <c r="TPV114" s="256"/>
      <c r="TPW114" s="250"/>
      <c r="TPX114" s="250"/>
      <c r="TPY114" s="250"/>
      <c r="TPZ114" s="251"/>
      <c r="TQA114" s="252"/>
      <c r="TQB114" s="252"/>
      <c r="TQC114" s="252"/>
      <c r="TQD114" s="253"/>
      <c r="TQE114" s="250"/>
      <c r="TQF114" s="252"/>
      <c r="TQG114" s="250"/>
      <c r="TQH114" s="250"/>
      <c r="TQI114" s="252"/>
      <c r="TQJ114" s="254"/>
      <c r="TQK114" s="255"/>
      <c r="TQL114" s="250"/>
      <c r="TQM114" s="256"/>
      <c r="TQN114" s="250"/>
      <c r="TQO114" s="250"/>
      <c r="TQP114" s="250"/>
      <c r="TQQ114" s="251"/>
      <c r="TQR114" s="252"/>
      <c r="TQS114" s="252"/>
      <c r="TQT114" s="252"/>
      <c r="TQU114" s="253"/>
      <c r="TQV114" s="250"/>
      <c r="TQW114" s="252"/>
      <c r="TQX114" s="250"/>
      <c r="TQY114" s="250"/>
      <c r="TQZ114" s="252"/>
      <c r="TRA114" s="254"/>
      <c r="TRB114" s="255"/>
      <c r="TRC114" s="250"/>
      <c r="TRD114" s="256"/>
      <c r="TRE114" s="250"/>
      <c r="TRF114" s="250"/>
      <c r="TRG114" s="250"/>
      <c r="TRH114" s="251"/>
      <c r="TRI114" s="252"/>
      <c r="TRJ114" s="252"/>
      <c r="TRK114" s="252"/>
      <c r="TRL114" s="253"/>
      <c r="TRM114" s="250"/>
      <c r="TRN114" s="252"/>
      <c r="TRO114" s="250"/>
      <c r="TRP114" s="250"/>
      <c r="TRQ114" s="252"/>
      <c r="TRR114" s="254"/>
      <c r="TRS114" s="255"/>
      <c r="TRT114" s="250"/>
      <c r="TRU114" s="256"/>
      <c r="TRV114" s="250"/>
      <c r="TRW114" s="250"/>
      <c r="TRX114" s="250"/>
      <c r="TRY114" s="251"/>
      <c r="TRZ114" s="252"/>
      <c r="TSA114" s="252"/>
      <c r="TSB114" s="252"/>
      <c r="TSC114" s="253"/>
      <c r="TSD114" s="250"/>
      <c r="TSE114" s="252"/>
      <c r="TSF114" s="250"/>
      <c r="TSG114" s="250"/>
      <c r="TSH114" s="252"/>
      <c r="TSI114" s="254"/>
      <c r="TSJ114" s="255"/>
      <c r="TSK114" s="250"/>
      <c r="TSL114" s="256"/>
      <c r="TSM114" s="250"/>
      <c r="TSN114" s="250"/>
      <c r="TSO114" s="250"/>
      <c r="TSP114" s="251"/>
      <c r="TSQ114" s="252"/>
      <c r="TSR114" s="252"/>
      <c r="TSS114" s="252"/>
      <c r="TST114" s="253"/>
      <c r="TSU114" s="250"/>
      <c r="TSV114" s="252"/>
      <c r="TSW114" s="250"/>
      <c r="TSX114" s="250"/>
      <c r="TSY114" s="252"/>
      <c r="TSZ114" s="254"/>
      <c r="TTA114" s="255"/>
      <c r="TTB114" s="250"/>
      <c r="TTC114" s="256"/>
      <c r="TTD114" s="250"/>
      <c r="TTE114" s="250"/>
      <c r="TTF114" s="250"/>
      <c r="TTG114" s="251"/>
      <c r="TTH114" s="252"/>
      <c r="TTI114" s="252"/>
      <c r="TTJ114" s="252"/>
      <c r="TTK114" s="253"/>
      <c r="TTL114" s="250"/>
      <c r="TTM114" s="252"/>
      <c r="TTN114" s="250"/>
      <c r="TTO114" s="250"/>
      <c r="TTP114" s="252"/>
      <c r="TTQ114" s="254"/>
      <c r="TTR114" s="255"/>
      <c r="TTS114" s="250"/>
      <c r="TTT114" s="256"/>
      <c r="TTU114" s="250"/>
      <c r="TTV114" s="250"/>
      <c r="TTW114" s="250"/>
      <c r="TTX114" s="251"/>
      <c r="TTY114" s="252"/>
      <c r="TTZ114" s="252"/>
      <c r="TUA114" s="252"/>
      <c r="TUB114" s="253"/>
      <c r="TUC114" s="250"/>
      <c r="TUD114" s="252"/>
      <c r="TUE114" s="250"/>
      <c r="TUF114" s="250"/>
      <c r="TUG114" s="252"/>
      <c r="TUH114" s="254"/>
      <c r="TUI114" s="255"/>
      <c r="TUJ114" s="250"/>
      <c r="TUK114" s="256"/>
      <c r="TUL114" s="250"/>
      <c r="TUM114" s="250"/>
      <c r="TUN114" s="250"/>
      <c r="TUO114" s="251"/>
      <c r="TUP114" s="252"/>
      <c r="TUQ114" s="252"/>
      <c r="TUR114" s="252"/>
      <c r="TUS114" s="253"/>
      <c r="TUT114" s="250"/>
      <c r="TUU114" s="252"/>
      <c r="TUV114" s="250"/>
      <c r="TUW114" s="250"/>
      <c r="TUX114" s="252"/>
      <c r="TUY114" s="254"/>
      <c r="TUZ114" s="255"/>
      <c r="TVA114" s="250"/>
      <c r="TVB114" s="256"/>
      <c r="TVC114" s="250"/>
      <c r="TVD114" s="250"/>
      <c r="TVE114" s="250"/>
      <c r="TVF114" s="251"/>
      <c r="TVG114" s="252"/>
      <c r="TVH114" s="252"/>
      <c r="TVI114" s="252"/>
      <c r="TVJ114" s="253"/>
      <c r="TVK114" s="250"/>
      <c r="TVL114" s="252"/>
      <c r="TVM114" s="250"/>
      <c r="TVN114" s="250"/>
      <c r="TVO114" s="252"/>
      <c r="TVP114" s="254"/>
      <c r="TVQ114" s="255"/>
      <c r="TVR114" s="250"/>
      <c r="TVS114" s="256"/>
      <c r="TVT114" s="250"/>
      <c r="TVU114" s="250"/>
      <c r="TVV114" s="250"/>
      <c r="TVW114" s="251"/>
      <c r="TVX114" s="252"/>
      <c r="TVY114" s="252"/>
      <c r="TVZ114" s="252"/>
      <c r="TWA114" s="253"/>
      <c r="TWB114" s="250"/>
      <c r="TWC114" s="252"/>
      <c r="TWD114" s="250"/>
      <c r="TWE114" s="250"/>
      <c r="TWF114" s="252"/>
      <c r="TWG114" s="254"/>
      <c r="TWH114" s="255"/>
      <c r="TWI114" s="250"/>
      <c r="TWJ114" s="256"/>
      <c r="TWK114" s="250"/>
      <c r="TWL114" s="250"/>
      <c r="TWM114" s="250"/>
      <c r="TWN114" s="251"/>
      <c r="TWO114" s="252"/>
      <c r="TWP114" s="252"/>
      <c r="TWQ114" s="252"/>
      <c r="TWR114" s="253"/>
      <c r="TWS114" s="250"/>
      <c r="TWT114" s="252"/>
      <c r="TWU114" s="250"/>
      <c r="TWV114" s="250"/>
      <c r="TWW114" s="252"/>
      <c r="TWX114" s="254"/>
      <c r="TWY114" s="255"/>
      <c r="TWZ114" s="250"/>
      <c r="TXA114" s="256"/>
      <c r="TXB114" s="250"/>
      <c r="TXC114" s="250"/>
      <c r="TXD114" s="250"/>
      <c r="TXE114" s="251"/>
      <c r="TXF114" s="252"/>
      <c r="TXG114" s="252"/>
      <c r="TXH114" s="252"/>
      <c r="TXI114" s="253"/>
      <c r="TXJ114" s="250"/>
      <c r="TXK114" s="252"/>
      <c r="TXL114" s="250"/>
      <c r="TXM114" s="250"/>
      <c r="TXN114" s="252"/>
      <c r="TXO114" s="254"/>
      <c r="TXP114" s="255"/>
      <c r="TXQ114" s="250"/>
      <c r="TXR114" s="256"/>
      <c r="TXS114" s="250"/>
      <c r="TXT114" s="250"/>
      <c r="TXU114" s="250"/>
      <c r="TXV114" s="251"/>
      <c r="TXW114" s="252"/>
      <c r="TXX114" s="252"/>
      <c r="TXY114" s="252"/>
      <c r="TXZ114" s="253"/>
      <c r="TYA114" s="250"/>
      <c r="TYB114" s="252"/>
      <c r="TYC114" s="250"/>
      <c r="TYD114" s="250"/>
      <c r="TYE114" s="252"/>
      <c r="TYF114" s="254"/>
      <c r="TYG114" s="255"/>
      <c r="TYH114" s="250"/>
      <c r="TYI114" s="256"/>
      <c r="TYJ114" s="250"/>
      <c r="TYK114" s="250"/>
      <c r="TYL114" s="250"/>
      <c r="TYM114" s="251"/>
      <c r="TYN114" s="252"/>
      <c r="TYO114" s="252"/>
      <c r="TYP114" s="252"/>
      <c r="TYQ114" s="253"/>
      <c r="TYR114" s="250"/>
      <c r="TYS114" s="252"/>
      <c r="TYT114" s="250"/>
      <c r="TYU114" s="250"/>
      <c r="TYV114" s="252"/>
      <c r="TYW114" s="254"/>
      <c r="TYX114" s="255"/>
      <c r="TYY114" s="250"/>
      <c r="TYZ114" s="256"/>
      <c r="TZA114" s="250"/>
      <c r="TZB114" s="250"/>
      <c r="TZC114" s="250"/>
      <c r="TZD114" s="251"/>
      <c r="TZE114" s="252"/>
      <c r="TZF114" s="252"/>
      <c r="TZG114" s="252"/>
      <c r="TZH114" s="253"/>
      <c r="TZI114" s="250"/>
      <c r="TZJ114" s="252"/>
      <c r="TZK114" s="250"/>
      <c r="TZL114" s="250"/>
      <c r="TZM114" s="252"/>
      <c r="TZN114" s="254"/>
      <c r="TZO114" s="255"/>
      <c r="TZP114" s="250"/>
      <c r="TZQ114" s="256"/>
      <c r="TZR114" s="250"/>
      <c r="TZS114" s="250"/>
      <c r="TZT114" s="250"/>
      <c r="TZU114" s="251"/>
      <c r="TZV114" s="252"/>
      <c r="TZW114" s="252"/>
      <c r="TZX114" s="252"/>
      <c r="TZY114" s="253"/>
      <c r="TZZ114" s="250"/>
      <c r="UAA114" s="252"/>
      <c r="UAB114" s="250"/>
      <c r="UAC114" s="250"/>
      <c r="UAD114" s="252"/>
      <c r="UAE114" s="254"/>
      <c r="UAF114" s="255"/>
      <c r="UAG114" s="250"/>
      <c r="UAH114" s="256"/>
      <c r="UAI114" s="250"/>
      <c r="UAJ114" s="250"/>
      <c r="UAK114" s="250"/>
      <c r="UAL114" s="251"/>
      <c r="UAM114" s="252"/>
      <c r="UAN114" s="252"/>
      <c r="UAO114" s="252"/>
      <c r="UAP114" s="253"/>
      <c r="UAQ114" s="250"/>
      <c r="UAR114" s="252"/>
      <c r="UAS114" s="250"/>
      <c r="UAT114" s="250"/>
      <c r="UAU114" s="252"/>
      <c r="UAV114" s="254"/>
      <c r="UAW114" s="255"/>
      <c r="UAX114" s="250"/>
      <c r="UAY114" s="256"/>
      <c r="UAZ114" s="250"/>
      <c r="UBA114" s="250"/>
      <c r="UBB114" s="250"/>
      <c r="UBC114" s="251"/>
      <c r="UBD114" s="252"/>
      <c r="UBE114" s="252"/>
      <c r="UBF114" s="252"/>
      <c r="UBG114" s="253"/>
      <c r="UBH114" s="250"/>
      <c r="UBI114" s="252"/>
      <c r="UBJ114" s="250"/>
      <c r="UBK114" s="250"/>
      <c r="UBL114" s="252"/>
      <c r="UBM114" s="254"/>
      <c r="UBN114" s="255"/>
      <c r="UBO114" s="250"/>
      <c r="UBP114" s="256"/>
      <c r="UBQ114" s="250"/>
      <c r="UBR114" s="250"/>
      <c r="UBS114" s="250"/>
      <c r="UBT114" s="251"/>
      <c r="UBU114" s="252"/>
      <c r="UBV114" s="252"/>
      <c r="UBW114" s="252"/>
      <c r="UBX114" s="253"/>
      <c r="UBY114" s="250"/>
      <c r="UBZ114" s="252"/>
      <c r="UCA114" s="250"/>
      <c r="UCB114" s="250"/>
      <c r="UCC114" s="252"/>
      <c r="UCD114" s="254"/>
      <c r="UCE114" s="255"/>
      <c r="UCF114" s="250"/>
      <c r="UCG114" s="256"/>
      <c r="UCH114" s="250"/>
      <c r="UCI114" s="250"/>
      <c r="UCJ114" s="250"/>
      <c r="UCK114" s="251"/>
      <c r="UCL114" s="252"/>
      <c r="UCM114" s="252"/>
      <c r="UCN114" s="252"/>
      <c r="UCO114" s="253"/>
      <c r="UCP114" s="250"/>
      <c r="UCQ114" s="252"/>
      <c r="UCR114" s="250"/>
      <c r="UCS114" s="250"/>
      <c r="UCT114" s="252"/>
      <c r="UCU114" s="254"/>
      <c r="UCV114" s="255"/>
      <c r="UCW114" s="250"/>
      <c r="UCX114" s="256"/>
      <c r="UCY114" s="250"/>
      <c r="UCZ114" s="250"/>
      <c r="UDA114" s="250"/>
      <c r="UDB114" s="251"/>
      <c r="UDC114" s="252"/>
      <c r="UDD114" s="252"/>
      <c r="UDE114" s="252"/>
      <c r="UDF114" s="253"/>
      <c r="UDG114" s="250"/>
      <c r="UDH114" s="252"/>
      <c r="UDI114" s="250"/>
      <c r="UDJ114" s="250"/>
      <c r="UDK114" s="252"/>
      <c r="UDL114" s="254"/>
      <c r="UDM114" s="255"/>
      <c r="UDN114" s="250"/>
      <c r="UDO114" s="256"/>
      <c r="UDP114" s="250"/>
      <c r="UDQ114" s="250"/>
      <c r="UDR114" s="250"/>
      <c r="UDS114" s="251"/>
      <c r="UDT114" s="252"/>
      <c r="UDU114" s="252"/>
      <c r="UDV114" s="252"/>
      <c r="UDW114" s="253"/>
      <c r="UDX114" s="250"/>
      <c r="UDY114" s="252"/>
      <c r="UDZ114" s="250"/>
      <c r="UEA114" s="250"/>
      <c r="UEB114" s="252"/>
      <c r="UEC114" s="254"/>
      <c r="UED114" s="255"/>
      <c r="UEE114" s="250"/>
      <c r="UEF114" s="256"/>
      <c r="UEG114" s="250"/>
      <c r="UEH114" s="250"/>
      <c r="UEI114" s="250"/>
      <c r="UEJ114" s="251"/>
      <c r="UEK114" s="252"/>
      <c r="UEL114" s="252"/>
      <c r="UEM114" s="252"/>
      <c r="UEN114" s="253"/>
      <c r="UEO114" s="250"/>
      <c r="UEP114" s="252"/>
      <c r="UEQ114" s="250"/>
      <c r="UER114" s="250"/>
      <c r="UES114" s="252"/>
      <c r="UET114" s="254"/>
      <c r="UEU114" s="255"/>
      <c r="UEV114" s="250"/>
      <c r="UEW114" s="256"/>
      <c r="UEX114" s="250"/>
      <c r="UEY114" s="250"/>
      <c r="UEZ114" s="250"/>
      <c r="UFA114" s="251"/>
      <c r="UFB114" s="252"/>
      <c r="UFC114" s="252"/>
      <c r="UFD114" s="252"/>
      <c r="UFE114" s="253"/>
      <c r="UFF114" s="250"/>
      <c r="UFG114" s="252"/>
      <c r="UFH114" s="250"/>
      <c r="UFI114" s="250"/>
      <c r="UFJ114" s="252"/>
      <c r="UFK114" s="254"/>
      <c r="UFL114" s="255"/>
      <c r="UFM114" s="250"/>
      <c r="UFN114" s="256"/>
      <c r="UFO114" s="250"/>
      <c r="UFP114" s="250"/>
      <c r="UFQ114" s="250"/>
      <c r="UFR114" s="251"/>
      <c r="UFS114" s="252"/>
      <c r="UFT114" s="252"/>
      <c r="UFU114" s="252"/>
      <c r="UFV114" s="253"/>
      <c r="UFW114" s="250"/>
      <c r="UFX114" s="252"/>
      <c r="UFY114" s="250"/>
      <c r="UFZ114" s="250"/>
      <c r="UGA114" s="252"/>
      <c r="UGB114" s="254"/>
      <c r="UGC114" s="255"/>
      <c r="UGD114" s="250"/>
      <c r="UGE114" s="256"/>
      <c r="UGF114" s="250"/>
      <c r="UGG114" s="250"/>
      <c r="UGH114" s="250"/>
      <c r="UGI114" s="251"/>
      <c r="UGJ114" s="252"/>
      <c r="UGK114" s="252"/>
      <c r="UGL114" s="252"/>
      <c r="UGM114" s="253"/>
      <c r="UGN114" s="250"/>
      <c r="UGO114" s="252"/>
      <c r="UGP114" s="250"/>
      <c r="UGQ114" s="250"/>
      <c r="UGR114" s="252"/>
      <c r="UGS114" s="254"/>
      <c r="UGT114" s="255"/>
      <c r="UGU114" s="250"/>
      <c r="UGV114" s="256"/>
      <c r="UGW114" s="250"/>
      <c r="UGX114" s="250"/>
      <c r="UGY114" s="250"/>
      <c r="UGZ114" s="251"/>
      <c r="UHA114" s="252"/>
      <c r="UHB114" s="252"/>
      <c r="UHC114" s="252"/>
      <c r="UHD114" s="253"/>
      <c r="UHE114" s="250"/>
      <c r="UHF114" s="252"/>
      <c r="UHG114" s="250"/>
      <c r="UHH114" s="250"/>
      <c r="UHI114" s="252"/>
      <c r="UHJ114" s="254"/>
      <c r="UHK114" s="255"/>
      <c r="UHL114" s="250"/>
      <c r="UHM114" s="256"/>
      <c r="UHN114" s="250"/>
      <c r="UHO114" s="250"/>
      <c r="UHP114" s="250"/>
      <c r="UHQ114" s="251"/>
      <c r="UHR114" s="252"/>
      <c r="UHS114" s="252"/>
      <c r="UHT114" s="252"/>
      <c r="UHU114" s="253"/>
      <c r="UHV114" s="250"/>
      <c r="UHW114" s="252"/>
      <c r="UHX114" s="250"/>
      <c r="UHY114" s="250"/>
      <c r="UHZ114" s="252"/>
      <c r="UIA114" s="254"/>
      <c r="UIB114" s="255"/>
      <c r="UIC114" s="250"/>
      <c r="UID114" s="256"/>
      <c r="UIE114" s="250"/>
      <c r="UIF114" s="250"/>
      <c r="UIG114" s="250"/>
      <c r="UIH114" s="251"/>
      <c r="UII114" s="252"/>
      <c r="UIJ114" s="252"/>
      <c r="UIK114" s="252"/>
      <c r="UIL114" s="253"/>
      <c r="UIM114" s="250"/>
      <c r="UIN114" s="252"/>
      <c r="UIO114" s="250"/>
      <c r="UIP114" s="250"/>
      <c r="UIQ114" s="252"/>
      <c r="UIR114" s="254"/>
      <c r="UIS114" s="255"/>
      <c r="UIT114" s="250"/>
      <c r="UIU114" s="256"/>
      <c r="UIV114" s="250"/>
      <c r="UIW114" s="250"/>
      <c r="UIX114" s="250"/>
      <c r="UIY114" s="251"/>
      <c r="UIZ114" s="252"/>
      <c r="UJA114" s="252"/>
      <c r="UJB114" s="252"/>
      <c r="UJC114" s="253"/>
      <c r="UJD114" s="250"/>
      <c r="UJE114" s="252"/>
      <c r="UJF114" s="250"/>
      <c r="UJG114" s="250"/>
      <c r="UJH114" s="252"/>
      <c r="UJI114" s="254"/>
      <c r="UJJ114" s="255"/>
      <c r="UJK114" s="250"/>
      <c r="UJL114" s="256"/>
      <c r="UJM114" s="250"/>
      <c r="UJN114" s="250"/>
      <c r="UJO114" s="250"/>
      <c r="UJP114" s="251"/>
      <c r="UJQ114" s="252"/>
      <c r="UJR114" s="252"/>
      <c r="UJS114" s="252"/>
      <c r="UJT114" s="253"/>
      <c r="UJU114" s="250"/>
      <c r="UJV114" s="252"/>
      <c r="UJW114" s="250"/>
      <c r="UJX114" s="250"/>
      <c r="UJY114" s="252"/>
      <c r="UJZ114" s="254"/>
      <c r="UKA114" s="255"/>
      <c r="UKB114" s="250"/>
      <c r="UKC114" s="256"/>
      <c r="UKD114" s="250"/>
      <c r="UKE114" s="250"/>
      <c r="UKF114" s="250"/>
      <c r="UKG114" s="251"/>
      <c r="UKH114" s="252"/>
      <c r="UKI114" s="252"/>
      <c r="UKJ114" s="252"/>
      <c r="UKK114" s="253"/>
      <c r="UKL114" s="250"/>
      <c r="UKM114" s="252"/>
      <c r="UKN114" s="250"/>
      <c r="UKO114" s="250"/>
      <c r="UKP114" s="252"/>
      <c r="UKQ114" s="254"/>
      <c r="UKR114" s="255"/>
      <c r="UKS114" s="250"/>
      <c r="UKT114" s="256"/>
      <c r="UKU114" s="250"/>
      <c r="UKV114" s="250"/>
      <c r="UKW114" s="250"/>
      <c r="UKX114" s="251"/>
      <c r="UKY114" s="252"/>
      <c r="UKZ114" s="252"/>
      <c r="ULA114" s="252"/>
      <c r="ULB114" s="253"/>
      <c r="ULC114" s="250"/>
      <c r="ULD114" s="252"/>
      <c r="ULE114" s="250"/>
      <c r="ULF114" s="250"/>
      <c r="ULG114" s="252"/>
      <c r="ULH114" s="254"/>
      <c r="ULI114" s="255"/>
      <c r="ULJ114" s="250"/>
      <c r="ULK114" s="256"/>
      <c r="ULL114" s="250"/>
      <c r="ULM114" s="250"/>
      <c r="ULN114" s="250"/>
      <c r="ULO114" s="251"/>
      <c r="ULP114" s="252"/>
      <c r="ULQ114" s="252"/>
      <c r="ULR114" s="252"/>
      <c r="ULS114" s="253"/>
      <c r="ULT114" s="250"/>
      <c r="ULU114" s="252"/>
      <c r="ULV114" s="250"/>
      <c r="ULW114" s="250"/>
      <c r="ULX114" s="252"/>
      <c r="ULY114" s="254"/>
      <c r="ULZ114" s="255"/>
      <c r="UMA114" s="250"/>
      <c r="UMB114" s="256"/>
      <c r="UMC114" s="250"/>
      <c r="UMD114" s="250"/>
      <c r="UME114" s="250"/>
      <c r="UMF114" s="251"/>
      <c r="UMG114" s="252"/>
      <c r="UMH114" s="252"/>
      <c r="UMI114" s="252"/>
      <c r="UMJ114" s="253"/>
      <c r="UMK114" s="250"/>
      <c r="UML114" s="252"/>
      <c r="UMM114" s="250"/>
      <c r="UMN114" s="250"/>
      <c r="UMO114" s="252"/>
      <c r="UMP114" s="254"/>
      <c r="UMQ114" s="255"/>
      <c r="UMR114" s="250"/>
      <c r="UMS114" s="256"/>
      <c r="UMT114" s="250"/>
      <c r="UMU114" s="250"/>
      <c r="UMV114" s="250"/>
      <c r="UMW114" s="251"/>
      <c r="UMX114" s="252"/>
      <c r="UMY114" s="252"/>
      <c r="UMZ114" s="252"/>
      <c r="UNA114" s="253"/>
      <c r="UNB114" s="250"/>
      <c r="UNC114" s="252"/>
      <c r="UND114" s="250"/>
      <c r="UNE114" s="250"/>
      <c r="UNF114" s="252"/>
      <c r="UNG114" s="254"/>
      <c r="UNH114" s="255"/>
      <c r="UNI114" s="250"/>
      <c r="UNJ114" s="256"/>
      <c r="UNK114" s="250"/>
      <c r="UNL114" s="250"/>
      <c r="UNM114" s="250"/>
      <c r="UNN114" s="251"/>
      <c r="UNO114" s="252"/>
      <c r="UNP114" s="252"/>
      <c r="UNQ114" s="252"/>
      <c r="UNR114" s="253"/>
      <c r="UNS114" s="250"/>
      <c r="UNT114" s="252"/>
      <c r="UNU114" s="250"/>
      <c r="UNV114" s="250"/>
      <c r="UNW114" s="252"/>
      <c r="UNX114" s="254"/>
      <c r="UNY114" s="255"/>
      <c r="UNZ114" s="250"/>
      <c r="UOA114" s="256"/>
      <c r="UOB114" s="250"/>
      <c r="UOC114" s="250"/>
      <c r="UOD114" s="250"/>
      <c r="UOE114" s="251"/>
      <c r="UOF114" s="252"/>
      <c r="UOG114" s="252"/>
      <c r="UOH114" s="252"/>
      <c r="UOI114" s="253"/>
      <c r="UOJ114" s="250"/>
      <c r="UOK114" s="252"/>
      <c r="UOL114" s="250"/>
      <c r="UOM114" s="250"/>
      <c r="UON114" s="252"/>
      <c r="UOO114" s="254"/>
      <c r="UOP114" s="255"/>
      <c r="UOQ114" s="250"/>
      <c r="UOR114" s="256"/>
      <c r="UOS114" s="250"/>
      <c r="UOT114" s="250"/>
      <c r="UOU114" s="250"/>
      <c r="UOV114" s="251"/>
      <c r="UOW114" s="252"/>
      <c r="UOX114" s="252"/>
      <c r="UOY114" s="252"/>
      <c r="UOZ114" s="253"/>
      <c r="UPA114" s="250"/>
      <c r="UPB114" s="252"/>
      <c r="UPC114" s="250"/>
      <c r="UPD114" s="250"/>
      <c r="UPE114" s="252"/>
      <c r="UPF114" s="254"/>
      <c r="UPG114" s="255"/>
      <c r="UPH114" s="250"/>
      <c r="UPI114" s="256"/>
      <c r="UPJ114" s="250"/>
      <c r="UPK114" s="250"/>
      <c r="UPL114" s="250"/>
      <c r="UPM114" s="251"/>
      <c r="UPN114" s="252"/>
      <c r="UPO114" s="252"/>
      <c r="UPP114" s="252"/>
      <c r="UPQ114" s="253"/>
      <c r="UPR114" s="250"/>
      <c r="UPS114" s="252"/>
      <c r="UPT114" s="250"/>
      <c r="UPU114" s="250"/>
      <c r="UPV114" s="252"/>
      <c r="UPW114" s="254"/>
      <c r="UPX114" s="255"/>
      <c r="UPY114" s="250"/>
      <c r="UPZ114" s="256"/>
      <c r="UQA114" s="250"/>
      <c r="UQB114" s="250"/>
      <c r="UQC114" s="250"/>
      <c r="UQD114" s="251"/>
      <c r="UQE114" s="252"/>
      <c r="UQF114" s="252"/>
      <c r="UQG114" s="252"/>
      <c r="UQH114" s="253"/>
      <c r="UQI114" s="250"/>
      <c r="UQJ114" s="252"/>
      <c r="UQK114" s="250"/>
      <c r="UQL114" s="250"/>
      <c r="UQM114" s="252"/>
      <c r="UQN114" s="254"/>
      <c r="UQO114" s="255"/>
      <c r="UQP114" s="250"/>
      <c r="UQQ114" s="256"/>
      <c r="UQR114" s="250"/>
      <c r="UQS114" s="250"/>
      <c r="UQT114" s="250"/>
      <c r="UQU114" s="251"/>
      <c r="UQV114" s="252"/>
      <c r="UQW114" s="252"/>
      <c r="UQX114" s="252"/>
      <c r="UQY114" s="253"/>
      <c r="UQZ114" s="250"/>
      <c r="URA114" s="252"/>
      <c r="URB114" s="250"/>
      <c r="URC114" s="250"/>
      <c r="URD114" s="252"/>
      <c r="URE114" s="254"/>
      <c r="URF114" s="255"/>
      <c r="URG114" s="250"/>
      <c r="URH114" s="256"/>
      <c r="URI114" s="250"/>
      <c r="URJ114" s="250"/>
      <c r="URK114" s="250"/>
      <c r="URL114" s="251"/>
      <c r="URM114" s="252"/>
      <c r="URN114" s="252"/>
      <c r="URO114" s="252"/>
      <c r="URP114" s="253"/>
      <c r="URQ114" s="250"/>
      <c r="URR114" s="252"/>
      <c r="URS114" s="250"/>
      <c r="URT114" s="250"/>
      <c r="URU114" s="252"/>
      <c r="URV114" s="254"/>
      <c r="URW114" s="255"/>
      <c r="URX114" s="250"/>
      <c r="URY114" s="256"/>
      <c r="URZ114" s="250"/>
      <c r="USA114" s="250"/>
      <c r="USB114" s="250"/>
      <c r="USC114" s="251"/>
      <c r="USD114" s="252"/>
      <c r="USE114" s="252"/>
      <c r="USF114" s="252"/>
      <c r="USG114" s="253"/>
      <c r="USH114" s="250"/>
      <c r="USI114" s="252"/>
      <c r="USJ114" s="250"/>
      <c r="USK114" s="250"/>
      <c r="USL114" s="252"/>
      <c r="USM114" s="254"/>
      <c r="USN114" s="255"/>
      <c r="USO114" s="250"/>
      <c r="USP114" s="256"/>
      <c r="USQ114" s="250"/>
      <c r="USR114" s="250"/>
      <c r="USS114" s="250"/>
      <c r="UST114" s="251"/>
      <c r="USU114" s="252"/>
      <c r="USV114" s="252"/>
      <c r="USW114" s="252"/>
      <c r="USX114" s="253"/>
      <c r="USY114" s="250"/>
      <c r="USZ114" s="252"/>
      <c r="UTA114" s="250"/>
      <c r="UTB114" s="250"/>
      <c r="UTC114" s="252"/>
      <c r="UTD114" s="254"/>
      <c r="UTE114" s="255"/>
      <c r="UTF114" s="250"/>
      <c r="UTG114" s="256"/>
      <c r="UTH114" s="250"/>
      <c r="UTI114" s="250"/>
      <c r="UTJ114" s="250"/>
      <c r="UTK114" s="251"/>
      <c r="UTL114" s="252"/>
      <c r="UTM114" s="252"/>
      <c r="UTN114" s="252"/>
      <c r="UTO114" s="253"/>
      <c r="UTP114" s="250"/>
      <c r="UTQ114" s="252"/>
      <c r="UTR114" s="250"/>
      <c r="UTS114" s="250"/>
      <c r="UTT114" s="252"/>
      <c r="UTU114" s="254"/>
      <c r="UTV114" s="255"/>
      <c r="UTW114" s="250"/>
      <c r="UTX114" s="256"/>
      <c r="UTY114" s="250"/>
      <c r="UTZ114" s="250"/>
      <c r="UUA114" s="250"/>
      <c r="UUB114" s="251"/>
      <c r="UUC114" s="252"/>
      <c r="UUD114" s="252"/>
      <c r="UUE114" s="252"/>
      <c r="UUF114" s="253"/>
      <c r="UUG114" s="250"/>
      <c r="UUH114" s="252"/>
      <c r="UUI114" s="250"/>
      <c r="UUJ114" s="250"/>
      <c r="UUK114" s="252"/>
      <c r="UUL114" s="254"/>
      <c r="UUM114" s="255"/>
      <c r="UUN114" s="250"/>
      <c r="UUO114" s="256"/>
      <c r="UUP114" s="250"/>
      <c r="UUQ114" s="250"/>
      <c r="UUR114" s="250"/>
      <c r="UUS114" s="251"/>
      <c r="UUT114" s="252"/>
      <c r="UUU114" s="252"/>
      <c r="UUV114" s="252"/>
      <c r="UUW114" s="253"/>
      <c r="UUX114" s="250"/>
      <c r="UUY114" s="252"/>
      <c r="UUZ114" s="250"/>
      <c r="UVA114" s="250"/>
      <c r="UVB114" s="252"/>
      <c r="UVC114" s="254"/>
      <c r="UVD114" s="255"/>
      <c r="UVE114" s="250"/>
      <c r="UVF114" s="256"/>
      <c r="UVG114" s="250"/>
      <c r="UVH114" s="250"/>
      <c r="UVI114" s="250"/>
      <c r="UVJ114" s="251"/>
      <c r="UVK114" s="252"/>
      <c r="UVL114" s="252"/>
      <c r="UVM114" s="252"/>
      <c r="UVN114" s="253"/>
      <c r="UVO114" s="250"/>
      <c r="UVP114" s="252"/>
      <c r="UVQ114" s="250"/>
      <c r="UVR114" s="250"/>
      <c r="UVS114" s="252"/>
      <c r="UVT114" s="254"/>
      <c r="UVU114" s="255"/>
      <c r="UVV114" s="250"/>
      <c r="UVW114" s="256"/>
      <c r="UVX114" s="250"/>
      <c r="UVY114" s="250"/>
      <c r="UVZ114" s="250"/>
      <c r="UWA114" s="251"/>
      <c r="UWB114" s="252"/>
      <c r="UWC114" s="252"/>
      <c r="UWD114" s="252"/>
      <c r="UWE114" s="253"/>
      <c r="UWF114" s="250"/>
      <c r="UWG114" s="252"/>
      <c r="UWH114" s="250"/>
      <c r="UWI114" s="250"/>
      <c r="UWJ114" s="252"/>
      <c r="UWK114" s="254"/>
      <c r="UWL114" s="255"/>
      <c r="UWM114" s="250"/>
      <c r="UWN114" s="256"/>
      <c r="UWO114" s="250"/>
      <c r="UWP114" s="250"/>
      <c r="UWQ114" s="250"/>
      <c r="UWR114" s="251"/>
      <c r="UWS114" s="252"/>
      <c r="UWT114" s="252"/>
      <c r="UWU114" s="252"/>
      <c r="UWV114" s="253"/>
      <c r="UWW114" s="250"/>
      <c r="UWX114" s="252"/>
      <c r="UWY114" s="250"/>
      <c r="UWZ114" s="250"/>
      <c r="UXA114" s="252"/>
      <c r="UXB114" s="254"/>
      <c r="UXC114" s="255"/>
      <c r="UXD114" s="250"/>
      <c r="UXE114" s="256"/>
      <c r="UXF114" s="250"/>
      <c r="UXG114" s="250"/>
      <c r="UXH114" s="250"/>
      <c r="UXI114" s="251"/>
      <c r="UXJ114" s="252"/>
      <c r="UXK114" s="252"/>
      <c r="UXL114" s="252"/>
      <c r="UXM114" s="253"/>
      <c r="UXN114" s="250"/>
      <c r="UXO114" s="252"/>
      <c r="UXP114" s="250"/>
      <c r="UXQ114" s="250"/>
      <c r="UXR114" s="252"/>
      <c r="UXS114" s="254"/>
      <c r="UXT114" s="255"/>
      <c r="UXU114" s="250"/>
      <c r="UXV114" s="256"/>
      <c r="UXW114" s="250"/>
      <c r="UXX114" s="250"/>
      <c r="UXY114" s="250"/>
      <c r="UXZ114" s="251"/>
      <c r="UYA114" s="252"/>
      <c r="UYB114" s="252"/>
      <c r="UYC114" s="252"/>
      <c r="UYD114" s="253"/>
      <c r="UYE114" s="250"/>
      <c r="UYF114" s="252"/>
      <c r="UYG114" s="250"/>
      <c r="UYH114" s="250"/>
      <c r="UYI114" s="252"/>
      <c r="UYJ114" s="254"/>
      <c r="UYK114" s="255"/>
      <c r="UYL114" s="250"/>
      <c r="UYM114" s="256"/>
      <c r="UYN114" s="250"/>
      <c r="UYO114" s="250"/>
      <c r="UYP114" s="250"/>
      <c r="UYQ114" s="251"/>
      <c r="UYR114" s="252"/>
      <c r="UYS114" s="252"/>
      <c r="UYT114" s="252"/>
      <c r="UYU114" s="253"/>
      <c r="UYV114" s="250"/>
      <c r="UYW114" s="252"/>
      <c r="UYX114" s="250"/>
      <c r="UYY114" s="250"/>
      <c r="UYZ114" s="252"/>
      <c r="UZA114" s="254"/>
      <c r="UZB114" s="255"/>
      <c r="UZC114" s="250"/>
      <c r="UZD114" s="256"/>
      <c r="UZE114" s="250"/>
      <c r="UZF114" s="250"/>
      <c r="UZG114" s="250"/>
      <c r="UZH114" s="251"/>
      <c r="UZI114" s="252"/>
      <c r="UZJ114" s="252"/>
      <c r="UZK114" s="252"/>
      <c r="UZL114" s="253"/>
      <c r="UZM114" s="250"/>
      <c r="UZN114" s="252"/>
      <c r="UZO114" s="250"/>
      <c r="UZP114" s="250"/>
      <c r="UZQ114" s="252"/>
      <c r="UZR114" s="254"/>
      <c r="UZS114" s="255"/>
      <c r="UZT114" s="250"/>
      <c r="UZU114" s="256"/>
      <c r="UZV114" s="250"/>
      <c r="UZW114" s="250"/>
      <c r="UZX114" s="250"/>
      <c r="UZY114" s="251"/>
      <c r="UZZ114" s="252"/>
      <c r="VAA114" s="252"/>
      <c r="VAB114" s="252"/>
      <c r="VAC114" s="253"/>
      <c r="VAD114" s="250"/>
      <c r="VAE114" s="252"/>
      <c r="VAF114" s="250"/>
      <c r="VAG114" s="250"/>
      <c r="VAH114" s="252"/>
      <c r="VAI114" s="254"/>
      <c r="VAJ114" s="255"/>
      <c r="VAK114" s="250"/>
      <c r="VAL114" s="256"/>
      <c r="VAM114" s="250"/>
      <c r="VAN114" s="250"/>
      <c r="VAO114" s="250"/>
      <c r="VAP114" s="251"/>
      <c r="VAQ114" s="252"/>
      <c r="VAR114" s="252"/>
      <c r="VAS114" s="252"/>
      <c r="VAT114" s="253"/>
      <c r="VAU114" s="250"/>
      <c r="VAV114" s="252"/>
      <c r="VAW114" s="250"/>
      <c r="VAX114" s="250"/>
      <c r="VAY114" s="252"/>
      <c r="VAZ114" s="254"/>
      <c r="VBA114" s="255"/>
      <c r="VBB114" s="250"/>
      <c r="VBC114" s="256"/>
      <c r="VBD114" s="250"/>
      <c r="VBE114" s="250"/>
      <c r="VBF114" s="250"/>
      <c r="VBG114" s="251"/>
      <c r="VBH114" s="252"/>
      <c r="VBI114" s="252"/>
      <c r="VBJ114" s="252"/>
      <c r="VBK114" s="253"/>
      <c r="VBL114" s="250"/>
      <c r="VBM114" s="252"/>
      <c r="VBN114" s="250"/>
      <c r="VBO114" s="250"/>
      <c r="VBP114" s="252"/>
      <c r="VBQ114" s="254"/>
      <c r="VBR114" s="255"/>
      <c r="VBS114" s="250"/>
      <c r="VBT114" s="256"/>
      <c r="VBU114" s="250"/>
      <c r="VBV114" s="250"/>
      <c r="VBW114" s="250"/>
      <c r="VBX114" s="251"/>
      <c r="VBY114" s="252"/>
      <c r="VBZ114" s="252"/>
      <c r="VCA114" s="252"/>
      <c r="VCB114" s="253"/>
      <c r="VCC114" s="250"/>
      <c r="VCD114" s="252"/>
      <c r="VCE114" s="250"/>
      <c r="VCF114" s="250"/>
      <c r="VCG114" s="252"/>
      <c r="VCH114" s="254"/>
      <c r="VCI114" s="255"/>
      <c r="VCJ114" s="250"/>
      <c r="VCK114" s="256"/>
      <c r="VCL114" s="250"/>
      <c r="VCM114" s="250"/>
      <c r="VCN114" s="250"/>
      <c r="VCO114" s="251"/>
      <c r="VCP114" s="252"/>
      <c r="VCQ114" s="252"/>
      <c r="VCR114" s="252"/>
      <c r="VCS114" s="253"/>
      <c r="VCT114" s="250"/>
      <c r="VCU114" s="252"/>
      <c r="VCV114" s="250"/>
      <c r="VCW114" s="250"/>
      <c r="VCX114" s="252"/>
      <c r="VCY114" s="254"/>
      <c r="VCZ114" s="255"/>
      <c r="VDA114" s="250"/>
      <c r="VDB114" s="256"/>
      <c r="VDC114" s="250"/>
      <c r="VDD114" s="250"/>
      <c r="VDE114" s="250"/>
      <c r="VDF114" s="251"/>
      <c r="VDG114" s="252"/>
      <c r="VDH114" s="252"/>
      <c r="VDI114" s="252"/>
      <c r="VDJ114" s="253"/>
      <c r="VDK114" s="250"/>
      <c r="VDL114" s="252"/>
      <c r="VDM114" s="250"/>
      <c r="VDN114" s="250"/>
      <c r="VDO114" s="252"/>
      <c r="VDP114" s="254"/>
      <c r="VDQ114" s="255"/>
      <c r="VDR114" s="250"/>
      <c r="VDS114" s="256"/>
      <c r="VDT114" s="250"/>
      <c r="VDU114" s="250"/>
      <c r="VDV114" s="250"/>
      <c r="VDW114" s="251"/>
      <c r="VDX114" s="252"/>
      <c r="VDY114" s="252"/>
      <c r="VDZ114" s="252"/>
      <c r="VEA114" s="253"/>
      <c r="VEB114" s="250"/>
      <c r="VEC114" s="252"/>
      <c r="VED114" s="250"/>
      <c r="VEE114" s="250"/>
      <c r="VEF114" s="252"/>
      <c r="VEG114" s="254"/>
      <c r="VEH114" s="255"/>
      <c r="VEI114" s="250"/>
      <c r="VEJ114" s="256"/>
      <c r="VEK114" s="250"/>
      <c r="VEL114" s="250"/>
      <c r="VEM114" s="250"/>
      <c r="VEN114" s="251"/>
      <c r="VEO114" s="252"/>
      <c r="VEP114" s="252"/>
      <c r="VEQ114" s="252"/>
      <c r="VER114" s="253"/>
      <c r="VES114" s="250"/>
      <c r="VET114" s="252"/>
      <c r="VEU114" s="250"/>
      <c r="VEV114" s="250"/>
      <c r="VEW114" s="252"/>
      <c r="VEX114" s="254"/>
      <c r="VEY114" s="255"/>
      <c r="VEZ114" s="250"/>
      <c r="VFA114" s="256"/>
      <c r="VFB114" s="250"/>
      <c r="VFC114" s="250"/>
      <c r="VFD114" s="250"/>
      <c r="VFE114" s="251"/>
      <c r="VFF114" s="252"/>
      <c r="VFG114" s="252"/>
      <c r="VFH114" s="252"/>
      <c r="VFI114" s="253"/>
      <c r="VFJ114" s="250"/>
      <c r="VFK114" s="252"/>
      <c r="VFL114" s="250"/>
      <c r="VFM114" s="250"/>
      <c r="VFN114" s="252"/>
      <c r="VFO114" s="254"/>
      <c r="VFP114" s="255"/>
      <c r="VFQ114" s="250"/>
      <c r="VFR114" s="256"/>
      <c r="VFS114" s="250"/>
      <c r="VFT114" s="250"/>
      <c r="VFU114" s="250"/>
      <c r="VFV114" s="251"/>
      <c r="VFW114" s="252"/>
      <c r="VFX114" s="252"/>
      <c r="VFY114" s="252"/>
      <c r="VFZ114" s="253"/>
      <c r="VGA114" s="250"/>
      <c r="VGB114" s="252"/>
      <c r="VGC114" s="250"/>
      <c r="VGD114" s="250"/>
      <c r="VGE114" s="252"/>
      <c r="VGF114" s="254"/>
      <c r="VGG114" s="255"/>
      <c r="VGH114" s="250"/>
      <c r="VGI114" s="256"/>
      <c r="VGJ114" s="250"/>
      <c r="VGK114" s="250"/>
      <c r="VGL114" s="250"/>
      <c r="VGM114" s="251"/>
      <c r="VGN114" s="252"/>
      <c r="VGO114" s="252"/>
      <c r="VGP114" s="252"/>
      <c r="VGQ114" s="253"/>
      <c r="VGR114" s="250"/>
      <c r="VGS114" s="252"/>
      <c r="VGT114" s="250"/>
      <c r="VGU114" s="250"/>
      <c r="VGV114" s="252"/>
      <c r="VGW114" s="254"/>
      <c r="VGX114" s="255"/>
      <c r="VGY114" s="250"/>
      <c r="VGZ114" s="256"/>
      <c r="VHA114" s="250"/>
      <c r="VHB114" s="250"/>
      <c r="VHC114" s="250"/>
      <c r="VHD114" s="251"/>
      <c r="VHE114" s="252"/>
      <c r="VHF114" s="252"/>
      <c r="VHG114" s="252"/>
      <c r="VHH114" s="253"/>
      <c r="VHI114" s="250"/>
      <c r="VHJ114" s="252"/>
      <c r="VHK114" s="250"/>
      <c r="VHL114" s="250"/>
      <c r="VHM114" s="252"/>
      <c r="VHN114" s="254"/>
      <c r="VHO114" s="255"/>
      <c r="VHP114" s="250"/>
      <c r="VHQ114" s="256"/>
      <c r="VHR114" s="250"/>
      <c r="VHS114" s="250"/>
      <c r="VHT114" s="250"/>
      <c r="VHU114" s="251"/>
      <c r="VHV114" s="252"/>
      <c r="VHW114" s="252"/>
      <c r="VHX114" s="252"/>
      <c r="VHY114" s="253"/>
      <c r="VHZ114" s="250"/>
      <c r="VIA114" s="252"/>
      <c r="VIB114" s="250"/>
      <c r="VIC114" s="250"/>
      <c r="VID114" s="252"/>
      <c r="VIE114" s="254"/>
      <c r="VIF114" s="255"/>
      <c r="VIG114" s="250"/>
      <c r="VIH114" s="256"/>
      <c r="VII114" s="250"/>
      <c r="VIJ114" s="250"/>
      <c r="VIK114" s="250"/>
      <c r="VIL114" s="251"/>
      <c r="VIM114" s="252"/>
      <c r="VIN114" s="252"/>
      <c r="VIO114" s="252"/>
      <c r="VIP114" s="253"/>
      <c r="VIQ114" s="250"/>
      <c r="VIR114" s="252"/>
      <c r="VIS114" s="250"/>
      <c r="VIT114" s="250"/>
      <c r="VIU114" s="252"/>
      <c r="VIV114" s="254"/>
      <c r="VIW114" s="255"/>
      <c r="VIX114" s="250"/>
      <c r="VIY114" s="256"/>
      <c r="VIZ114" s="250"/>
      <c r="VJA114" s="250"/>
      <c r="VJB114" s="250"/>
      <c r="VJC114" s="251"/>
      <c r="VJD114" s="252"/>
      <c r="VJE114" s="252"/>
      <c r="VJF114" s="252"/>
      <c r="VJG114" s="253"/>
      <c r="VJH114" s="250"/>
      <c r="VJI114" s="252"/>
      <c r="VJJ114" s="250"/>
      <c r="VJK114" s="250"/>
      <c r="VJL114" s="252"/>
      <c r="VJM114" s="254"/>
      <c r="VJN114" s="255"/>
      <c r="VJO114" s="250"/>
      <c r="VJP114" s="256"/>
      <c r="VJQ114" s="250"/>
      <c r="VJR114" s="250"/>
      <c r="VJS114" s="250"/>
      <c r="VJT114" s="251"/>
      <c r="VJU114" s="252"/>
      <c r="VJV114" s="252"/>
      <c r="VJW114" s="252"/>
      <c r="VJX114" s="253"/>
      <c r="VJY114" s="250"/>
      <c r="VJZ114" s="252"/>
      <c r="VKA114" s="250"/>
      <c r="VKB114" s="250"/>
      <c r="VKC114" s="252"/>
      <c r="VKD114" s="254"/>
      <c r="VKE114" s="255"/>
      <c r="VKF114" s="250"/>
      <c r="VKG114" s="256"/>
      <c r="VKH114" s="250"/>
      <c r="VKI114" s="250"/>
      <c r="VKJ114" s="250"/>
      <c r="VKK114" s="251"/>
      <c r="VKL114" s="252"/>
      <c r="VKM114" s="252"/>
      <c r="VKN114" s="252"/>
      <c r="VKO114" s="253"/>
      <c r="VKP114" s="250"/>
      <c r="VKQ114" s="252"/>
      <c r="VKR114" s="250"/>
      <c r="VKS114" s="250"/>
      <c r="VKT114" s="252"/>
      <c r="VKU114" s="254"/>
      <c r="VKV114" s="255"/>
      <c r="VKW114" s="250"/>
      <c r="VKX114" s="256"/>
      <c r="VKY114" s="250"/>
      <c r="VKZ114" s="250"/>
      <c r="VLA114" s="250"/>
      <c r="VLB114" s="251"/>
      <c r="VLC114" s="252"/>
      <c r="VLD114" s="252"/>
      <c r="VLE114" s="252"/>
      <c r="VLF114" s="253"/>
      <c r="VLG114" s="250"/>
      <c r="VLH114" s="252"/>
      <c r="VLI114" s="250"/>
      <c r="VLJ114" s="250"/>
      <c r="VLK114" s="252"/>
      <c r="VLL114" s="254"/>
      <c r="VLM114" s="255"/>
      <c r="VLN114" s="250"/>
      <c r="VLO114" s="256"/>
      <c r="VLP114" s="250"/>
      <c r="VLQ114" s="250"/>
      <c r="VLR114" s="250"/>
      <c r="VLS114" s="251"/>
      <c r="VLT114" s="252"/>
      <c r="VLU114" s="252"/>
      <c r="VLV114" s="252"/>
      <c r="VLW114" s="253"/>
      <c r="VLX114" s="250"/>
      <c r="VLY114" s="252"/>
      <c r="VLZ114" s="250"/>
      <c r="VMA114" s="250"/>
      <c r="VMB114" s="252"/>
      <c r="VMC114" s="254"/>
      <c r="VMD114" s="255"/>
      <c r="VME114" s="250"/>
      <c r="VMF114" s="256"/>
      <c r="VMG114" s="250"/>
      <c r="VMH114" s="250"/>
      <c r="VMI114" s="250"/>
      <c r="VMJ114" s="251"/>
      <c r="VMK114" s="252"/>
      <c r="VML114" s="252"/>
      <c r="VMM114" s="252"/>
      <c r="VMN114" s="253"/>
      <c r="VMO114" s="250"/>
      <c r="VMP114" s="252"/>
      <c r="VMQ114" s="250"/>
      <c r="VMR114" s="250"/>
      <c r="VMS114" s="252"/>
      <c r="VMT114" s="254"/>
      <c r="VMU114" s="255"/>
      <c r="VMV114" s="250"/>
      <c r="VMW114" s="256"/>
      <c r="VMX114" s="250"/>
      <c r="VMY114" s="250"/>
      <c r="VMZ114" s="250"/>
      <c r="VNA114" s="251"/>
      <c r="VNB114" s="252"/>
      <c r="VNC114" s="252"/>
      <c r="VND114" s="252"/>
      <c r="VNE114" s="253"/>
      <c r="VNF114" s="250"/>
      <c r="VNG114" s="252"/>
      <c r="VNH114" s="250"/>
      <c r="VNI114" s="250"/>
      <c r="VNJ114" s="252"/>
      <c r="VNK114" s="254"/>
      <c r="VNL114" s="255"/>
      <c r="VNM114" s="250"/>
      <c r="VNN114" s="256"/>
      <c r="VNO114" s="250"/>
      <c r="VNP114" s="250"/>
      <c r="VNQ114" s="250"/>
      <c r="VNR114" s="251"/>
      <c r="VNS114" s="252"/>
      <c r="VNT114" s="252"/>
      <c r="VNU114" s="252"/>
      <c r="VNV114" s="253"/>
      <c r="VNW114" s="250"/>
      <c r="VNX114" s="252"/>
      <c r="VNY114" s="250"/>
      <c r="VNZ114" s="250"/>
      <c r="VOA114" s="252"/>
      <c r="VOB114" s="254"/>
      <c r="VOC114" s="255"/>
      <c r="VOD114" s="250"/>
      <c r="VOE114" s="256"/>
      <c r="VOF114" s="250"/>
      <c r="VOG114" s="250"/>
      <c r="VOH114" s="250"/>
      <c r="VOI114" s="251"/>
      <c r="VOJ114" s="252"/>
      <c r="VOK114" s="252"/>
      <c r="VOL114" s="252"/>
      <c r="VOM114" s="253"/>
      <c r="VON114" s="250"/>
      <c r="VOO114" s="252"/>
      <c r="VOP114" s="250"/>
      <c r="VOQ114" s="250"/>
      <c r="VOR114" s="252"/>
      <c r="VOS114" s="254"/>
      <c r="VOT114" s="255"/>
      <c r="VOU114" s="250"/>
      <c r="VOV114" s="256"/>
      <c r="VOW114" s="250"/>
      <c r="VOX114" s="250"/>
      <c r="VOY114" s="250"/>
      <c r="VOZ114" s="251"/>
      <c r="VPA114" s="252"/>
      <c r="VPB114" s="252"/>
      <c r="VPC114" s="252"/>
      <c r="VPD114" s="253"/>
      <c r="VPE114" s="250"/>
      <c r="VPF114" s="252"/>
      <c r="VPG114" s="250"/>
      <c r="VPH114" s="250"/>
      <c r="VPI114" s="252"/>
      <c r="VPJ114" s="254"/>
      <c r="VPK114" s="255"/>
      <c r="VPL114" s="250"/>
      <c r="VPM114" s="256"/>
      <c r="VPN114" s="250"/>
      <c r="VPO114" s="250"/>
      <c r="VPP114" s="250"/>
      <c r="VPQ114" s="251"/>
      <c r="VPR114" s="252"/>
      <c r="VPS114" s="252"/>
      <c r="VPT114" s="252"/>
      <c r="VPU114" s="253"/>
      <c r="VPV114" s="250"/>
      <c r="VPW114" s="252"/>
      <c r="VPX114" s="250"/>
      <c r="VPY114" s="250"/>
      <c r="VPZ114" s="252"/>
      <c r="VQA114" s="254"/>
      <c r="VQB114" s="255"/>
      <c r="VQC114" s="250"/>
      <c r="VQD114" s="256"/>
      <c r="VQE114" s="250"/>
      <c r="VQF114" s="250"/>
      <c r="VQG114" s="250"/>
      <c r="VQH114" s="251"/>
      <c r="VQI114" s="252"/>
      <c r="VQJ114" s="252"/>
      <c r="VQK114" s="252"/>
      <c r="VQL114" s="253"/>
      <c r="VQM114" s="250"/>
      <c r="VQN114" s="252"/>
      <c r="VQO114" s="250"/>
      <c r="VQP114" s="250"/>
      <c r="VQQ114" s="252"/>
      <c r="VQR114" s="254"/>
      <c r="VQS114" s="255"/>
      <c r="VQT114" s="250"/>
      <c r="VQU114" s="256"/>
      <c r="VQV114" s="250"/>
      <c r="VQW114" s="250"/>
      <c r="VQX114" s="250"/>
      <c r="VQY114" s="251"/>
      <c r="VQZ114" s="252"/>
      <c r="VRA114" s="252"/>
      <c r="VRB114" s="252"/>
      <c r="VRC114" s="253"/>
      <c r="VRD114" s="250"/>
      <c r="VRE114" s="252"/>
      <c r="VRF114" s="250"/>
      <c r="VRG114" s="250"/>
      <c r="VRH114" s="252"/>
      <c r="VRI114" s="254"/>
      <c r="VRJ114" s="255"/>
      <c r="VRK114" s="250"/>
      <c r="VRL114" s="256"/>
      <c r="VRM114" s="250"/>
      <c r="VRN114" s="250"/>
      <c r="VRO114" s="250"/>
      <c r="VRP114" s="251"/>
      <c r="VRQ114" s="252"/>
      <c r="VRR114" s="252"/>
      <c r="VRS114" s="252"/>
      <c r="VRT114" s="253"/>
      <c r="VRU114" s="250"/>
      <c r="VRV114" s="252"/>
      <c r="VRW114" s="250"/>
      <c r="VRX114" s="250"/>
      <c r="VRY114" s="252"/>
      <c r="VRZ114" s="254"/>
      <c r="VSA114" s="255"/>
      <c r="VSB114" s="250"/>
      <c r="VSC114" s="256"/>
      <c r="VSD114" s="250"/>
      <c r="VSE114" s="250"/>
      <c r="VSF114" s="250"/>
      <c r="VSG114" s="251"/>
      <c r="VSH114" s="252"/>
      <c r="VSI114" s="252"/>
      <c r="VSJ114" s="252"/>
      <c r="VSK114" s="253"/>
      <c r="VSL114" s="250"/>
      <c r="VSM114" s="252"/>
      <c r="VSN114" s="250"/>
      <c r="VSO114" s="250"/>
      <c r="VSP114" s="252"/>
      <c r="VSQ114" s="254"/>
      <c r="VSR114" s="255"/>
      <c r="VSS114" s="250"/>
      <c r="VST114" s="256"/>
      <c r="VSU114" s="250"/>
      <c r="VSV114" s="250"/>
      <c r="VSW114" s="250"/>
      <c r="VSX114" s="251"/>
      <c r="VSY114" s="252"/>
      <c r="VSZ114" s="252"/>
      <c r="VTA114" s="252"/>
      <c r="VTB114" s="253"/>
      <c r="VTC114" s="250"/>
      <c r="VTD114" s="252"/>
      <c r="VTE114" s="250"/>
      <c r="VTF114" s="250"/>
      <c r="VTG114" s="252"/>
      <c r="VTH114" s="254"/>
      <c r="VTI114" s="255"/>
      <c r="VTJ114" s="250"/>
      <c r="VTK114" s="256"/>
      <c r="VTL114" s="250"/>
      <c r="VTM114" s="250"/>
      <c r="VTN114" s="250"/>
      <c r="VTO114" s="251"/>
      <c r="VTP114" s="252"/>
      <c r="VTQ114" s="252"/>
      <c r="VTR114" s="252"/>
      <c r="VTS114" s="253"/>
      <c r="VTT114" s="250"/>
      <c r="VTU114" s="252"/>
      <c r="VTV114" s="250"/>
      <c r="VTW114" s="250"/>
      <c r="VTX114" s="252"/>
      <c r="VTY114" s="254"/>
      <c r="VTZ114" s="255"/>
      <c r="VUA114" s="250"/>
      <c r="VUB114" s="256"/>
      <c r="VUC114" s="250"/>
      <c r="VUD114" s="250"/>
      <c r="VUE114" s="250"/>
      <c r="VUF114" s="251"/>
      <c r="VUG114" s="252"/>
      <c r="VUH114" s="252"/>
      <c r="VUI114" s="252"/>
      <c r="VUJ114" s="253"/>
      <c r="VUK114" s="250"/>
      <c r="VUL114" s="252"/>
      <c r="VUM114" s="250"/>
      <c r="VUN114" s="250"/>
      <c r="VUO114" s="252"/>
      <c r="VUP114" s="254"/>
      <c r="VUQ114" s="255"/>
      <c r="VUR114" s="250"/>
      <c r="VUS114" s="256"/>
      <c r="VUT114" s="250"/>
      <c r="VUU114" s="250"/>
      <c r="VUV114" s="250"/>
      <c r="VUW114" s="251"/>
      <c r="VUX114" s="252"/>
      <c r="VUY114" s="252"/>
      <c r="VUZ114" s="252"/>
      <c r="VVA114" s="253"/>
      <c r="VVB114" s="250"/>
      <c r="VVC114" s="252"/>
      <c r="VVD114" s="250"/>
      <c r="VVE114" s="250"/>
      <c r="VVF114" s="252"/>
      <c r="VVG114" s="254"/>
      <c r="VVH114" s="255"/>
      <c r="VVI114" s="250"/>
      <c r="VVJ114" s="256"/>
      <c r="VVK114" s="250"/>
      <c r="VVL114" s="250"/>
      <c r="VVM114" s="250"/>
      <c r="VVN114" s="251"/>
      <c r="VVO114" s="252"/>
      <c r="VVP114" s="252"/>
      <c r="VVQ114" s="252"/>
      <c r="VVR114" s="253"/>
      <c r="VVS114" s="250"/>
      <c r="VVT114" s="252"/>
      <c r="VVU114" s="250"/>
      <c r="VVV114" s="250"/>
      <c r="VVW114" s="252"/>
      <c r="VVX114" s="254"/>
      <c r="VVY114" s="255"/>
      <c r="VVZ114" s="250"/>
      <c r="VWA114" s="256"/>
      <c r="VWB114" s="250"/>
      <c r="VWC114" s="250"/>
      <c r="VWD114" s="250"/>
      <c r="VWE114" s="251"/>
      <c r="VWF114" s="252"/>
      <c r="VWG114" s="252"/>
      <c r="VWH114" s="252"/>
      <c r="VWI114" s="253"/>
      <c r="VWJ114" s="250"/>
      <c r="VWK114" s="252"/>
      <c r="VWL114" s="250"/>
      <c r="VWM114" s="250"/>
      <c r="VWN114" s="252"/>
      <c r="VWO114" s="254"/>
      <c r="VWP114" s="255"/>
      <c r="VWQ114" s="250"/>
      <c r="VWR114" s="256"/>
      <c r="VWS114" s="250"/>
      <c r="VWT114" s="250"/>
      <c r="VWU114" s="250"/>
      <c r="VWV114" s="251"/>
      <c r="VWW114" s="252"/>
      <c r="VWX114" s="252"/>
      <c r="VWY114" s="252"/>
      <c r="VWZ114" s="253"/>
      <c r="VXA114" s="250"/>
      <c r="VXB114" s="252"/>
      <c r="VXC114" s="250"/>
      <c r="VXD114" s="250"/>
      <c r="VXE114" s="252"/>
      <c r="VXF114" s="254"/>
      <c r="VXG114" s="255"/>
      <c r="VXH114" s="250"/>
      <c r="VXI114" s="256"/>
      <c r="VXJ114" s="250"/>
      <c r="VXK114" s="250"/>
      <c r="VXL114" s="250"/>
      <c r="VXM114" s="251"/>
      <c r="VXN114" s="252"/>
      <c r="VXO114" s="252"/>
      <c r="VXP114" s="252"/>
      <c r="VXQ114" s="253"/>
      <c r="VXR114" s="250"/>
      <c r="VXS114" s="252"/>
      <c r="VXT114" s="250"/>
      <c r="VXU114" s="250"/>
      <c r="VXV114" s="252"/>
      <c r="VXW114" s="254"/>
      <c r="VXX114" s="255"/>
      <c r="VXY114" s="250"/>
      <c r="VXZ114" s="256"/>
      <c r="VYA114" s="250"/>
      <c r="VYB114" s="250"/>
      <c r="VYC114" s="250"/>
      <c r="VYD114" s="251"/>
      <c r="VYE114" s="252"/>
      <c r="VYF114" s="252"/>
      <c r="VYG114" s="252"/>
      <c r="VYH114" s="253"/>
      <c r="VYI114" s="250"/>
      <c r="VYJ114" s="252"/>
      <c r="VYK114" s="250"/>
      <c r="VYL114" s="250"/>
      <c r="VYM114" s="252"/>
      <c r="VYN114" s="254"/>
      <c r="VYO114" s="255"/>
      <c r="VYP114" s="250"/>
      <c r="VYQ114" s="256"/>
      <c r="VYR114" s="250"/>
      <c r="VYS114" s="250"/>
      <c r="VYT114" s="250"/>
      <c r="VYU114" s="251"/>
      <c r="VYV114" s="252"/>
      <c r="VYW114" s="252"/>
      <c r="VYX114" s="252"/>
      <c r="VYY114" s="253"/>
      <c r="VYZ114" s="250"/>
      <c r="VZA114" s="252"/>
      <c r="VZB114" s="250"/>
      <c r="VZC114" s="250"/>
      <c r="VZD114" s="252"/>
      <c r="VZE114" s="254"/>
      <c r="VZF114" s="255"/>
      <c r="VZG114" s="250"/>
      <c r="VZH114" s="256"/>
      <c r="VZI114" s="250"/>
      <c r="VZJ114" s="250"/>
      <c r="VZK114" s="250"/>
      <c r="VZL114" s="251"/>
      <c r="VZM114" s="252"/>
      <c r="VZN114" s="252"/>
      <c r="VZO114" s="252"/>
      <c r="VZP114" s="253"/>
      <c r="VZQ114" s="250"/>
      <c r="VZR114" s="252"/>
      <c r="VZS114" s="250"/>
      <c r="VZT114" s="250"/>
      <c r="VZU114" s="252"/>
      <c r="VZV114" s="254"/>
      <c r="VZW114" s="255"/>
      <c r="VZX114" s="250"/>
      <c r="VZY114" s="256"/>
      <c r="VZZ114" s="250"/>
      <c r="WAA114" s="250"/>
      <c r="WAB114" s="250"/>
      <c r="WAC114" s="251"/>
      <c r="WAD114" s="252"/>
      <c r="WAE114" s="252"/>
      <c r="WAF114" s="252"/>
      <c r="WAG114" s="253"/>
      <c r="WAH114" s="250"/>
      <c r="WAI114" s="252"/>
      <c r="WAJ114" s="250"/>
      <c r="WAK114" s="250"/>
      <c r="WAL114" s="252"/>
      <c r="WAM114" s="254"/>
      <c r="WAN114" s="255"/>
      <c r="WAO114" s="250"/>
      <c r="WAP114" s="256"/>
      <c r="WAQ114" s="250"/>
      <c r="WAR114" s="250"/>
      <c r="WAS114" s="250"/>
      <c r="WAT114" s="251"/>
      <c r="WAU114" s="252"/>
      <c r="WAV114" s="252"/>
      <c r="WAW114" s="252"/>
      <c r="WAX114" s="253"/>
      <c r="WAY114" s="250"/>
      <c r="WAZ114" s="252"/>
      <c r="WBA114" s="250"/>
      <c r="WBB114" s="250"/>
      <c r="WBC114" s="252"/>
      <c r="WBD114" s="254"/>
      <c r="WBE114" s="255"/>
      <c r="WBF114" s="250"/>
      <c r="WBG114" s="256"/>
      <c r="WBH114" s="250"/>
      <c r="WBI114" s="250"/>
      <c r="WBJ114" s="250"/>
      <c r="WBK114" s="251"/>
      <c r="WBL114" s="252"/>
      <c r="WBM114" s="252"/>
      <c r="WBN114" s="252"/>
      <c r="WBO114" s="253"/>
      <c r="WBP114" s="250"/>
      <c r="WBQ114" s="252"/>
      <c r="WBR114" s="250"/>
      <c r="WBS114" s="250"/>
      <c r="WBT114" s="252"/>
      <c r="WBU114" s="254"/>
      <c r="WBV114" s="255"/>
      <c r="WBW114" s="250"/>
      <c r="WBX114" s="256"/>
      <c r="WBY114" s="250"/>
      <c r="WBZ114" s="250"/>
      <c r="WCA114" s="250"/>
      <c r="WCB114" s="251"/>
      <c r="WCC114" s="252"/>
      <c r="WCD114" s="252"/>
      <c r="WCE114" s="252"/>
      <c r="WCF114" s="253"/>
      <c r="WCG114" s="250"/>
      <c r="WCH114" s="252"/>
      <c r="WCI114" s="250"/>
      <c r="WCJ114" s="250"/>
      <c r="WCK114" s="252"/>
      <c r="WCL114" s="254"/>
      <c r="WCM114" s="255"/>
      <c r="WCN114" s="250"/>
      <c r="WCO114" s="256"/>
      <c r="WCP114" s="250"/>
      <c r="WCQ114" s="250"/>
      <c r="WCR114" s="250"/>
      <c r="WCS114" s="251"/>
      <c r="WCT114" s="252"/>
      <c r="WCU114" s="252"/>
      <c r="WCV114" s="252"/>
      <c r="WCW114" s="253"/>
      <c r="WCX114" s="250"/>
      <c r="WCY114" s="252"/>
      <c r="WCZ114" s="250"/>
      <c r="WDA114" s="250"/>
      <c r="WDB114" s="252"/>
      <c r="WDC114" s="254"/>
      <c r="WDD114" s="255"/>
      <c r="WDE114" s="250"/>
      <c r="WDF114" s="256"/>
      <c r="WDG114" s="250"/>
      <c r="WDH114" s="250"/>
      <c r="WDI114" s="250"/>
      <c r="WDJ114" s="251"/>
      <c r="WDK114" s="252"/>
      <c r="WDL114" s="252"/>
      <c r="WDM114" s="252"/>
      <c r="WDN114" s="253"/>
      <c r="WDO114" s="250"/>
      <c r="WDP114" s="252"/>
      <c r="WDQ114" s="250"/>
      <c r="WDR114" s="250"/>
      <c r="WDS114" s="252"/>
      <c r="WDT114" s="254"/>
      <c r="WDU114" s="255"/>
      <c r="WDV114" s="250"/>
      <c r="WDW114" s="256"/>
      <c r="WDX114" s="250"/>
      <c r="WDY114" s="250"/>
      <c r="WDZ114" s="250"/>
      <c r="WEA114" s="251"/>
      <c r="WEB114" s="252"/>
      <c r="WEC114" s="252"/>
      <c r="WED114" s="252"/>
      <c r="WEE114" s="253"/>
      <c r="WEF114" s="250"/>
      <c r="WEG114" s="252"/>
      <c r="WEH114" s="250"/>
      <c r="WEI114" s="250"/>
      <c r="WEJ114" s="252"/>
      <c r="WEK114" s="254"/>
      <c r="WEL114" s="255"/>
      <c r="WEM114" s="250"/>
      <c r="WEN114" s="256"/>
      <c r="WEO114" s="250"/>
      <c r="WEP114" s="250"/>
      <c r="WEQ114" s="250"/>
      <c r="WER114" s="251"/>
      <c r="WES114" s="252"/>
      <c r="WET114" s="252"/>
      <c r="WEU114" s="252"/>
      <c r="WEV114" s="253"/>
      <c r="WEW114" s="250"/>
      <c r="WEX114" s="252"/>
      <c r="WEY114" s="250"/>
      <c r="WEZ114" s="250"/>
      <c r="WFA114" s="252"/>
      <c r="WFB114" s="254"/>
      <c r="WFC114" s="255"/>
      <c r="WFD114" s="250"/>
      <c r="WFE114" s="256"/>
      <c r="WFF114" s="250"/>
      <c r="WFG114" s="250"/>
      <c r="WFH114" s="250"/>
      <c r="WFI114" s="251"/>
      <c r="WFJ114" s="252"/>
      <c r="WFK114" s="252"/>
      <c r="WFL114" s="252"/>
      <c r="WFM114" s="253"/>
      <c r="WFN114" s="250"/>
      <c r="WFO114" s="252"/>
      <c r="WFP114" s="250"/>
      <c r="WFQ114" s="250"/>
      <c r="WFR114" s="252"/>
      <c r="WFS114" s="254"/>
      <c r="WFT114" s="255"/>
      <c r="WFU114" s="250"/>
      <c r="WFV114" s="256"/>
      <c r="WFW114" s="250"/>
      <c r="WFX114" s="250"/>
      <c r="WFY114" s="250"/>
      <c r="WFZ114" s="251"/>
      <c r="WGA114" s="252"/>
      <c r="WGB114" s="252"/>
      <c r="WGC114" s="252"/>
      <c r="WGD114" s="253"/>
      <c r="WGE114" s="250"/>
      <c r="WGF114" s="252"/>
      <c r="WGG114" s="250"/>
      <c r="WGH114" s="250"/>
      <c r="WGI114" s="252"/>
      <c r="WGJ114" s="254"/>
      <c r="WGK114" s="255"/>
      <c r="WGL114" s="250"/>
      <c r="WGM114" s="256"/>
      <c r="WGN114" s="250"/>
      <c r="WGO114" s="250"/>
      <c r="WGP114" s="250"/>
      <c r="WGQ114" s="251"/>
      <c r="WGR114" s="252"/>
      <c r="WGS114" s="252"/>
      <c r="WGT114" s="252"/>
      <c r="WGU114" s="253"/>
      <c r="WGV114" s="250"/>
      <c r="WGW114" s="252"/>
      <c r="WGX114" s="250"/>
      <c r="WGY114" s="250"/>
      <c r="WGZ114" s="252"/>
      <c r="WHA114" s="254"/>
      <c r="WHB114" s="255"/>
      <c r="WHC114" s="250"/>
      <c r="WHD114" s="256"/>
      <c r="WHE114" s="250"/>
      <c r="WHF114" s="250"/>
      <c r="WHG114" s="250"/>
      <c r="WHH114" s="251"/>
      <c r="WHI114" s="252"/>
      <c r="WHJ114" s="252"/>
      <c r="WHK114" s="252"/>
      <c r="WHL114" s="253"/>
      <c r="WHM114" s="250"/>
      <c r="WHN114" s="252"/>
      <c r="WHO114" s="250"/>
      <c r="WHP114" s="250"/>
      <c r="WHQ114" s="252"/>
      <c r="WHR114" s="254"/>
      <c r="WHS114" s="255"/>
      <c r="WHT114" s="250"/>
      <c r="WHU114" s="256"/>
      <c r="WHV114" s="250"/>
      <c r="WHW114" s="250"/>
      <c r="WHX114" s="250"/>
      <c r="WHY114" s="251"/>
      <c r="WHZ114" s="252"/>
      <c r="WIA114" s="252"/>
      <c r="WIB114" s="252"/>
      <c r="WIC114" s="253"/>
      <c r="WID114" s="250"/>
      <c r="WIE114" s="252"/>
      <c r="WIF114" s="250"/>
      <c r="WIG114" s="250"/>
      <c r="WIH114" s="252"/>
      <c r="WII114" s="254"/>
      <c r="WIJ114" s="255"/>
      <c r="WIK114" s="250"/>
      <c r="WIL114" s="256"/>
      <c r="WIM114" s="250"/>
      <c r="WIN114" s="250"/>
      <c r="WIO114" s="250"/>
      <c r="WIP114" s="251"/>
      <c r="WIQ114" s="252"/>
      <c r="WIR114" s="252"/>
      <c r="WIS114" s="252"/>
      <c r="WIT114" s="253"/>
      <c r="WIU114" s="250"/>
      <c r="WIV114" s="252"/>
      <c r="WIW114" s="250"/>
      <c r="WIX114" s="250"/>
      <c r="WIY114" s="252"/>
      <c r="WIZ114" s="254"/>
      <c r="WJA114" s="255"/>
      <c r="WJB114" s="250"/>
      <c r="WJC114" s="256"/>
      <c r="WJD114" s="250"/>
      <c r="WJE114" s="250"/>
      <c r="WJF114" s="250"/>
      <c r="WJG114" s="251"/>
      <c r="WJH114" s="252"/>
      <c r="WJI114" s="252"/>
      <c r="WJJ114" s="252"/>
      <c r="WJK114" s="253"/>
      <c r="WJL114" s="250"/>
      <c r="WJM114" s="252"/>
      <c r="WJN114" s="250"/>
      <c r="WJO114" s="250"/>
      <c r="WJP114" s="252"/>
      <c r="WJQ114" s="254"/>
      <c r="WJR114" s="255"/>
      <c r="WJS114" s="250"/>
      <c r="WJT114" s="256"/>
      <c r="WJU114" s="250"/>
      <c r="WJV114" s="250"/>
      <c r="WJW114" s="250"/>
      <c r="WJX114" s="251"/>
      <c r="WJY114" s="252"/>
      <c r="WJZ114" s="252"/>
      <c r="WKA114" s="252"/>
      <c r="WKB114" s="253"/>
      <c r="WKC114" s="250"/>
      <c r="WKD114" s="252"/>
      <c r="WKE114" s="250"/>
      <c r="WKF114" s="250"/>
      <c r="WKG114" s="252"/>
      <c r="WKH114" s="254"/>
      <c r="WKI114" s="255"/>
      <c r="WKJ114" s="250"/>
      <c r="WKK114" s="256"/>
      <c r="WKL114" s="250"/>
      <c r="WKM114" s="250"/>
      <c r="WKN114" s="250"/>
      <c r="WKO114" s="251"/>
      <c r="WKP114" s="252"/>
      <c r="WKQ114" s="252"/>
      <c r="WKR114" s="252"/>
      <c r="WKS114" s="253"/>
      <c r="WKT114" s="250"/>
      <c r="WKU114" s="252"/>
      <c r="WKV114" s="250"/>
      <c r="WKW114" s="250"/>
      <c r="WKX114" s="252"/>
      <c r="WKY114" s="254"/>
      <c r="WKZ114" s="255"/>
      <c r="WLA114" s="250"/>
      <c r="WLB114" s="256"/>
      <c r="WLC114" s="250"/>
      <c r="WLD114" s="250"/>
      <c r="WLE114" s="250"/>
      <c r="WLF114" s="251"/>
      <c r="WLG114" s="252"/>
      <c r="WLH114" s="252"/>
      <c r="WLI114" s="252"/>
      <c r="WLJ114" s="253"/>
      <c r="WLK114" s="250"/>
      <c r="WLL114" s="252"/>
      <c r="WLM114" s="250"/>
      <c r="WLN114" s="250"/>
      <c r="WLO114" s="252"/>
      <c r="WLP114" s="254"/>
      <c r="WLQ114" s="255"/>
      <c r="WLR114" s="250"/>
      <c r="WLS114" s="256"/>
      <c r="WLT114" s="250"/>
      <c r="WLU114" s="250"/>
      <c r="WLV114" s="250"/>
      <c r="WLW114" s="251"/>
      <c r="WLX114" s="252"/>
      <c r="WLY114" s="252"/>
      <c r="WLZ114" s="252"/>
      <c r="WMA114" s="253"/>
      <c r="WMB114" s="250"/>
      <c r="WMC114" s="252"/>
      <c r="WMD114" s="250"/>
      <c r="WME114" s="250"/>
      <c r="WMF114" s="252"/>
      <c r="WMG114" s="254"/>
      <c r="WMH114" s="255"/>
      <c r="WMI114" s="250"/>
      <c r="WMJ114" s="256"/>
      <c r="WMK114" s="250"/>
      <c r="WML114" s="250"/>
      <c r="WMM114" s="250"/>
      <c r="WMN114" s="251"/>
      <c r="WMO114" s="252"/>
      <c r="WMP114" s="252"/>
      <c r="WMQ114" s="252"/>
      <c r="WMR114" s="253"/>
      <c r="WMS114" s="250"/>
      <c r="WMT114" s="252"/>
      <c r="WMU114" s="250"/>
      <c r="WMV114" s="250"/>
      <c r="WMW114" s="252"/>
      <c r="WMX114" s="254"/>
      <c r="WMY114" s="255"/>
      <c r="WMZ114" s="250"/>
      <c r="WNA114" s="256"/>
      <c r="WNB114" s="250"/>
      <c r="WNC114" s="250"/>
      <c r="WND114" s="250"/>
      <c r="WNE114" s="251"/>
      <c r="WNF114" s="252"/>
      <c r="WNG114" s="252"/>
      <c r="WNH114" s="252"/>
      <c r="WNI114" s="253"/>
      <c r="WNJ114" s="250"/>
      <c r="WNK114" s="252"/>
      <c r="WNL114" s="250"/>
      <c r="WNM114" s="250"/>
      <c r="WNN114" s="252"/>
      <c r="WNO114" s="254"/>
      <c r="WNP114" s="255"/>
      <c r="WNQ114" s="250"/>
      <c r="WNR114" s="256"/>
      <c r="WNS114" s="250"/>
      <c r="WNT114" s="250"/>
      <c r="WNU114" s="250"/>
      <c r="WNV114" s="251"/>
      <c r="WNW114" s="252"/>
      <c r="WNX114" s="252"/>
      <c r="WNY114" s="252"/>
      <c r="WNZ114" s="253"/>
      <c r="WOA114" s="250"/>
      <c r="WOB114" s="252"/>
      <c r="WOC114" s="250"/>
      <c r="WOD114" s="250"/>
      <c r="WOE114" s="252"/>
      <c r="WOF114" s="254"/>
      <c r="WOG114" s="255"/>
      <c r="WOH114" s="250"/>
      <c r="WOI114" s="256"/>
      <c r="WOJ114" s="250"/>
      <c r="WOK114" s="250"/>
      <c r="WOL114" s="250"/>
      <c r="WOM114" s="251"/>
      <c r="WON114" s="252"/>
      <c r="WOO114" s="252"/>
      <c r="WOP114" s="252"/>
      <c r="WOQ114" s="253"/>
      <c r="WOR114" s="250"/>
      <c r="WOS114" s="252"/>
      <c r="WOT114" s="250"/>
      <c r="WOU114" s="250"/>
      <c r="WOV114" s="252"/>
      <c r="WOW114" s="254"/>
      <c r="WOX114" s="255"/>
      <c r="WOY114" s="250"/>
      <c r="WOZ114" s="256"/>
      <c r="WPA114" s="250"/>
      <c r="WPB114" s="250"/>
      <c r="WPC114" s="250"/>
      <c r="WPD114" s="251"/>
      <c r="WPE114" s="252"/>
      <c r="WPF114" s="252"/>
      <c r="WPG114" s="252"/>
      <c r="WPH114" s="253"/>
      <c r="WPI114" s="250"/>
      <c r="WPJ114" s="252"/>
      <c r="WPK114" s="250"/>
      <c r="WPL114" s="250"/>
      <c r="WPM114" s="252"/>
      <c r="WPN114" s="254"/>
      <c r="WPO114" s="255"/>
      <c r="WPP114" s="250"/>
      <c r="WPQ114" s="256"/>
      <c r="WPR114" s="250"/>
      <c r="WPS114" s="250"/>
      <c r="WPT114" s="250"/>
      <c r="WPU114" s="251"/>
      <c r="WPV114" s="252"/>
      <c r="WPW114" s="252"/>
      <c r="WPX114" s="252"/>
      <c r="WPY114" s="253"/>
      <c r="WPZ114" s="250"/>
      <c r="WQA114" s="252"/>
      <c r="WQB114" s="250"/>
      <c r="WQC114" s="250"/>
      <c r="WQD114" s="252"/>
      <c r="WQE114" s="254"/>
      <c r="WQF114" s="255"/>
      <c r="WQG114" s="250"/>
      <c r="WQH114" s="256"/>
      <c r="WQI114" s="250"/>
      <c r="WQJ114" s="250"/>
      <c r="WQK114" s="250"/>
      <c r="WQL114" s="251"/>
      <c r="WQM114" s="252"/>
      <c r="WQN114" s="252"/>
      <c r="WQO114" s="252"/>
      <c r="WQP114" s="253"/>
      <c r="WQQ114" s="250"/>
      <c r="WQR114" s="252"/>
      <c r="WQS114" s="250"/>
      <c r="WQT114" s="250"/>
      <c r="WQU114" s="252"/>
      <c r="WQV114" s="254"/>
      <c r="WQW114" s="255"/>
      <c r="WQX114" s="250"/>
      <c r="WQY114" s="256"/>
      <c r="WQZ114" s="250"/>
      <c r="WRA114" s="250"/>
      <c r="WRB114" s="250"/>
      <c r="WRC114" s="251"/>
      <c r="WRD114" s="252"/>
      <c r="WRE114" s="252"/>
      <c r="WRF114" s="252"/>
      <c r="WRG114" s="253"/>
      <c r="WRH114" s="250"/>
      <c r="WRI114" s="252"/>
      <c r="WRJ114" s="250"/>
      <c r="WRK114" s="250"/>
      <c r="WRL114" s="252"/>
      <c r="WRM114" s="254"/>
      <c r="WRN114" s="255"/>
      <c r="WRO114" s="250"/>
      <c r="WRP114" s="256"/>
      <c r="WRQ114" s="250"/>
      <c r="WRR114" s="250"/>
      <c r="WRS114" s="250"/>
      <c r="WRT114" s="251"/>
      <c r="WRU114" s="252"/>
      <c r="WRV114" s="252"/>
      <c r="WRW114" s="252"/>
      <c r="WRX114" s="253"/>
      <c r="WRY114" s="250"/>
      <c r="WRZ114" s="252"/>
      <c r="WSA114" s="250"/>
      <c r="WSB114" s="250"/>
      <c r="WSC114" s="252"/>
      <c r="WSD114" s="254"/>
      <c r="WSE114" s="255"/>
      <c r="WSF114" s="250"/>
      <c r="WSG114" s="256"/>
      <c r="WSH114" s="250"/>
      <c r="WSI114" s="250"/>
      <c r="WSJ114" s="250"/>
      <c r="WSK114" s="251"/>
      <c r="WSL114" s="252"/>
      <c r="WSM114" s="252"/>
      <c r="WSN114" s="252"/>
      <c r="WSO114" s="253"/>
      <c r="WSP114" s="250"/>
      <c r="WSQ114" s="252"/>
      <c r="WSR114" s="250"/>
      <c r="WSS114" s="250"/>
      <c r="WST114" s="252"/>
      <c r="WSU114" s="254"/>
      <c r="WSV114" s="255"/>
      <c r="WSW114" s="250"/>
      <c r="WSX114" s="256"/>
      <c r="WSY114" s="250"/>
      <c r="WSZ114" s="250"/>
      <c r="WTA114" s="250"/>
      <c r="WTB114" s="251"/>
      <c r="WTC114" s="252"/>
      <c r="WTD114" s="252"/>
      <c r="WTE114" s="252"/>
      <c r="WTF114" s="253"/>
      <c r="WTG114" s="250"/>
      <c r="WTH114" s="252"/>
      <c r="WTI114" s="250"/>
      <c r="WTJ114" s="250"/>
      <c r="WTK114" s="252"/>
      <c r="WTL114" s="254"/>
      <c r="WTM114" s="255"/>
      <c r="WTN114" s="250"/>
      <c r="WTO114" s="256"/>
      <c r="WTP114" s="250"/>
      <c r="WTQ114" s="250"/>
      <c r="WTR114" s="250"/>
      <c r="WTS114" s="251"/>
      <c r="WTT114" s="252"/>
      <c r="WTU114" s="252"/>
      <c r="WTV114" s="252"/>
      <c r="WTW114" s="253"/>
      <c r="WTX114" s="250"/>
      <c r="WTY114" s="252"/>
      <c r="WTZ114" s="250"/>
      <c r="WUA114" s="250"/>
      <c r="WUB114" s="252"/>
      <c r="WUC114" s="254"/>
      <c r="WUD114" s="255"/>
      <c r="WUE114" s="250"/>
      <c r="WUF114" s="256"/>
      <c r="WUG114" s="250"/>
      <c r="WUH114" s="250"/>
      <c r="WUI114" s="250"/>
      <c r="WUJ114" s="251"/>
      <c r="WUK114" s="252"/>
      <c r="WUL114" s="252"/>
      <c r="WUM114" s="252"/>
      <c r="WUN114" s="253"/>
      <c r="WUO114" s="250"/>
      <c r="WUP114" s="252"/>
      <c r="WUQ114" s="250"/>
      <c r="WUR114" s="250"/>
      <c r="WUS114" s="252"/>
      <c r="WUT114" s="254"/>
      <c r="WUU114" s="255"/>
      <c r="WUV114" s="250"/>
      <c r="WUW114" s="256"/>
      <c r="WUX114" s="250"/>
      <c r="WUY114" s="250"/>
      <c r="WUZ114" s="250"/>
      <c r="WVA114" s="251"/>
      <c r="WVB114" s="252"/>
      <c r="WVC114" s="252"/>
      <c r="WVD114" s="252"/>
      <c r="WVE114" s="253"/>
      <c r="WVF114" s="250"/>
      <c r="WVG114" s="252"/>
      <c r="WVH114" s="250"/>
      <c r="WVI114" s="250"/>
      <c r="WVJ114" s="252"/>
      <c r="WVK114" s="254"/>
      <c r="WVL114" s="255"/>
      <c r="WVM114" s="250"/>
      <c r="WVN114" s="256"/>
      <c r="WVO114" s="250"/>
      <c r="WVP114" s="250"/>
      <c r="WVQ114" s="250"/>
      <c r="WVR114" s="251"/>
      <c r="WVS114" s="252"/>
      <c r="WVT114" s="252"/>
      <c r="WVU114" s="252"/>
      <c r="WVV114" s="253"/>
      <c r="WVW114" s="250"/>
      <c r="WVX114" s="252"/>
      <c r="WVY114" s="250"/>
      <c r="WVZ114" s="250"/>
      <c r="WWA114" s="252"/>
      <c r="WWB114" s="254"/>
      <c r="WWC114" s="255"/>
      <c r="WWD114" s="250"/>
      <c r="WWE114" s="256"/>
      <c r="WWF114" s="250"/>
      <c r="WWG114" s="250"/>
      <c r="WWH114" s="250"/>
      <c r="WWI114" s="251"/>
      <c r="WWJ114" s="252"/>
      <c r="WWK114" s="252"/>
      <c r="WWL114" s="252"/>
      <c r="WWM114" s="253"/>
      <c r="WWN114" s="250"/>
      <c r="WWO114" s="252"/>
      <c r="WWP114" s="250"/>
      <c r="WWQ114" s="250"/>
      <c r="WWR114" s="252"/>
      <c r="WWS114" s="254"/>
      <c r="WWT114" s="255"/>
      <c r="WWU114" s="250"/>
      <c r="WWV114" s="256"/>
      <c r="WWW114" s="250"/>
      <c r="WWX114" s="250"/>
      <c r="WWY114" s="250"/>
      <c r="WWZ114" s="251"/>
      <c r="WXA114" s="252"/>
      <c r="WXB114" s="252"/>
      <c r="WXC114" s="252"/>
      <c r="WXD114" s="253"/>
      <c r="WXE114" s="250"/>
      <c r="WXF114" s="252"/>
      <c r="WXG114" s="250"/>
      <c r="WXH114" s="250"/>
      <c r="WXI114" s="252"/>
      <c r="WXJ114" s="254"/>
      <c r="WXK114" s="255"/>
      <c r="WXL114" s="250"/>
      <c r="WXM114" s="256"/>
      <c r="WXN114" s="250"/>
      <c r="WXO114" s="250"/>
      <c r="WXP114" s="250"/>
      <c r="WXQ114" s="251"/>
      <c r="WXR114" s="252"/>
      <c r="WXS114" s="252"/>
      <c r="WXT114" s="252"/>
      <c r="WXU114" s="253"/>
      <c r="WXV114" s="250"/>
      <c r="WXW114" s="252"/>
      <c r="WXX114" s="250"/>
      <c r="WXY114" s="250"/>
      <c r="WXZ114" s="252"/>
      <c r="WYA114" s="254"/>
      <c r="WYB114" s="255"/>
      <c r="WYC114" s="250"/>
      <c r="WYD114" s="256"/>
      <c r="WYE114" s="250"/>
      <c r="WYF114" s="250"/>
      <c r="WYG114" s="250"/>
      <c r="WYH114" s="251"/>
      <c r="WYI114" s="252"/>
      <c r="WYJ114" s="252"/>
      <c r="WYK114" s="252"/>
      <c r="WYL114" s="253"/>
      <c r="WYM114" s="250"/>
      <c r="WYN114" s="252"/>
      <c r="WYO114" s="250"/>
      <c r="WYP114" s="250"/>
      <c r="WYQ114" s="252"/>
      <c r="WYR114" s="254"/>
      <c r="WYS114" s="255"/>
      <c r="WYT114" s="250"/>
      <c r="WYU114" s="256"/>
      <c r="WYV114" s="250"/>
      <c r="WYW114" s="250"/>
      <c r="WYX114" s="250"/>
      <c r="WYY114" s="251"/>
      <c r="WYZ114" s="252"/>
      <c r="WZA114" s="252"/>
      <c r="WZB114" s="252"/>
      <c r="WZC114" s="253"/>
      <c r="WZD114" s="250"/>
      <c r="WZE114" s="252"/>
      <c r="WZF114" s="250"/>
      <c r="WZG114" s="250"/>
      <c r="WZH114" s="252"/>
      <c r="WZI114" s="254"/>
      <c r="WZJ114" s="255"/>
      <c r="WZK114" s="250"/>
      <c r="WZL114" s="256"/>
      <c r="WZM114" s="250"/>
      <c r="WZN114" s="250"/>
      <c r="WZO114" s="250"/>
      <c r="WZP114" s="251"/>
      <c r="WZQ114" s="252"/>
      <c r="WZR114" s="252"/>
      <c r="WZS114" s="252"/>
      <c r="WZT114" s="253"/>
      <c r="WZU114" s="250"/>
      <c r="WZV114" s="252"/>
      <c r="WZW114" s="250"/>
      <c r="WZX114" s="250"/>
      <c r="WZY114" s="252"/>
      <c r="WZZ114" s="254"/>
      <c r="XAA114" s="255"/>
      <c r="XAB114" s="250"/>
      <c r="XAC114" s="256"/>
      <c r="XAD114" s="250"/>
      <c r="XAE114" s="250"/>
      <c r="XAF114" s="250"/>
      <c r="XAG114" s="251"/>
      <c r="XAH114" s="252"/>
      <c r="XAI114" s="252"/>
      <c r="XAJ114" s="252"/>
      <c r="XAK114" s="253"/>
      <c r="XAL114" s="250"/>
      <c r="XAM114" s="252"/>
      <c r="XAN114" s="250"/>
      <c r="XAO114" s="250"/>
      <c r="XAP114" s="252"/>
      <c r="XAQ114" s="254"/>
      <c r="XAR114" s="255"/>
      <c r="XAS114" s="250"/>
      <c r="XAT114" s="256"/>
      <c r="XAU114" s="250"/>
      <c r="XAV114" s="250"/>
      <c r="XAW114" s="250"/>
      <c r="XAX114" s="251"/>
      <c r="XAY114" s="252"/>
      <c r="XAZ114" s="252"/>
      <c r="XBA114" s="252"/>
      <c r="XBB114" s="253"/>
      <c r="XBC114" s="250"/>
      <c r="XBD114" s="252"/>
      <c r="XBE114" s="250"/>
      <c r="XBF114" s="250"/>
      <c r="XBG114" s="252"/>
      <c r="XBH114" s="254"/>
      <c r="XBI114" s="255"/>
      <c r="XBJ114" s="250"/>
      <c r="XBK114" s="256"/>
      <c r="XBL114" s="250"/>
      <c r="XBM114" s="250"/>
      <c r="XBN114" s="250"/>
      <c r="XBO114" s="251"/>
      <c r="XBP114" s="252"/>
      <c r="XBQ114" s="252"/>
      <c r="XBR114" s="252"/>
      <c r="XBS114" s="253"/>
      <c r="XBT114" s="250"/>
      <c r="XBU114" s="252"/>
      <c r="XBV114" s="250"/>
      <c r="XBW114" s="250"/>
      <c r="XBX114" s="252"/>
      <c r="XBY114" s="254"/>
      <c r="XBZ114" s="255"/>
      <c r="XCA114" s="250"/>
      <c r="XCB114" s="256"/>
      <c r="XCC114" s="250"/>
      <c r="XCD114" s="250"/>
      <c r="XCE114" s="250"/>
      <c r="XCF114" s="251"/>
      <c r="XCG114" s="252"/>
      <c r="XCH114" s="252"/>
      <c r="XCI114" s="252"/>
      <c r="XCJ114" s="253"/>
      <c r="XCK114" s="250"/>
      <c r="XCL114" s="252"/>
      <c r="XCM114" s="250"/>
      <c r="XCN114" s="250"/>
      <c r="XCO114" s="252"/>
      <c r="XCP114" s="254"/>
      <c r="XCQ114" s="255"/>
      <c r="XCR114" s="250"/>
      <c r="XCS114" s="256"/>
      <c r="XCT114" s="250"/>
      <c r="XCU114" s="250"/>
      <c r="XCV114" s="250"/>
      <c r="XCW114" s="251"/>
      <c r="XCX114" s="252"/>
      <c r="XCY114" s="252"/>
      <c r="XCZ114" s="252"/>
      <c r="XDA114" s="253"/>
      <c r="XDB114" s="250"/>
      <c r="XDC114" s="252"/>
      <c r="XDD114" s="250"/>
      <c r="XDE114" s="250"/>
      <c r="XDF114" s="252"/>
      <c r="XDG114" s="254"/>
      <c r="XDH114" s="255"/>
      <c r="XDI114" s="250"/>
      <c r="XDJ114" s="256"/>
      <c r="XDK114" s="250"/>
      <c r="XDL114" s="250"/>
      <c r="XDM114" s="250"/>
      <c r="XDN114" s="251"/>
      <c r="XDO114" s="252"/>
      <c r="XDP114" s="252"/>
      <c r="XDQ114" s="252"/>
      <c r="XDR114" s="253"/>
      <c r="XDS114" s="250"/>
      <c r="XDT114" s="252"/>
      <c r="XDU114" s="250"/>
      <c r="XDV114" s="250"/>
      <c r="XDW114" s="252"/>
      <c r="XDX114" s="254"/>
      <c r="XDY114" s="255"/>
      <c r="XDZ114" s="250"/>
      <c r="XEA114" s="256"/>
      <c r="XEB114" s="250"/>
      <c r="XEC114" s="250"/>
      <c r="XED114" s="250"/>
      <c r="XEE114" s="251"/>
      <c r="XEF114" s="252"/>
      <c r="XEG114" s="252"/>
      <c r="XEH114" s="252"/>
      <c r="XEI114" s="253"/>
      <c r="XEJ114" s="250"/>
      <c r="XEK114" s="252"/>
      <c r="XEL114" s="250"/>
      <c r="XEM114" s="250"/>
      <c r="XEN114" s="252"/>
      <c r="XEO114" s="254"/>
      <c r="XEP114" s="255"/>
      <c r="XEQ114" s="250"/>
      <c r="XER114" s="256"/>
      <c r="XES114" s="250"/>
      <c r="XET114" s="250"/>
      <c r="XEU114" s="250"/>
      <c r="XEV114" s="251"/>
      <c r="XEW114" s="252"/>
      <c r="XEX114" s="252"/>
      <c r="XEY114" s="252"/>
      <c r="XEZ114" s="253"/>
      <c r="XFA114" s="250"/>
      <c r="XFB114" s="252"/>
      <c r="XFC114" s="250"/>
      <c r="XFD114" s="250"/>
    </row>
    <row r="115" spans="1:16384" s="257" customFormat="1" ht="31" x14ac:dyDescent="0.35">
      <c r="A115" s="203">
        <v>110</v>
      </c>
      <c r="B115" s="229" t="s">
        <v>311</v>
      </c>
      <c r="C115" s="229" t="s">
        <v>245</v>
      </c>
      <c r="D115" s="229" t="s">
        <v>312</v>
      </c>
      <c r="E115" s="234" t="s">
        <v>466</v>
      </c>
      <c r="F115" s="232">
        <v>42789</v>
      </c>
      <c r="G115" s="229">
        <v>10.77</v>
      </c>
      <c r="H115" s="232">
        <v>43007</v>
      </c>
      <c r="I115" s="232">
        <v>43136</v>
      </c>
      <c r="J115" s="236">
        <v>18.64</v>
      </c>
      <c r="K115" s="246" t="s">
        <v>300</v>
      </c>
      <c r="L115" s="249">
        <v>50</v>
      </c>
      <c r="M115" s="232">
        <v>43265</v>
      </c>
      <c r="N115" s="236">
        <v>9.32</v>
      </c>
      <c r="O115" s="232">
        <v>43222</v>
      </c>
      <c r="P115" s="232">
        <v>43308</v>
      </c>
      <c r="Q115" s="232">
        <v>43571</v>
      </c>
      <c r="R115" s="203">
        <v>18</v>
      </c>
      <c r="S115" s="232">
        <v>43685</v>
      </c>
      <c r="T115" s="232">
        <f t="shared" si="13"/>
        <v>44235</v>
      </c>
      <c r="U115" s="232"/>
      <c r="V115" s="232"/>
      <c r="W115" s="232"/>
      <c r="X115" s="232"/>
      <c r="Y115" s="209">
        <v>0</v>
      </c>
      <c r="Z115" s="209">
        <v>0</v>
      </c>
      <c r="AA115" s="211"/>
      <c r="AB115" s="209">
        <f t="shared" si="7"/>
        <v>0</v>
      </c>
      <c r="AC115" s="209">
        <f t="shared" si="8"/>
        <v>0</v>
      </c>
      <c r="AD115" s="209"/>
      <c r="AE115" s="207">
        <v>0</v>
      </c>
      <c r="AF115" s="209">
        <f t="shared" si="9"/>
        <v>0</v>
      </c>
      <c r="AG115" s="209">
        <f t="shared" si="10"/>
        <v>0</v>
      </c>
      <c r="AH115" s="209"/>
      <c r="AI115" s="211"/>
      <c r="AJ115" s="209">
        <f t="shared" si="11"/>
        <v>0</v>
      </c>
      <c r="AK115" s="209">
        <f t="shared" si="12"/>
        <v>0</v>
      </c>
      <c r="AL115" s="250"/>
      <c r="AM115" s="251"/>
      <c r="AN115" s="252"/>
      <c r="AO115" s="252"/>
      <c r="AP115" s="252"/>
      <c r="AQ115" s="253"/>
      <c r="AR115" s="250"/>
      <c r="AS115" s="252"/>
      <c r="AT115" s="250"/>
      <c r="AU115" s="250"/>
      <c r="AV115" s="252"/>
      <c r="AW115" s="254"/>
      <c r="AX115" s="255"/>
      <c r="AY115" s="250"/>
      <c r="AZ115" s="256"/>
      <c r="BA115" s="250"/>
      <c r="BB115" s="250"/>
      <c r="BC115" s="250"/>
      <c r="BD115" s="251"/>
      <c r="BE115" s="252"/>
      <c r="BF115" s="252"/>
      <c r="BG115" s="252"/>
      <c r="BH115" s="253"/>
      <c r="BI115" s="250"/>
      <c r="BJ115" s="252"/>
      <c r="BK115" s="250"/>
      <c r="BL115" s="250"/>
      <c r="BM115" s="252"/>
      <c r="BN115" s="254"/>
      <c r="BO115" s="255"/>
      <c r="BP115" s="250"/>
      <c r="BQ115" s="256"/>
      <c r="BR115" s="250"/>
      <c r="BS115" s="250"/>
      <c r="BT115" s="250"/>
      <c r="BU115" s="251"/>
      <c r="BV115" s="252"/>
      <c r="BW115" s="252"/>
      <c r="BX115" s="252"/>
      <c r="BY115" s="253"/>
      <c r="BZ115" s="250"/>
      <c r="CA115" s="252"/>
      <c r="CB115" s="250"/>
      <c r="CC115" s="250"/>
      <c r="CD115" s="252"/>
      <c r="CE115" s="254"/>
      <c r="CF115" s="255"/>
      <c r="CG115" s="250"/>
      <c r="CH115" s="256"/>
      <c r="CI115" s="250"/>
      <c r="CJ115" s="250"/>
      <c r="CK115" s="250"/>
      <c r="CL115" s="251"/>
      <c r="CM115" s="252"/>
      <c r="CN115" s="252"/>
      <c r="CO115" s="252"/>
      <c r="CP115" s="253"/>
      <c r="CQ115" s="250"/>
      <c r="CR115" s="252"/>
      <c r="CS115" s="250"/>
      <c r="CT115" s="250"/>
      <c r="CU115" s="252"/>
      <c r="CV115" s="254"/>
      <c r="CW115" s="255"/>
      <c r="CX115" s="250"/>
      <c r="CY115" s="256"/>
      <c r="CZ115" s="250"/>
      <c r="DA115" s="250"/>
      <c r="DB115" s="250"/>
      <c r="DC115" s="251"/>
      <c r="DD115" s="252"/>
      <c r="DE115" s="252"/>
      <c r="DF115" s="252"/>
      <c r="DG115" s="253"/>
      <c r="DH115" s="250"/>
      <c r="DI115" s="252"/>
      <c r="DJ115" s="250"/>
      <c r="DK115" s="250"/>
      <c r="DL115" s="252"/>
      <c r="DM115" s="254"/>
      <c r="DN115" s="255"/>
      <c r="DO115" s="250"/>
      <c r="DP115" s="256"/>
      <c r="DQ115" s="250"/>
      <c r="DR115" s="250"/>
      <c r="DS115" s="250"/>
      <c r="DT115" s="251"/>
      <c r="DU115" s="252"/>
      <c r="DV115" s="252"/>
      <c r="DW115" s="252"/>
      <c r="DX115" s="253"/>
      <c r="DY115" s="250"/>
      <c r="DZ115" s="252"/>
      <c r="EA115" s="250"/>
      <c r="EB115" s="250"/>
      <c r="EC115" s="252"/>
      <c r="ED115" s="254"/>
      <c r="EE115" s="255"/>
      <c r="EF115" s="250"/>
      <c r="EG115" s="256"/>
      <c r="EH115" s="250"/>
      <c r="EI115" s="250"/>
      <c r="EJ115" s="250"/>
      <c r="EK115" s="251"/>
      <c r="EL115" s="252"/>
      <c r="EM115" s="252"/>
      <c r="EN115" s="252"/>
      <c r="EO115" s="253"/>
      <c r="EP115" s="250"/>
      <c r="EQ115" s="252"/>
      <c r="ER115" s="250"/>
      <c r="ES115" s="250"/>
      <c r="ET115" s="252"/>
      <c r="EU115" s="254"/>
      <c r="EV115" s="255"/>
      <c r="EW115" s="250"/>
      <c r="EX115" s="256"/>
      <c r="EY115" s="250"/>
      <c r="EZ115" s="250"/>
      <c r="FA115" s="250"/>
      <c r="FB115" s="251"/>
      <c r="FC115" s="252"/>
      <c r="FD115" s="252"/>
      <c r="FE115" s="252"/>
      <c r="FF115" s="253"/>
      <c r="FG115" s="250"/>
      <c r="FH115" s="252"/>
      <c r="FI115" s="250"/>
      <c r="FJ115" s="250"/>
      <c r="FK115" s="252"/>
      <c r="FL115" s="254"/>
      <c r="FM115" s="255"/>
      <c r="FN115" s="250"/>
      <c r="FO115" s="256"/>
      <c r="FP115" s="250"/>
      <c r="FQ115" s="250"/>
      <c r="FR115" s="250"/>
      <c r="FS115" s="251"/>
      <c r="FT115" s="252"/>
      <c r="FU115" s="252"/>
      <c r="FV115" s="252"/>
      <c r="FW115" s="253"/>
      <c r="FX115" s="250"/>
      <c r="FY115" s="252"/>
      <c r="FZ115" s="250"/>
      <c r="GA115" s="250"/>
      <c r="GB115" s="252"/>
      <c r="GC115" s="254"/>
      <c r="GD115" s="255"/>
      <c r="GE115" s="250"/>
      <c r="GF115" s="256"/>
      <c r="GG115" s="250"/>
      <c r="GH115" s="250"/>
      <c r="GI115" s="250"/>
      <c r="GJ115" s="251"/>
      <c r="GK115" s="252"/>
      <c r="GL115" s="252"/>
      <c r="GM115" s="252"/>
      <c r="GN115" s="253"/>
      <c r="GO115" s="250"/>
      <c r="GP115" s="252"/>
      <c r="GQ115" s="250"/>
      <c r="GR115" s="250"/>
      <c r="GS115" s="252"/>
      <c r="GT115" s="254"/>
      <c r="GU115" s="255"/>
      <c r="GV115" s="250"/>
      <c r="GW115" s="256"/>
      <c r="GX115" s="250"/>
      <c r="GY115" s="250"/>
      <c r="GZ115" s="250"/>
      <c r="HA115" s="251"/>
      <c r="HB115" s="252"/>
      <c r="HC115" s="252"/>
      <c r="HD115" s="252"/>
      <c r="HE115" s="253"/>
      <c r="HF115" s="250"/>
      <c r="HG115" s="252"/>
      <c r="HH115" s="250"/>
      <c r="HI115" s="250"/>
      <c r="HJ115" s="252"/>
      <c r="HK115" s="254"/>
      <c r="HL115" s="255"/>
      <c r="HM115" s="250"/>
      <c r="HN115" s="256"/>
      <c r="HO115" s="250"/>
      <c r="HP115" s="250"/>
      <c r="HQ115" s="250"/>
      <c r="HR115" s="251"/>
      <c r="HS115" s="252"/>
      <c r="HT115" s="252"/>
      <c r="HU115" s="252"/>
      <c r="HV115" s="253"/>
      <c r="HW115" s="250"/>
      <c r="HX115" s="252"/>
      <c r="HY115" s="250"/>
      <c r="HZ115" s="250"/>
      <c r="IA115" s="252"/>
      <c r="IB115" s="254"/>
      <c r="IC115" s="255"/>
      <c r="ID115" s="250"/>
      <c r="IE115" s="256"/>
      <c r="IF115" s="250"/>
      <c r="IG115" s="250"/>
      <c r="IH115" s="250"/>
      <c r="II115" s="251"/>
      <c r="IJ115" s="252"/>
      <c r="IK115" s="252"/>
      <c r="IL115" s="252"/>
      <c r="IM115" s="253"/>
      <c r="IN115" s="250"/>
      <c r="IO115" s="252"/>
      <c r="IP115" s="250"/>
      <c r="IQ115" s="250"/>
      <c r="IR115" s="252"/>
      <c r="IS115" s="254"/>
      <c r="IT115" s="255"/>
      <c r="IU115" s="250"/>
      <c r="IV115" s="256"/>
      <c r="IW115" s="250"/>
      <c r="IX115" s="250"/>
      <c r="IY115" s="250"/>
      <c r="IZ115" s="251"/>
      <c r="JA115" s="252"/>
      <c r="JB115" s="252"/>
      <c r="JC115" s="252"/>
      <c r="JD115" s="253"/>
      <c r="JE115" s="250"/>
      <c r="JF115" s="252"/>
      <c r="JG115" s="250"/>
      <c r="JH115" s="250"/>
      <c r="JI115" s="252"/>
      <c r="JJ115" s="254"/>
      <c r="JK115" s="255"/>
      <c r="JL115" s="250"/>
      <c r="JM115" s="256"/>
      <c r="JN115" s="250"/>
      <c r="JO115" s="250"/>
      <c r="JP115" s="250"/>
      <c r="JQ115" s="251"/>
      <c r="JR115" s="252"/>
      <c r="JS115" s="252"/>
      <c r="JT115" s="252"/>
      <c r="JU115" s="253"/>
      <c r="JV115" s="250"/>
      <c r="JW115" s="252"/>
      <c r="JX115" s="250"/>
      <c r="JY115" s="250"/>
      <c r="JZ115" s="252"/>
      <c r="KA115" s="254"/>
      <c r="KB115" s="255"/>
      <c r="KC115" s="250"/>
      <c r="KD115" s="256"/>
      <c r="KE115" s="250"/>
      <c r="KF115" s="250"/>
      <c r="KG115" s="250"/>
      <c r="KH115" s="251"/>
      <c r="KI115" s="252"/>
      <c r="KJ115" s="252"/>
      <c r="KK115" s="252"/>
      <c r="KL115" s="253"/>
      <c r="KM115" s="250"/>
      <c r="KN115" s="252"/>
      <c r="KO115" s="250"/>
      <c r="KP115" s="250"/>
      <c r="KQ115" s="252"/>
      <c r="KR115" s="254"/>
      <c r="KS115" s="255"/>
      <c r="KT115" s="250"/>
      <c r="KU115" s="256"/>
      <c r="KV115" s="250"/>
      <c r="KW115" s="250"/>
      <c r="KX115" s="250"/>
      <c r="KY115" s="251"/>
      <c r="KZ115" s="252"/>
      <c r="LA115" s="252"/>
      <c r="LB115" s="252"/>
      <c r="LC115" s="253"/>
      <c r="LD115" s="250"/>
      <c r="LE115" s="252"/>
      <c r="LF115" s="250"/>
      <c r="LG115" s="250"/>
      <c r="LH115" s="252"/>
      <c r="LI115" s="254"/>
      <c r="LJ115" s="255"/>
      <c r="LK115" s="250"/>
      <c r="LL115" s="256"/>
      <c r="LM115" s="250"/>
      <c r="LN115" s="250"/>
      <c r="LO115" s="250"/>
      <c r="LP115" s="251"/>
      <c r="LQ115" s="252"/>
      <c r="LR115" s="252"/>
      <c r="LS115" s="252"/>
      <c r="LT115" s="253"/>
      <c r="LU115" s="250"/>
      <c r="LV115" s="252"/>
      <c r="LW115" s="250"/>
      <c r="LX115" s="250"/>
      <c r="LY115" s="252"/>
      <c r="LZ115" s="254"/>
      <c r="MA115" s="255"/>
      <c r="MB115" s="250"/>
      <c r="MC115" s="256"/>
      <c r="MD115" s="250"/>
      <c r="ME115" s="250"/>
      <c r="MF115" s="250"/>
      <c r="MG115" s="251"/>
      <c r="MH115" s="252"/>
      <c r="MI115" s="252"/>
      <c r="MJ115" s="252"/>
      <c r="MK115" s="253"/>
      <c r="ML115" s="250"/>
      <c r="MM115" s="252"/>
      <c r="MN115" s="250"/>
      <c r="MO115" s="250"/>
      <c r="MP115" s="252"/>
      <c r="MQ115" s="254"/>
      <c r="MR115" s="255"/>
      <c r="MS115" s="250"/>
      <c r="MT115" s="256"/>
      <c r="MU115" s="250"/>
      <c r="MV115" s="250"/>
      <c r="MW115" s="250"/>
      <c r="MX115" s="251"/>
      <c r="MY115" s="252"/>
      <c r="MZ115" s="252"/>
      <c r="NA115" s="252"/>
      <c r="NB115" s="253"/>
      <c r="NC115" s="250"/>
      <c r="ND115" s="252"/>
      <c r="NE115" s="250"/>
      <c r="NF115" s="250"/>
      <c r="NG115" s="252"/>
      <c r="NH115" s="254"/>
      <c r="NI115" s="255"/>
      <c r="NJ115" s="250"/>
      <c r="NK115" s="256"/>
      <c r="NL115" s="250"/>
      <c r="NM115" s="250"/>
      <c r="NN115" s="250"/>
      <c r="NO115" s="251"/>
      <c r="NP115" s="252"/>
      <c r="NQ115" s="252"/>
      <c r="NR115" s="252"/>
      <c r="NS115" s="253"/>
      <c r="NT115" s="250"/>
      <c r="NU115" s="252"/>
      <c r="NV115" s="250"/>
      <c r="NW115" s="250"/>
      <c r="NX115" s="252"/>
      <c r="NY115" s="254"/>
      <c r="NZ115" s="255"/>
      <c r="OA115" s="250"/>
      <c r="OB115" s="256"/>
      <c r="OC115" s="250"/>
      <c r="OD115" s="250"/>
      <c r="OE115" s="250"/>
      <c r="OF115" s="251"/>
      <c r="OG115" s="252"/>
      <c r="OH115" s="252"/>
      <c r="OI115" s="252"/>
      <c r="OJ115" s="253"/>
      <c r="OK115" s="250"/>
      <c r="OL115" s="252"/>
      <c r="OM115" s="250"/>
      <c r="ON115" s="250"/>
      <c r="OO115" s="252"/>
      <c r="OP115" s="254"/>
      <c r="OQ115" s="255"/>
      <c r="OR115" s="250"/>
      <c r="OS115" s="256"/>
      <c r="OT115" s="250"/>
      <c r="OU115" s="250"/>
      <c r="OV115" s="250"/>
      <c r="OW115" s="251"/>
      <c r="OX115" s="252"/>
      <c r="OY115" s="252"/>
      <c r="OZ115" s="252"/>
      <c r="PA115" s="253"/>
      <c r="PB115" s="250"/>
      <c r="PC115" s="252"/>
      <c r="PD115" s="250"/>
      <c r="PE115" s="250"/>
      <c r="PF115" s="252"/>
      <c r="PG115" s="254"/>
      <c r="PH115" s="255"/>
      <c r="PI115" s="250"/>
      <c r="PJ115" s="256"/>
      <c r="PK115" s="250"/>
      <c r="PL115" s="250"/>
      <c r="PM115" s="250"/>
      <c r="PN115" s="251"/>
      <c r="PO115" s="252"/>
      <c r="PP115" s="252"/>
      <c r="PQ115" s="252"/>
      <c r="PR115" s="253"/>
      <c r="PS115" s="250"/>
      <c r="PT115" s="252"/>
      <c r="PU115" s="250"/>
      <c r="PV115" s="250"/>
      <c r="PW115" s="252"/>
      <c r="PX115" s="254"/>
      <c r="PY115" s="255"/>
      <c r="PZ115" s="250"/>
      <c r="QA115" s="256"/>
      <c r="QB115" s="250"/>
      <c r="QC115" s="250"/>
      <c r="QD115" s="250"/>
      <c r="QE115" s="251"/>
      <c r="QF115" s="252"/>
      <c r="QG115" s="252"/>
      <c r="QH115" s="252"/>
      <c r="QI115" s="253"/>
      <c r="QJ115" s="250"/>
      <c r="QK115" s="252"/>
      <c r="QL115" s="250"/>
      <c r="QM115" s="250"/>
      <c r="QN115" s="252"/>
      <c r="QO115" s="254"/>
      <c r="QP115" s="255"/>
      <c r="QQ115" s="250"/>
      <c r="QR115" s="256"/>
      <c r="QS115" s="250"/>
      <c r="QT115" s="250"/>
      <c r="QU115" s="250"/>
      <c r="QV115" s="251"/>
      <c r="QW115" s="252"/>
      <c r="QX115" s="252"/>
      <c r="QY115" s="252"/>
      <c r="QZ115" s="253"/>
      <c r="RA115" s="250"/>
      <c r="RB115" s="252"/>
      <c r="RC115" s="250"/>
      <c r="RD115" s="250"/>
      <c r="RE115" s="252"/>
      <c r="RF115" s="254"/>
      <c r="RG115" s="255"/>
      <c r="RH115" s="250"/>
      <c r="RI115" s="256"/>
      <c r="RJ115" s="250"/>
      <c r="RK115" s="250"/>
      <c r="RL115" s="250"/>
      <c r="RM115" s="251"/>
      <c r="RN115" s="252"/>
      <c r="RO115" s="252"/>
      <c r="RP115" s="252"/>
      <c r="RQ115" s="253"/>
      <c r="RR115" s="250"/>
      <c r="RS115" s="252"/>
      <c r="RT115" s="250"/>
      <c r="RU115" s="250"/>
      <c r="RV115" s="252"/>
      <c r="RW115" s="254"/>
      <c r="RX115" s="255"/>
      <c r="RY115" s="250"/>
      <c r="RZ115" s="256"/>
      <c r="SA115" s="250"/>
      <c r="SB115" s="250"/>
      <c r="SC115" s="250"/>
      <c r="SD115" s="251"/>
      <c r="SE115" s="252"/>
      <c r="SF115" s="252"/>
      <c r="SG115" s="252"/>
      <c r="SH115" s="253"/>
      <c r="SI115" s="250"/>
      <c r="SJ115" s="252"/>
      <c r="SK115" s="250"/>
      <c r="SL115" s="250"/>
      <c r="SM115" s="252"/>
      <c r="SN115" s="254"/>
      <c r="SO115" s="255"/>
      <c r="SP115" s="250"/>
      <c r="SQ115" s="256"/>
      <c r="SR115" s="250"/>
      <c r="SS115" s="250"/>
      <c r="ST115" s="250"/>
      <c r="SU115" s="251"/>
      <c r="SV115" s="252"/>
      <c r="SW115" s="252"/>
      <c r="SX115" s="252"/>
      <c r="SY115" s="253"/>
      <c r="SZ115" s="250"/>
      <c r="TA115" s="252"/>
      <c r="TB115" s="250"/>
      <c r="TC115" s="250"/>
      <c r="TD115" s="252"/>
      <c r="TE115" s="254"/>
      <c r="TF115" s="255"/>
      <c r="TG115" s="250"/>
      <c r="TH115" s="256"/>
      <c r="TI115" s="250"/>
      <c r="TJ115" s="250"/>
      <c r="TK115" s="250"/>
      <c r="TL115" s="251"/>
      <c r="TM115" s="252"/>
      <c r="TN115" s="252"/>
      <c r="TO115" s="252"/>
      <c r="TP115" s="253"/>
      <c r="TQ115" s="250"/>
      <c r="TR115" s="252"/>
      <c r="TS115" s="250"/>
      <c r="TT115" s="250"/>
      <c r="TU115" s="252"/>
      <c r="TV115" s="254"/>
      <c r="TW115" s="255"/>
      <c r="TX115" s="250"/>
      <c r="TY115" s="256"/>
      <c r="TZ115" s="250"/>
      <c r="UA115" s="250"/>
      <c r="UB115" s="250"/>
      <c r="UC115" s="251"/>
      <c r="UD115" s="252"/>
      <c r="UE115" s="252"/>
      <c r="UF115" s="252"/>
      <c r="UG115" s="253"/>
      <c r="UH115" s="250"/>
      <c r="UI115" s="252"/>
      <c r="UJ115" s="250"/>
      <c r="UK115" s="250"/>
      <c r="UL115" s="252"/>
      <c r="UM115" s="254"/>
      <c r="UN115" s="255"/>
      <c r="UO115" s="250"/>
      <c r="UP115" s="256"/>
      <c r="UQ115" s="250"/>
      <c r="UR115" s="250"/>
      <c r="US115" s="250"/>
      <c r="UT115" s="251"/>
      <c r="UU115" s="252"/>
      <c r="UV115" s="252"/>
      <c r="UW115" s="252"/>
      <c r="UX115" s="253"/>
      <c r="UY115" s="250"/>
      <c r="UZ115" s="252"/>
      <c r="VA115" s="250"/>
      <c r="VB115" s="250"/>
      <c r="VC115" s="252"/>
      <c r="VD115" s="254"/>
      <c r="VE115" s="255"/>
      <c r="VF115" s="250"/>
      <c r="VG115" s="256"/>
      <c r="VH115" s="250"/>
      <c r="VI115" s="250"/>
      <c r="VJ115" s="250"/>
      <c r="VK115" s="251"/>
      <c r="VL115" s="252"/>
      <c r="VM115" s="252"/>
      <c r="VN115" s="252"/>
      <c r="VO115" s="253"/>
      <c r="VP115" s="250"/>
      <c r="VQ115" s="252"/>
      <c r="VR115" s="250"/>
      <c r="VS115" s="250"/>
      <c r="VT115" s="252"/>
      <c r="VU115" s="254"/>
      <c r="VV115" s="255"/>
      <c r="VW115" s="250"/>
      <c r="VX115" s="256"/>
      <c r="VY115" s="250"/>
      <c r="VZ115" s="250"/>
      <c r="WA115" s="250"/>
      <c r="WB115" s="251"/>
      <c r="WC115" s="252"/>
      <c r="WD115" s="252"/>
      <c r="WE115" s="252"/>
      <c r="WF115" s="253"/>
      <c r="WG115" s="250"/>
      <c r="WH115" s="252"/>
      <c r="WI115" s="250"/>
      <c r="WJ115" s="250"/>
      <c r="WK115" s="252"/>
      <c r="WL115" s="254"/>
      <c r="WM115" s="255"/>
      <c r="WN115" s="250"/>
      <c r="WO115" s="256"/>
      <c r="WP115" s="250"/>
      <c r="WQ115" s="250"/>
      <c r="WR115" s="250"/>
      <c r="WS115" s="251"/>
      <c r="WT115" s="252"/>
      <c r="WU115" s="252"/>
      <c r="WV115" s="252"/>
      <c r="WW115" s="253"/>
      <c r="WX115" s="250"/>
      <c r="WY115" s="252"/>
      <c r="WZ115" s="250"/>
      <c r="XA115" s="250"/>
      <c r="XB115" s="252"/>
      <c r="XC115" s="254"/>
      <c r="XD115" s="255"/>
      <c r="XE115" s="250"/>
      <c r="XF115" s="256"/>
      <c r="XG115" s="250"/>
      <c r="XH115" s="250"/>
      <c r="XI115" s="250"/>
      <c r="XJ115" s="251"/>
      <c r="XK115" s="252"/>
      <c r="XL115" s="252"/>
      <c r="XM115" s="252"/>
      <c r="XN115" s="253"/>
      <c r="XO115" s="250"/>
      <c r="XP115" s="252"/>
      <c r="XQ115" s="250"/>
      <c r="XR115" s="250"/>
      <c r="XS115" s="252"/>
      <c r="XT115" s="254"/>
      <c r="XU115" s="255"/>
      <c r="XV115" s="250"/>
      <c r="XW115" s="256"/>
      <c r="XX115" s="250"/>
      <c r="XY115" s="250"/>
      <c r="XZ115" s="250"/>
      <c r="YA115" s="251"/>
      <c r="YB115" s="252"/>
      <c r="YC115" s="252"/>
      <c r="YD115" s="252"/>
      <c r="YE115" s="253"/>
      <c r="YF115" s="250"/>
      <c r="YG115" s="252"/>
      <c r="YH115" s="250"/>
      <c r="YI115" s="250"/>
      <c r="YJ115" s="252"/>
      <c r="YK115" s="254"/>
      <c r="YL115" s="255"/>
      <c r="YM115" s="250"/>
      <c r="YN115" s="256"/>
      <c r="YO115" s="250"/>
      <c r="YP115" s="250"/>
      <c r="YQ115" s="250"/>
      <c r="YR115" s="251"/>
      <c r="YS115" s="252"/>
      <c r="YT115" s="252"/>
      <c r="YU115" s="252"/>
      <c r="YV115" s="253"/>
      <c r="YW115" s="250"/>
      <c r="YX115" s="252"/>
      <c r="YY115" s="250"/>
      <c r="YZ115" s="250"/>
      <c r="ZA115" s="252"/>
      <c r="ZB115" s="254"/>
      <c r="ZC115" s="255"/>
      <c r="ZD115" s="250"/>
      <c r="ZE115" s="256"/>
      <c r="ZF115" s="250"/>
      <c r="ZG115" s="250"/>
      <c r="ZH115" s="250"/>
      <c r="ZI115" s="251"/>
      <c r="ZJ115" s="252"/>
      <c r="ZK115" s="252"/>
      <c r="ZL115" s="252"/>
      <c r="ZM115" s="253"/>
      <c r="ZN115" s="250"/>
      <c r="ZO115" s="252"/>
      <c r="ZP115" s="250"/>
      <c r="ZQ115" s="250"/>
      <c r="ZR115" s="252"/>
      <c r="ZS115" s="254"/>
      <c r="ZT115" s="255"/>
      <c r="ZU115" s="250"/>
      <c r="ZV115" s="256"/>
      <c r="ZW115" s="250"/>
      <c r="ZX115" s="250"/>
      <c r="ZY115" s="250"/>
      <c r="ZZ115" s="251"/>
      <c r="AAA115" s="252"/>
      <c r="AAB115" s="252"/>
      <c r="AAC115" s="252"/>
      <c r="AAD115" s="253"/>
      <c r="AAE115" s="250"/>
      <c r="AAF115" s="252"/>
      <c r="AAG115" s="250"/>
      <c r="AAH115" s="250"/>
      <c r="AAI115" s="252"/>
      <c r="AAJ115" s="254"/>
      <c r="AAK115" s="255"/>
      <c r="AAL115" s="250"/>
      <c r="AAM115" s="256"/>
      <c r="AAN115" s="250"/>
      <c r="AAO115" s="250"/>
      <c r="AAP115" s="250"/>
      <c r="AAQ115" s="251"/>
      <c r="AAR115" s="252"/>
      <c r="AAS115" s="252"/>
      <c r="AAT115" s="252"/>
      <c r="AAU115" s="253"/>
      <c r="AAV115" s="250"/>
      <c r="AAW115" s="252"/>
      <c r="AAX115" s="250"/>
      <c r="AAY115" s="250"/>
      <c r="AAZ115" s="252"/>
      <c r="ABA115" s="254"/>
      <c r="ABB115" s="255"/>
      <c r="ABC115" s="250"/>
      <c r="ABD115" s="256"/>
      <c r="ABE115" s="250"/>
      <c r="ABF115" s="250"/>
      <c r="ABG115" s="250"/>
      <c r="ABH115" s="251"/>
      <c r="ABI115" s="252"/>
      <c r="ABJ115" s="252"/>
      <c r="ABK115" s="252"/>
      <c r="ABL115" s="253"/>
      <c r="ABM115" s="250"/>
      <c r="ABN115" s="252"/>
      <c r="ABO115" s="250"/>
      <c r="ABP115" s="250"/>
      <c r="ABQ115" s="252"/>
      <c r="ABR115" s="254"/>
      <c r="ABS115" s="255"/>
      <c r="ABT115" s="250"/>
      <c r="ABU115" s="256"/>
      <c r="ABV115" s="250"/>
      <c r="ABW115" s="250"/>
      <c r="ABX115" s="250"/>
      <c r="ABY115" s="251"/>
      <c r="ABZ115" s="252"/>
      <c r="ACA115" s="252"/>
      <c r="ACB115" s="252"/>
      <c r="ACC115" s="253"/>
      <c r="ACD115" s="250"/>
      <c r="ACE115" s="252"/>
      <c r="ACF115" s="250"/>
      <c r="ACG115" s="250"/>
      <c r="ACH115" s="252"/>
      <c r="ACI115" s="254"/>
      <c r="ACJ115" s="255"/>
      <c r="ACK115" s="250"/>
      <c r="ACL115" s="256"/>
      <c r="ACM115" s="250"/>
      <c r="ACN115" s="250"/>
      <c r="ACO115" s="250"/>
      <c r="ACP115" s="251"/>
      <c r="ACQ115" s="252"/>
      <c r="ACR115" s="252"/>
      <c r="ACS115" s="252"/>
      <c r="ACT115" s="253"/>
      <c r="ACU115" s="250"/>
      <c r="ACV115" s="252"/>
      <c r="ACW115" s="250"/>
      <c r="ACX115" s="250"/>
      <c r="ACY115" s="252"/>
      <c r="ACZ115" s="254"/>
      <c r="ADA115" s="255"/>
      <c r="ADB115" s="250"/>
      <c r="ADC115" s="256"/>
      <c r="ADD115" s="250"/>
      <c r="ADE115" s="250"/>
      <c r="ADF115" s="250"/>
      <c r="ADG115" s="251"/>
      <c r="ADH115" s="252"/>
      <c r="ADI115" s="252"/>
      <c r="ADJ115" s="252"/>
      <c r="ADK115" s="253"/>
      <c r="ADL115" s="250"/>
      <c r="ADM115" s="252"/>
      <c r="ADN115" s="250"/>
      <c r="ADO115" s="250"/>
      <c r="ADP115" s="252"/>
      <c r="ADQ115" s="254"/>
      <c r="ADR115" s="255"/>
      <c r="ADS115" s="250"/>
      <c r="ADT115" s="256"/>
      <c r="ADU115" s="250"/>
      <c r="ADV115" s="250"/>
      <c r="ADW115" s="250"/>
      <c r="ADX115" s="251"/>
      <c r="ADY115" s="252"/>
      <c r="ADZ115" s="252"/>
      <c r="AEA115" s="252"/>
      <c r="AEB115" s="253"/>
      <c r="AEC115" s="250"/>
      <c r="AED115" s="252"/>
      <c r="AEE115" s="250"/>
      <c r="AEF115" s="250"/>
      <c r="AEG115" s="252"/>
      <c r="AEH115" s="254"/>
      <c r="AEI115" s="255"/>
      <c r="AEJ115" s="250"/>
      <c r="AEK115" s="256"/>
      <c r="AEL115" s="250"/>
      <c r="AEM115" s="250"/>
      <c r="AEN115" s="250"/>
      <c r="AEO115" s="251"/>
      <c r="AEP115" s="252"/>
      <c r="AEQ115" s="252"/>
      <c r="AER115" s="252"/>
      <c r="AES115" s="253"/>
      <c r="AET115" s="250"/>
      <c r="AEU115" s="252"/>
      <c r="AEV115" s="250"/>
      <c r="AEW115" s="250"/>
      <c r="AEX115" s="252"/>
      <c r="AEY115" s="254"/>
      <c r="AEZ115" s="255"/>
      <c r="AFA115" s="250"/>
      <c r="AFB115" s="256"/>
      <c r="AFC115" s="250"/>
      <c r="AFD115" s="250"/>
      <c r="AFE115" s="250"/>
      <c r="AFF115" s="251"/>
      <c r="AFG115" s="252"/>
      <c r="AFH115" s="252"/>
      <c r="AFI115" s="252"/>
      <c r="AFJ115" s="253"/>
      <c r="AFK115" s="250"/>
      <c r="AFL115" s="252"/>
      <c r="AFM115" s="250"/>
      <c r="AFN115" s="250"/>
      <c r="AFO115" s="252"/>
      <c r="AFP115" s="254"/>
      <c r="AFQ115" s="255"/>
      <c r="AFR115" s="250"/>
      <c r="AFS115" s="256"/>
      <c r="AFT115" s="250"/>
      <c r="AFU115" s="250"/>
      <c r="AFV115" s="250"/>
      <c r="AFW115" s="251"/>
      <c r="AFX115" s="252"/>
      <c r="AFY115" s="252"/>
      <c r="AFZ115" s="252"/>
      <c r="AGA115" s="253"/>
      <c r="AGB115" s="250"/>
      <c r="AGC115" s="252"/>
      <c r="AGD115" s="250"/>
      <c r="AGE115" s="250"/>
      <c r="AGF115" s="252"/>
      <c r="AGG115" s="254"/>
      <c r="AGH115" s="255"/>
      <c r="AGI115" s="250"/>
      <c r="AGJ115" s="256"/>
      <c r="AGK115" s="250"/>
      <c r="AGL115" s="250"/>
      <c r="AGM115" s="250"/>
      <c r="AGN115" s="251"/>
      <c r="AGO115" s="252"/>
      <c r="AGP115" s="252"/>
      <c r="AGQ115" s="252"/>
      <c r="AGR115" s="253"/>
      <c r="AGS115" s="250"/>
      <c r="AGT115" s="252"/>
      <c r="AGU115" s="250"/>
      <c r="AGV115" s="250"/>
      <c r="AGW115" s="252"/>
      <c r="AGX115" s="254"/>
      <c r="AGY115" s="255"/>
      <c r="AGZ115" s="250"/>
      <c r="AHA115" s="256"/>
      <c r="AHB115" s="250"/>
      <c r="AHC115" s="250"/>
      <c r="AHD115" s="250"/>
      <c r="AHE115" s="251"/>
      <c r="AHF115" s="252"/>
      <c r="AHG115" s="252"/>
      <c r="AHH115" s="252"/>
      <c r="AHI115" s="253"/>
      <c r="AHJ115" s="250"/>
      <c r="AHK115" s="252"/>
      <c r="AHL115" s="250"/>
      <c r="AHM115" s="250"/>
      <c r="AHN115" s="252"/>
      <c r="AHO115" s="254"/>
      <c r="AHP115" s="255"/>
      <c r="AHQ115" s="250"/>
      <c r="AHR115" s="256"/>
      <c r="AHS115" s="250"/>
      <c r="AHT115" s="250"/>
      <c r="AHU115" s="250"/>
      <c r="AHV115" s="251"/>
      <c r="AHW115" s="252"/>
      <c r="AHX115" s="252"/>
      <c r="AHY115" s="252"/>
      <c r="AHZ115" s="253"/>
      <c r="AIA115" s="250"/>
      <c r="AIB115" s="252"/>
      <c r="AIC115" s="250"/>
      <c r="AID115" s="250"/>
      <c r="AIE115" s="252"/>
      <c r="AIF115" s="254"/>
      <c r="AIG115" s="255"/>
      <c r="AIH115" s="250"/>
      <c r="AII115" s="256"/>
      <c r="AIJ115" s="250"/>
      <c r="AIK115" s="250"/>
      <c r="AIL115" s="250"/>
      <c r="AIM115" s="251"/>
      <c r="AIN115" s="252"/>
      <c r="AIO115" s="252"/>
      <c r="AIP115" s="252"/>
      <c r="AIQ115" s="253"/>
      <c r="AIR115" s="250"/>
      <c r="AIS115" s="252"/>
      <c r="AIT115" s="250"/>
      <c r="AIU115" s="250"/>
      <c r="AIV115" s="252"/>
      <c r="AIW115" s="254"/>
      <c r="AIX115" s="255"/>
      <c r="AIY115" s="250"/>
      <c r="AIZ115" s="256"/>
      <c r="AJA115" s="250"/>
      <c r="AJB115" s="250"/>
      <c r="AJC115" s="250"/>
      <c r="AJD115" s="251"/>
      <c r="AJE115" s="252"/>
      <c r="AJF115" s="252"/>
      <c r="AJG115" s="252"/>
      <c r="AJH115" s="253"/>
      <c r="AJI115" s="250"/>
      <c r="AJJ115" s="252"/>
      <c r="AJK115" s="250"/>
      <c r="AJL115" s="250"/>
      <c r="AJM115" s="252"/>
      <c r="AJN115" s="254"/>
      <c r="AJO115" s="255"/>
      <c r="AJP115" s="250"/>
      <c r="AJQ115" s="256"/>
      <c r="AJR115" s="250"/>
      <c r="AJS115" s="250"/>
      <c r="AJT115" s="250"/>
      <c r="AJU115" s="251"/>
      <c r="AJV115" s="252"/>
      <c r="AJW115" s="252"/>
      <c r="AJX115" s="252"/>
      <c r="AJY115" s="253"/>
      <c r="AJZ115" s="250"/>
      <c r="AKA115" s="252"/>
      <c r="AKB115" s="250"/>
      <c r="AKC115" s="250"/>
      <c r="AKD115" s="252"/>
      <c r="AKE115" s="254"/>
      <c r="AKF115" s="255"/>
      <c r="AKG115" s="250"/>
      <c r="AKH115" s="256"/>
      <c r="AKI115" s="250"/>
      <c r="AKJ115" s="250"/>
      <c r="AKK115" s="250"/>
      <c r="AKL115" s="251"/>
      <c r="AKM115" s="252"/>
      <c r="AKN115" s="252"/>
      <c r="AKO115" s="252"/>
      <c r="AKP115" s="253"/>
      <c r="AKQ115" s="250"/>
      <c r="AKR115" s="252"/>
      <c r="AKS115" s="250"/>
      <c r="AKT115" s="250"/>
      <c r="AKU115" s="252"/>
      <c r="AKV115" s="254"/>
      <c r="AKW115" s="255"/>
      <c r="AKX115" s="250"/>
      <c r="AKY115" s="256"/>
      <c r="AKZ115" s="250"/>
      <c r="ALA115" s="250"/>
      <c r="ALB115" s="250"/>
      <c r="ALC115" s="251"/>
      <c r="ALD115" s="252"/>
      <c r="ALE115" s="252"/>
      <c r="ALF115" s="252"/>
      <c r="ALG115" s="253"/>
      <c r="ALH115" s="250"/>
      <c r="ALI115" s="252"/>
      <c r="ALJ115" s="250"/>
      <c r="ALK115" s="250"/>
      <c r="ALL115" s="252"/>
      <c r="ALM115" s="254"/>
      <c r="ALN115" s="255"/>
      <c r="ALO115" s="250"/>
      <c r="ALP115" s="256"/>
      <c r="ALQ115" s="250"/>
      <c r="ALR115" s="250"/>
      <c r="ALS115" s="250"/>
      <c r="ALT115" s="251"/>
      <c r="ALU115" s="252"/>
      <c r="ALV115" s="252"/>
      <c r="ALW115" s="252"/>
      <c r="ALX115" s="253"/>
      <c r="ALY115" s="250"/>
      <c r="ALZ115" s="252"/>
      <c r="AMA115" s="250"/>
      <c r="AMB115" s="250"/>
      <c r="AMC115" s="252"/>
      <c r="AMD115" s="254"/>
      <c r="AME115" s="255"/>
      <c r="AMF115" s="250"/>
      <c r="AMG115" s="256"/>
      <c r="AMH115" s="250"/>
      <c r="AMI115" s="250"/>
      <c r="AMJ115" s="250"/>
      <c r="AMK115" s="251"/>
      <c r="AML115" s="252"/>
      <c r="AMM115" s="252"/>
      <c r="AMN115" s="252"/>
      <c r="AMO115" s="253"/>
      <c r="AMP115" s="250"/>
      <c r="AMQ115" s="252"/>
      <c r="AMR115" s="250"/>
      <c r="AMS115" s="250"/>
      <c r="AMT115" s="252"/>
      <c r="AMU115" s="254"/>
      <c r="AMV115" s="255"/>
      <c r="AMW115" s="250"/>
      <c r="AMX115" s="256"/>
      <c r="AMY115" s="250"/>
      <c r="AMZ115" s="250"/>
      <c r="ANA115" s="250"/>
      <c r="ANB115" s="251"/>
      <c r="ANC115" s="252"/>
      <c r="AND115" s="252"/>
      <c r="ANE115" s="252"/>
      <c r="ANF115" s="253"/>
      <c r="ANG115" s="250"/>
      <c r="ANH115" s="252"/>
      <c r="ANI115" s="250"/>
      <c r="ANJ115" s="250"/>
      <c r="ANK115" s="252"/>
      <c r="ANL115" s="254"/>
      <c r="ANM115" s="255"/>
      <c r="ANN115" s="250"/>
      <c r="ANO115" s="256"/>
      <c r="ANP115" s="250"/>
      <c r="ANQ115" s="250"/>
      <c r="ANR115" s="250"/>
      <c r="ANS115" s="251"/>
      <c r="ANT115" s="252"/>
      <c r="ANU115" s="252"/>
      <c r="ANV115" s="252"/>
      <c r="ANW115" s="253"/>
      <c r="ANX115" s="250"/>
      <c r="ANY115" s="252"/>
      <c r="ANZ115" s="250"/>
      <c r="AOA115" s="250"/>
      <c r="AOB115" s="252"/>
      <c r="AOC115" s="254"/>
      <c r="AOD115" s="255"/>
      <c r="AOE115" s="250"/>
      <c r="AOF115" s="256"/>
      <c r="AOG115" s="250"/>
      <c r="AOH115" s="250"/>
      <c r="AOI115" s="250"/>
      <c r="AOJ115" s="251"/>
      <c r="AOK115" s="252"/>
      <c r="AOL115" s="252"/>
      <c r="AOM115" s="252"/>
      <c r="AON115" s="253"/>
      <c r="AOO115" s="250"/>
      <c r="AOP115" s="252"/>
      <c r="AOQ115" s="250"/>
      <c r="AOR115" s="250"/>
      <c r="AOS115" s="252"/>
      <c r="AOT115" s="254"/>
      <c r="AOU115" s="255"/>
      <c r="AOV115" s="250"/>
      <c r="AOW115" s="256"/>
      <c r="AOX115" s="250"/>
      <c r="AOY115" s="250"/>
      <c r="AOZ115" s="250"/>
      <c r="APA115" s="251"/>
      <c r="APB115" s="252"/>
      <c r="APC115" s="252"/>
      <c r="APD115" s="252"/>
      <c r="APE115" s="253"/>
      <c r="APF115" s="250"/>
      <c r="APG115" s="252"/>
      <c r="APH115" s="250"/>
      <c r="API115" s="250"/>
      <c r="APJ115" s="252"/>
      <c r="APK115" s="254"/>
      <c r="APL115" s="255"/>
      <c r="APM115" s="250"/>
      <c r="APN115" s="256"/>
      <c r="APO115" s="250"/>
      <c r="APP115" s="250"/>
      <c r="APQ115" s="250"/>
      <c r="APR115" s="251"/>
      <c r="APS115" s="252"/>
      <c r="APT115" s="252"/>
      <c r="APU115" s="252"/>
      <c r="APV115" s="253"/>
      <c r="APW115" s="250"/>
      <c r="APX115" s="252"/>
      <c r="APY115" s="250"/>
      <c r="APZ115" s="250"/>
      <c r="AQA115" s="252"/>
      <c r="AQB115" s="254"/>
      <c r="AQC115" s="255"/>
      <c r="AQD115" s="250"/>
      <c r="AQE115" s="256"/>
      <c r="AQF115" s="250"/>
      <c r="AQG115" s="250"/>
      <c r="AQH115" s="250"/>
      <c r="AQI115" s="251"/>
      <c r="AQJ115" s="252"/>
      <c r="AQK115" s="252"/>
      <c r="AQL115" s="252"/>
      <c r="AQM115" s="253"/>
      <c r="AQN115" s="250"/>
      <c r="AQO115" s="252"/>
      <c r="AQP115" s="250"/>
      <c r="AQQ115" s="250"/>
      <c r="AQR115" s="252"/>
      <c r="AQS115" s="254"/>
      <c r="AQT115" s="255"/>
      <c r="AQU115" s="250"/>
      <c r="AQV115" s="256"/>
      <c r="AQW115" s="250"/>
      <c r="AQX115" s="250"/>
      <c r="AQY115" s="250"/>
      <c r="AQZ115" s="251"/>
      <c r="ARA115" s="252"/>
      <c r="ARB115" s="252"/>
      <c r="ARC115" s="252"/>
      <c r="ARD115" s="253"/>
      <c r="ARE115" s="250"/>
      <c r="ARF115" s="252"/>
      <c r="ARG115" s="250"/>
      <c r="ARH115" s="250"/>
      <c r="ARI115" s="252"/>
      <c r="ARJ115" s="254"/>
      <c r="ARK115" s="255"/>
      <c r="ARL115" s="250"/>
      <c r="ARM115" s="256"/>
      <c r="ARN115" s="250"/>
      <c r="ARO115" s="250"/>
      <c r="ARP115" s="250"/>
      <c r="ARQ115" s="251"/>
      <c r="ARR115" s="252"/>
      <c r="ARS115" s="252"/>
      <c r="ART115" s="252"/>
      <c r="ARU115" s="253"/>
      <c r="ARV115" s="250"/>
      <c r="ARW115" s="252"/>
      <c r="ARX115" s="250"/>
      <c r="ARY115" s="250"/>
      <c r="ARZ115" s="252"/>
      <c r="ASA115" s="254"/>
      <c r="ASB115" s="255"/>
      <c r="ASC115" s="250"/>
      <c r="ASD115" s="256"/>
      <c r="ASE115" s="250"/>
      <c r="ASF115" s="250"/>
      <c r="ASG115" s="250"/>
      <c r="ASH115" s="251"/>
      <c r="ASI115" s="252"/>
      <c r="ASJ115" s="252"/>
      <c r="ASK115" s="252"/>
      <c r="ASL115" s="253"/>
      <c r="ASM115" s="250"/>
      <c r="ASN115" s="252"/>
      <c r="ASO115" s="250"/>
      <c r="ASP115" s="250"/>
      <c r="ASQ115" s="252"/>
      <c r="ASR115" s="254"/>
      <c r="ASS115" s="255"/>
      <c r="AST115" s="250"/>
      <c r="ASU115" s="256"/>
      <c r="ASV115" s="250"/>
      <c r="ASW115" s="250"/>
      <c r="ASX115" s="250"/>
      <c r="ASY115" s="251"/>
      <c r="ASZ115" s="252"/>
      <c r="ATA115" s="252"/>
      <c r="ATB115" s="252"/>
      <c r="ATC115" s="253"/>
      <c r="ATD115" s="250"/>
      <c r="ATE115" s="252"/>
      <c r="ATF115" s="250"/>
      <c r="ATG115" s="250"/>
      <c r="ATH115" s="252"/>
      <c r="ATI115" s="254"/>
      <c r="ATJ115" s="255"/>
      <c r="ATK115" s="250"/>
      <c r="ATL115" s="256"/>
      <c r="ATM115" s="250"/>
      <c r="ATN115" s="250"/>
      <c r="ATO115" s="250"/>
      <c r="ATP115" s="251"/>
      <c r="ATQ115" s="252"/>
      <c r="ATR115" s="252"/>
      <c r="ATS115" s="252"/>
      <c r="ATT115" s="253"/>
      <c r="ATU115" s="250"/>
      <c r="ATV115" s="252"/>
      <c r="ATW115" s="250"/>
      <c r="ATX115" s="250"/>
      <c r="ATY115" s="252"/>
      <c r="ATZ115" s="254"/>
      <c r="AUA115" s="255"/>
      <c r="AUB115" s="250"/>
      <c r="AUC115" s="256"/>
      <c r="AUD115" s="250"/>
      <c r="AUE115" s="250"/>
      <c r="AUF115" s="250"/>
      <c r="AUG115" s="251"/>
      <c r="AUH115" s="252"/>
      <c r="AUI115" s="252"/>
      <c r="AUJ115" s="252"/>
      <c r="AUK115" s="253"/>
      <c r="AUL115" s="250"/>
      <c r="AUM115" s="252"/>
      <c r="AUN115" s="250"/>
      <c r="AUO115" s="250"/>
      <c r="AUP115" s="252"/>
      <c r="AUQ115" s="254"/>
      <c r="AUR115" s="255"/>
      <c r="AUS115" s="250"/>
      <c r="AUT115" s="256"/>
      <c r="AUU115" s="250"/>
      <c r="AUV115" s="250"/>
      <c r="AUW115" s="250"/>
      <c r="AUX115" s="251"/>
      <c r="AUY115" s="252"/>
      <c r="AUZ115" s="252"/>
      <c r="AVA115" s="252"/>
      <c r="AVB115" s="253"/>
      <c r="AVC115" s="250"/>
      <c r="AVD115" s="252"/>
      <c r="AVE115" s="250"/>
      <c r="AVF115" s="250"/>
      <c r="AVG115" s="252"/>
      <c r="AVH115" s="254"/>
      <c r="AVI115" s="255"/>
      <c r="AVJ115" s="250"/>
      <c r="AVK115" s="256"/>
      <c r="AVL115" s="250"/>
      <c r="AVM115" s="250"/>
      <c r="AVN115" s="250"/>
      <c r="AVO115" s="251"/>
      <c r="AVP115" s="252"/>
      <c r="AVQ115" s="252"/>
      <c r="AVR115" s="252"/>
      <c r="AVS115" s="253"/>
      <c r="AVT115" s="250"/>
      <c r="AVU115" s="252"/>
      <c r="AVV115" s="250"/>
      <c r="AVW115" s="250"/>
      <c r="AVX115" s="252"/>
      <c r="AVY115" s="254"/>
      <c r="AVZ115" s="255"/>
      <c r="AWA115" s="250"/>
      <c r="AWB115" s="256"/>
      <c r="AWC115" s="250"/>
      <c r="AWD115" s="250"/>
      <c r="AWE115" s="250"/>
      <c r="AWF115" s="251"/>
      <c r="AWG115" s="252"/>
      <c r="AWH115" s="252"/>
      <c r="AWI115" s="252"/>
      <c r="AWJ115" s="253"/>
      <c r="AWK115" s="250"/>
      <c r="AWL115" s="252"/>
      <c r="AWM115" s="250"/>
      <c r="AWN115" s="250"/>
      <c r="AWO115" s="252"/>
      <c r="AWP115" s="254"/>
      <c r="AWQ115" s="255"/>
      <c r="AWR115" s="250"/>
      <c r="AWS115" s="256"/>
      <c r="AWT115" s="250"/>
      <c r="AWU115" s="250"/>
      <c r="AWV115" s="250"/>
      <c r="AWW115" s="251"/>
      <c r="AWX115" s="252"/>
      <c r="AWY115" s="252"/>
      <c r="AWZ115" s="252"/>
      <c r="AXA115" s="253"/>
      <c r="AXB115" s="250"/>
      <c r="AXC115" s="252"/>
      <c r="AXD115" s="250"/>
      <c r="AXE115" s="250"/>
      <c r="AXF115" s="252"/>
      <c r="AXG115" s="254"/>
      <c r="AXH115" s="255"/>
      <c r="AXI115" s="250"/>
      <c r="AXJ115" s="256"/>
      <c r="AXK115" s="250"/>
      <c r="AXL115" s="250"/>
      <c r="AXM115" s="250"/>
      <c r="AXN115" s="251"/>
      <c r="AXO115" s="252"/>
      <c r="AXP115" s="252"/>
      <c r="AXQ115" s="252"/>
      <c r="AXR115" s="253"/>
      <c r="AXS115" s="250"/>
      <c r="AXT115" s="252"/>
      <c r="AXU115" s="250"/>
      <c r="AXV115" s="250"/>
      <c r="AXW115" s="252"/>
      <c r="AXX115" s="254"/>
      <c r="AXY115" s="255"/>
      <c r="AXZ115" s="250"/>
      <c r="AYA115" s="256"/>
      <c r="AYB115" s="250"/>
      <c r="AYC115" s="250"/>
      <c r="AYD115" s="250"/>
      <c r="AYE115" s="251"/>
      <c r="AYF115" s="252"/>
      <c r="AYG115" s="252"/>
      <c r="AYH115" s="252"/>
      <c r="AYI115" s="253"/>
      <c r="AYJ115" s="250"/>
      <c r="AYK115" s="252"/>
      <c r="AYL115" s="250"/>
      <c r="AYM115" s="250"/>
      <c r="AYN115" s="252"/>
      <c r="AYO115" s="254"/>
      <c r="AYP115" s="255"/>
      <c r="AYQ115" s="250"/>
      <c r="AYR115" s="256"/>
      <c r="AYS115" s="250"/>
      <c r="AYT115" s="250"/>
      <c r="AYU115" s="250"/>
      <c r="AYV115" s="251"/>
      <c r="AYW115" s="252"/>
      <c r="AYX115" s="252"/>
      <c r="AYY115" s="252"/>
      <c r="AYZ115" s="253"/>
      <c r="AZA115" s="250"/>
      <c r="AZB115" s="252"/>
      <c r="AZC115" s="250"/>
      <c r="AZD115" s="250"/>
      <c r="AZE115" s="252"/>
      <c r="AZF115" s="254"/>
      <c r="AZG115" s="255"/>
      <c r="AZH115" s="250"/>
      <c r="AZI115" s="256"/>
      <c r="AZJ115" s="250"/>
      <c r="AZK115" s="250"/>
      <c r="AZL115" s="250"/>
      <c r="AZM115" s="251"/>
      <c r="AZN115" s="252"/>
      <c r="AZO115" s="252"/>
      <c r="AZP115" s="252"/>
      <c r="AZQ115" s="253"/>
      <c r="AZR115" s="250"/>
      <c r="AZS115" s="252"/>
      <c r="AZT115" s="250"/>
      <c r="AZU115" s="250"/>
      <c r="AZV115" s="252"/>
      <c r="AZW115" s="254"/>
      <c r="AZX115" s="255"/>
      <c r="AZY115" s="250"/>
      <c r="AZZ115" s="256"/>
      <c r="BAA115" s="250"/>
      <c r="BAB115" s="250"/>
      <c r="BAC115" s="250"/>
      <c r="BAD115" s="251"/>
      <c r="BAE115" s="252"/>
      <c r="BAF115" s="252"/>
      <c r="BAG115" s="252"/>
      <c r="BAH115" s="253"/>
      <c r="BAI115" s="250"/>
      <c r="BAJ115" s="252"/>
      <c r="BAK115" s="250"/>
      <c r="BAL115" s="250"/>
      <c r="BAM115" s="252"/>
      <c r="BAN115" s="254"/>
      <c r="BAO115" s="255"/>
      <c r="BAP115" s="250"/>
      <c r="BAQ115" s="256"/>
      <c r="BAR115" s="250"/>
      <c r="BAS115" s="250"/>
      <c r="BAT115" s="250"/>
      <c r="BAU115" s="251"/>
      <c r="BAV115" s="252"/>
      <c r="BAW115" s="252"/>
      <c r="BAX115" s="252"/>
      <c r="BAY115" s="253"/>
      <c r="BAZ115" s="250"/>
      <c r="BBA115" s="252"/>
      <c r="BBB115" s="250"/>
      <c r="BBC115" s="250"/>
      <c r="BBD115" s="252"/>
      <c r="BBE115" s="254"/>
      <c r="BBF115" s="255"/>
      <c r="BBG115" s="250"/>
      <c r="BBH115" s="256"/>
      <c r="BBI115" s="250"/>
      <c r="BBJ115" s="250"/>
      <c r="BBK115" s="250"/>
      <c r="BBL115" s="251"/>
      <c r="BBM115" s="252"/>
      <c r="BBN115" s="252"/>
      <c r="BBO115" s="252"/>
      <c r="BBP115" s="253"/>
      <c r="BBQ115" s="250"/>
      <c r="BBR115" s="252"/>
      <c r="BBS115" s="250"/>
      <c r="BBT115" s="250"/>
      <c r="BBU115" s="252"/>
      <c r="BBV115" s="254"/>
      <c r="BBW115" s="255"/>
      <c r="BBX115" s="250"/>
      <c r="BBY115" s="256"/>
      <c r="BBZ115" s="250"/>
      <c r="BCA115" s="250"/>
      <c r="BCB115" s="250"/>
      <c r="BCC115" s="251"/>
      <c r="BCD115" s="252"/>
      <c r="BCE115" s="252"/>
      <c r="BCF115" s="252"/>
      <c r="BCG115" s="253"/>
      <c r="BCH115" s="250"/>
      <c r="BCI115" s="252"/>
      <c r="BCJ115" s="250"/>
      <c r="BCK115" s="250"/>
      <c r="BCL115" s="252"/>
      <c r="BCM115" s="254"/>
      <c r="BCN115" s="255"/>
      <c r="BCO115" s="250"/>
      <c r="BCP115" s="256"/>
      <c r="BCQ115" s="250"/>
      <c r="BCR115" s="250"/>
      <c r="BCS115" s="250"/>
      <c r="BCT115" s="251"/>
      <c r="BCU115" s="252"/>
      <c r="BCV115" s="252"/>
      <c r="BCW115" s="252"/>
      <c r="BCX115" s="253"/>
      <c r="BCY115" s="250"/>
      <c r="BCZ115" s="252"/>
      <c r="BDA115" s="250"/>
      <c r="BDB115" s="250"/>
      <c r="BDC115" s="252"/>
      <c r="BDD115" s="254"/>
      <c r="BDE115" s="255"/>
      <c r="BDF115" s="250"/>
      <c r="BDG115" s="256"/>
      <c r="BDH115" s="250"/>
      <c r="BDI115" s="250"/>
      <c r="BDJ115" s="250"/>
      <c r="BDK115" s="251"/>
      <c r="BDL115" s="252"/>
      <c r="BDM115" s="252"/>
      <c r="BDN115" s="252"/>
      <c r="BDO115" s="253"/>
      <c r="BDP115" s="250"/>
      <c r="BDQ115" s="252"/>
      <c r="BDR115" s="250"/>
      <c r="BDS115" s="250"/>
      <c r="BDT115" s="252"/>
      <c r="BDU115" s="254"/>
      <c r="BDV115" s="255"/>
      <c r="BDW115" s="250"/>
      <c r="BDX115" s="256"/>
      <c r="BDY115" s="250"/>
      <c r="BDZ115" s="250"/>
      <c r="BEA115" s="250"/>
      <c r="BEB115" s="251"/>
      <c r="BEC115" s="252"/>
      <c r="BED115" s="252"/>
      <c r="BEE115" s="252"/>
      <c r="BEF115" s="253"/>
      <c r="BEG115" s="250"/>
      <c r="BEH115" s="252"/>
      <c r="BEI115" s="250"/>
      <c r="BEJ115" s="250"/>
      <c r="BEK115" s="252"/>
      <c r="BEL115" s="254"/>
      <c r="BEM115" s="255"/>
      <c r="BEN115" s="250"/>
      <c r="BEO115" s="256"/>
      <c r="BEP115" s="250"/>
      <c r="BEQ115" s="250"/>
      <c r="BER115" s="250"/>
      <c r="BES115" s="251"/>
      <c r="BET115" s="252"/>
      <c r="BEU115" s="252"/>
      <c r="BEV115" s="252"/>
      <c r="BEW115" s="253"/>
      <c r="BEX115" s="250"/>
      <c r="BEY115" s="252"/>
      <c r="BEZ115" s="250"/>
      <c r="BFA115" s="250"/>
      <c r="BFB115" s="252"/>
      <c r="BFC115" s="254"/>
      <c r="BFD115" s="255"/>
      <c r="BFE115" s="250"/>
      <c r="BFF115" s="256"/>
      <c r="BFG115" s="250"/>
      <c r="BFH115" s="250"/>
      <c r="BFI115" s="250"/>
      <c r="BFJ115" s="251"/>
      <c r="BFK115" s="252"/>
      <c r="BFL115" s="252"/>
      <c r="BFM115" s="252"/>
      <c r="BFN115" s="253"/>
      <c r="BFO115" s="250"/>
      <c r="BFP115" s="252"/>
      <c r="BFQ115" s="250"/>
      <c r="BFR115" s="250"/>
      <c r="BFS115" s="252"/>
      <c r="BFT115" s="254"/>
      <c r="BFU115" s="255"/>
      <c r="BFV115" s="250"/>
      <c r="BFW115" s="256"/>
      <c r="BFX115" s="250"/>
      <c r="BFY115" s="250"/>
      <c r="BFZ115" s="250"/>
      <c r="BGA115" s="251"/>
      <c r="BGB115" s="252"/>
      <c r="BGC115" s="252"/>
      <c r="BGD115" s="252"/>
      <c r="BGE115" s="253"/>
      <c r="BGF115" s="250"/>
      <c r="BGG115" s="252"/>
      <c r="BGH115" s="250"/>
      <c r="BGI115" s="250"/>
      <c r="BGJ115" s="252"/>
      <c r="BGK115" s="254"/>
      <c r="BGL115" s="255"/>
      <c r="BGM115" s="250"/>
      <c r="BGN115" s="256"/>
      <c r="BGO115" s="250"/>
      <c r="BGP115" s="250"/>
      <c r="BGQ115" s="250"/>
      <c r="BGR115" s="251"/>
      <c r="BGS115" s="252"/>
      <c r="BGT115" s="252"/>
      <c r="BGU115" s="252"/>
      <c r="BGV115" s="253"/>
      <c r="BGW115" s="250"/>
      <c r="BGX115" s="252"/>
      <c r="BGY115" s="250"/>
      <c r="BGZ115" s="250"/>
      <c r="BHA115" s="252"/>
      <c r="BHB115" s="254"/>
      <c r="BHC115" s="255"/>
      <c r="BHD115" s="250"/>
      <c r="BHE115" s="256"/>
      <c r="BHF115" s="250"/>
      <c r="BHG115" s="250"/>
      <c r="BHH115" s="250"/>
      <c r="BHI115" s="251"/>
      <c r="BHJ115" s="252"/>
      <c r="BHK115" s="252"/>
      <c r="BHL115" s="252"/>
      <c r="BHM115" s="253"/>
      <c r="BHN115" s="250"/>
      <c r="BHO115" s="252"/>
      <c r="BHP115" s="250"/>
      <c r="BHQ115" s="250"/>
      <c r="BHR115" s="252"/>
      <c r="BHS115" s="254"/>
      <c r="BHT115" s="255"/>
      <c r="BHU115" s="250"/>
      <c r="BHV115" s="256"/>
      <c r="BHW115" s="250"/>
      <c r="BHX115" s="250"/>
      <c r="BHY115" s="250"/>
      <c r="BHZ115" s="251"/>
      <c r="BIA115" s="252"/>
      <c r="BIB115" s="252"/>
      <c r="BIC115" s="252"/>
      <c r="BID115" s="253"/>
      <c r="BIE115" s="250"/>
      <c r="BIF115" s="252"/>
      <c r="BIG115" s="250"/>
      <c r="BIH115" s="250"/>
      <c r="BII115" s="252"/>
      <c r="BIJ115" s="254"/>
      <c r="BIK115" s="255"/>
      <c r="BIL115" s="250"/>
      <c r="BIM115" s="256"/>
      <c r="BIN115" s="250"/>
      <c r="BIO115" s="250"/>
      <c r="BIP115" s="250"/>
      <c r="BIQ115" s="251"/>
      <c r="BIR115" s="252"/>
      <c r="BIS115" s="252"/>
      <c r="BIT115" s="252"/>
      <c r="BIU115" s="253"/>
      <c r="BIV115" s="250"/>
      <c r="BIW115" s="252"/>
      <c r="BIX115" s="250"/>
      <c r="BIY115" s="250"/>
      <c r="BIZ115" s="252"/>
      <c r="BJA115" s="254"/>
      <c r="BJB115" s="255"/>
      <c r="BJC115" s="250"/>
      <c r="BJD115" s="256"/>
      <c r="BJE115" s="250"/>
      <c r="BJF115" s="250"/>
      <c r="BJG115" s="250"/>
      <c r="BJH115" s="251"/>
      <c r="BJI115" s="252"/>
      <c r="BJJ115" s="252"/>
      <c r="BJK115" s="252"/>
      <c r="BJL115" s="253"/>
      <c r="BJM115" s="250"/>
      <c r="BJN115" s="252"/>
      <c r="BJO115" s="250"/>
      <c r="BJP115" s="250"/>
      <c r="BJQ115" s="252"/>
      <c r="BJR115" s="254"/>
      <c r="BJS115" s="255"/>
      <c r="BJT115" s="250"/>
      <c r="BJU115" s="256"/>
      <c r="BJV115" s="250"/>
      <c r="BJW115" s="250"/>
      <c r="BJX115" s="250"/>
      <c r="BJY115" s="251"/>
      <c r="BJZ115" s="252"/>
      <c r="BKA115" s="252"/>
      <c r="BKB115" s="252"/>
      <c r="BKC115" s="253"/>
      <c r="BKD115" s="250"/>
      <c r="BKE115" s="252"/>
      <c r="BKF115" s="250"/>
      <c r="BKG115" s="250"/>
      <c r="BKH115" s="252"/>
      <c r="BKI115" s="254"/>
      <c r="BKJ115" s="255"/>
      <c r="BKK115" s="250"/>
      <c r="BKL115" s="256"/>
      <c r="BKM115" s="250"/>
      <c r="BKN115" s="250"/>
      <c r="BKO115" s="250"/>
      <c r="BKP115" s="251"/>
      <c r="BKQ115" s="252"/>
      <c r="BKR115" s="252"/>
      <c r="BKS115" s="252"/>
      <c r="BKT115" s="253"/>
      <c r="BKU115" s="250"/>
      <c r="BKV115" s="252"/>
      <c r="BKW115" s="250"/>
      <c r="BKX115" s="250"/>
      <c r="BKY115" s="252"/>
      <c r="BKZ115" s="254"/>
      <c r="BLA115" s="255"/>
      <c r="BLB115" s="250"/>
      <c r="BLC115" s="256"/>
      <c r="BLD115" s="250"/>
      <c r="BLE115" s="250"/>
      <c r="BLF115" s="250"/>
      <c r="BLG115" s="251"/>
      <c r="BLH115" s="252"/>
      <c r="BLI115" s="252"/>
      <c r="BLJ115" s="252"/>
      <c r="BLK115" s="253"/>
      <c r="BLL115" s="250"/>
      <c r="BLM115" s="252"/>
      <c r="BLN115" s="250"/>
      <c r="BLO115" s="250"/>
      <c r="BLP115" s="252"/>
      <c r="BLQ115" s="254"/>
      <c r="BLR115" s="255"/>
      <c r="BLS115" s="250"/>
      <c r="BLT115" s="256"/>
      <c r="BLU115" s="250"/>
      <c r="BLV115" s="250"/>
      <c r="BLW115" s="250"/>
      <c r="BLX115" s="251"/>
      <c r="BLY115" s="252"/>
      <c r="BLZ115" s="252"/>
      <c r="BMA115" s="252"/>
      <c r="BMB115" s="253"/>
      <c r="BMC115" s="250"/>
      <c r="BMD115" s="252"/>
      <c r="BME115" s="250"/>
      <c r="BMF115" s="250"/>
      <c r="BMG115" s="252"/>
      <c r="BMH115" s="254"/>
      <c r="BMI115" s="255"/>
      <c r="BMJ115" s="250"/>
      <c r="BMK115" s="256"/>
      <c r="BML115" s="250"/>
      <c r="BMM115" s="250"/>
      <c r="BMN115" s="250"/>
      <c r="BMO115" s="251"/>
      <c r="BMP115" s="252"/>
      <c r="BMQ115" s="252"/>
      <c r="BMR115" s="252"/>
      <c r="BMS115" s="253"/>
      <c r="BMT115" s="250"/>
      <c r="BMU115" s="252"/>
      <c r="BMV115" s="250"/>
      <c r="BMW115" s="250"/>
      <c r="BMX115" s="252"/>
      <c r="BMY115" s="254"/>
      <c r="BMZ115" s="255"/>
      <c r="BNA115" s="250"/>
      <c r="BNB115" s="256"/>
      <c r="BNC115" s="250"/>
      <c r="BND115" s="250"/>
      <c r="BNE115" s="250"/>
      <c r="BNF115" s="251"/>
      <c r="BNG115" s="252"/>
      <c r="BNH115" s="252"/>
      <c r="BNI115" s="252"/>
      <c r="BNJ115" s="253"/>
      <c r="BNK115" s="250"/>
      <c r="BNL115" s="252"/>
      <c r="BNM115" s="250"/>
      <c r="BNN115" s="250"/>
      <c r="BNO115" s="252"/>
      <c r="BNP115" s="254"/>
      <c r="BNQ115" s="255"/>
      <c r="BNR115" s="250"/>
      <c r="BNS115" s="256"/>
      <c r="BNT115" s="250"/>
      <c r="BNU115" s="250"/>
      <c r="BNV115" s="250"/>
      <c r="BNW115" s="251"/>
      <c r="BNX115" s="252"/>
      <c r="BNY115" s="252"/>
      <c r="BNZ115" s="252"/>
      <c r="BOA115" s="253"/>
      <c r="BOB115" s="250"/>
      <c r="BOC115" s="252"/>
      <c r="BOD115" s="250"/>
      <c r="BOE115" s="250"/>
      <c r="BOF115" s="252"/>
      <c r="BOG115" s="254"/>
      <c r="BOH115" s="255"/>
      <c r="BOI115" s="250"/>
      <c r="BOJ115" s="256"/>
      <c r="BOK115" s="250"/>
      <c r="BOL115" s="250"/>
      <c r="BOM115" s="250"/>
      <c r="BON115" s="251"/>
      <c r="BOO115" s="252"/>
      <c r="BOP115" s="252"/>
      <c r="BOQ115" s="252"/>
      <c r="BOR115" s="253"/>
      <c r="BOS115" s="250"/>
      <c r="BOT115" s="252"/>
      <c r="BOU115" s="250"/>
      <c r="BOV115" s="250"/>
      <c r="BOW115" s="252"/>
      <c r="BOX115" s="254"/>
      <c r="BOY115" s="255"/>
      <c r="BOZ115" s="250"/>
      <c r="BPA115" s="256"/>
      <c r="BPB115" s="250"/>
      <c r="BPC115" s="250"/>
      <c r="BPD115" s="250"/>
      <c r="BPE115" s="251"/>
      <c r="BPF115" s="252"/>
      <c r="BPG115" s="252"/>
      <c r="BPH115" s="252"/>
      <c r="BPI115" s="253"/>
      <c r="BPJ115" s="250"/>
      <c r="BPK115" s="252"/>
      <c r="BPL115" s="250"/>
      <c r="BPM115" s="250"/>
      <c r="BPN115" s="252"/>
      <c r="BPO115" s="254"/>
      <c r="BPP115" s="255"/>
      <c r="BPQ115" s="250"/>
      <c r="BPR115" s="256"/>
      <c r="BPS115" s="250"/>
      <c r="BPT115" s="250"/>
      <c r="BPU115" s="250"/>
      <c r="BPV115" s="251"/>
      <c r="BPW115" s="252"/>
      <c r="BPX115" s="252"/>
      <c r="BPY115" s="252"/>
      <c r="BPZ115" s="253"/>
      <c r="BQA115" s="250"/>
      <c r="BQB115" s="252"/>
      <c r="BQC115" s="250"/>
      <c r="BQD115" s="250"/>
      <c r="BQE115" s="252"/>
      <c r="BQF115" s="254"/>
      <c r="BQG115" s="255"/>
      <c r="BQH115" s="250"/>
      <c r="BQI115" s="256"/>
      <c r="BQJ115" s="250"/>
      <c r="BQK115" s="250"/>
      <c r="BQL115" s="250"/>
      <c r="BQM115" s="251"/>
      <c r="BQN115" s="252"/>
      <c r="BQO115" s="252"/>
      <c r="BQP115" s="252"/>
      <c r="BQQ115" s="253"/>
      <c r="BQR115" s="250"/>
      <c r="BQS115" s="252"/>
      <c r="BQT115" s="250"/>
      <c r="BQU115" s="250"/>
      <c r="BQV115" s="252"/>
      <c r="BQW115" s="254"/>
      <c r="BQX115" s="255"/>
      <c r="BQY115" s="250"/>
      <c r="BQZ115" s="256"/>
      <c r="BRA115" s="250"/>
      <c r="BRB115" s="250"/>
      <c r="BRC115" s="250"/>
      <c r="BRD115" s="251"/>
      <c r="BRE115" s="252"/>
      <c r="BRF115" s="252"/>
      <c r="BRG115" s="252"/>
      <c r="BRH115" s="253"/>
      <c r="BRI115" s="250"/>
      <c r="BRJ115" s="252"/>
      <c r="BRK115" s="250"/>
      <c r="BRL115" s="250"/>
      <c r="BRM115" s="252"/>
      <c r="BRN115" s="254"/>
      <c r="BRO115" s="255"/>
      <c r="BRP115" s="250"/>
      <c r="BRQ115" s="256"/>
      <c r="BRR115" s="250"/>
      <c r="BRS115" s="250"/>
      <c r="BRT115" s="250"/>
      <c r="BRU115" s="251"/>
      <c r="BRV115" s="252"/>
      <c r="BRW115" s="252"/>
      <c r="BRX115" s="252"/>
      <c r="BRY115" s="253"/>
      <c r="BRZ115" s="250"/>
      <c r="BSA115" s="252"/>
      <c r="BSB115" s="250"/>
      <c r="BSC115" s="250"/>
      <c r="BSD115" s="252"/>
      <c r="BSE115" s="254"/>
      <c r="BSF115" s="255"/>
      <c r="BSG115" s="250"/>
      <c r="BSH115" s="256"/>
      <c r="BSI115" s="250"/>
      <c r="BSJ115" s="250"/>
      <c r="BSK115" s="250"/>
      <c r="BSL115" s="251"/>
      <c r="BSM115" s="252"/>
      <c r="BSN115" s="252"/>
      <c r="BSO115" s="252"/>
      <c r="BSP115" s="253"/>
      <c r="BSQ115" s="250"/>
      <c r="BSR115" s="252"/>
      <c r="BSS115" s="250"/>
      <c r="BST115" s="250"/>
      <c r="BSU115" s="252"/>
      <c r="BSV115" s="254"/>
      <c r="BSW115" s="255"/>
      <c r="BSX115" s="250"/>
      <c r="BSY115" s="256"/>
      <c r="BSZ115" s="250"/>
      <c r="BTA115" s="250"/>
      <c r="BTB115" s="250"/>
      <c r="BTC115" s="251"/>
      <c r="BTD115" s="252"/>
      <c r="BTE115" s="252"/>
      <c r="BTF115" s="252"/>
      <c r="BTG115" s="253"/>
      <c r="BTH115" s="250"/>
      <c r="BTI115" s="252"/>
      <c r="BTJ115" s="250"/>
      <c r="BTK115" s="250"/>
      <c r="BTL115" s="252"/>
      <c r="BTM115" s="254"/>
      <c r="BTN115" s="255"/>
      <c r="BTO115" s="250"/>
      <c r="BTP115" s="256"/>
      <c r="BTQ115" s="250"/>
      <c r="BTR115" s="250"/>
      <c r="BTS115" s="250"/>
      <c r="BTT115" s="251"/>
      <c r="BTU115" s="252"/>
      <c r="BTV115" s="252"/>
      <c r="BTW115" s="252"/>
      <c r="BTX115" s="253"/>
      <c r="BTY115" s="250"/>
      <c r="BTZ115" s="252"/>
      <c r="BUA115" s="250"/>
      <c r="BUB115" s="250"/>
      <c r="BUC115" s="252"/>
      <c r="BUD115" s="254"/>
      <c r="BUE115" s="255"/>
      <c r="BUF115" s="250"/>
      <c r="BUG115" s="256"/>
      <c r="BUH115" s="250"/>
      <c r="BUI115" s="250"/>
      <c r="BUJ115" s="250"/>
      <c r="BUK115" s="251"/>
      <c r="BUL115" s="252"/>
      <c r="BUM115" s="252"/>
      <c r="BUN115" s="252"/>
      <c r="BUO115" s="253"/>
      <c r="BUP115" s="250"/>
      <c r="BUQ115" s="252"/>
      <c r="BUR115" s="250"/>
      <c r="BUS115" s="250"/>
      <c r="BUT115" s="252"/>
      <c r="BUU115" s="254"/>
      <c r="BUV115" s="255"/>
      <c r="BUW115" s="250"/>
      <c r="BUX115" s="256"/>
      <c r="BUY115" s="250"/>
      <c r="BUZ115" s="250"/>
      <c r="BVA115" s="250"/>
      <c r="BVB115" s="251"/>
      <c r="BVC115" s="252"/>
      <c r="BVD115" s="252"/>
      <c r="BVE115" s="252"/>
      <c r="BVF115" s="253"/>
      <c r="BVG115" s="250"/>
      <c r="BVH115" s="252"/>
      <c r="BVI115" s="250"/>
      <c r="BVJ115" s="250"/>
      <c r="BVK115" s="252"/>
      <c r="BVL115" s="254"/>
      <c r="BVM115" s="255"/>
      <c r="BVN115" s="250"/>
      <c r="BVO115" s="256"/>
      <c r="BVP115" s="250"/>
      <c r="BVQ115" s="250"/>
      <c r="BVR115" s="250"/>
      <c r="BVS115" s="251"/>
      <c r="BVT115" s="252"/>
      <c r="BVU115" s="252"/>
      <c r="BVV115" s="252"/>
      <c r="BVW115" s="253"/>
      <c r="BVX115" s="250"/>
      <c r="BVY115" s="252"/>
      <c r="BVZ115" s="250"/>
      <c r="BWA115" s="250"/>
      <c r="BWB115" s="252"/>
      <c r="BWC115" s="254"/>
      <c r="BWD115" s="255"/>
      <c r="BWE115" s="250"/>
      <c r="BWF115" s="256"/>
      <c r="BWG115" s="250"/>
      <c r="BWH115" s="250"/>
      <c r="BWI115" s="250"/>
      <c r="BWJ115" s="251"/>
      <c r="BWK115" s="252"/>
      <c r="BWL115" s="252"/>
      <c r="BWM115" s="252"/>
      <c r="BWN115" s="253"/>
      <c r="BWO115" s="250"/>
      <c r="BWP115" s="252"/>
      <c r="BWQ115" s="250"/>
      <c r="BWR115" s="250"/>
      <c r="BWS115" s="252"/>
      <c r="BWT115" s="254"/>
      <c r="BWU115" s="255"/>
      <c r="BWV115" s="250"/>
      <c r="BWW115" s="256"/>
      <c r="BWX115" s="250"/>
      <c r="BWY115" s="250"/>
      <c r="BWZ115" s="250"/>
      <c r="BXA115" s="251"/>
      <c r="BXB115" s="252"/>
      <c r="BXC115" s="252"/>
      <c r="BXD115" s="252"/>
      <c r="BXE115" s="253"/>
      <c r="BXF115" s="250"/>
      <c r="BXG115" s="252"/>
      <c r="BXH115" s="250"/>
      <c r="BXI115" s="250"/>
      <c r="BXJ115" s="252"/>
      <c r="BXK115" s="254"/>
      <c r="BXL115" s="255"/>
      <c r="BXM115" s="250"/>
      <c r="BXN115" s="256"/>
      <c r="BXO115" s="250"/>
      <c r="BXP115" s="250"/>
      <c r="BXQ115" s="250"/>
      <c r="BXR115" s="251"/>
      <c r="BXS115" s="252"/>
      <c r="BXT115" s="252"/>
      <c r="BXU115" s="252"/>
      <c r="BXV115" s="253"/>
      <c r="BXW115" s="250"/>
      <c r="BXX115" s="252"/>
      <c r="BXY115" s="250"/>
      <c r="BXZ115" s="250"/>
      <c r="BYA115" s="252"/>
      <c r="BYB115" s="254"/>
      <c r="BYC115" s="255"/>
      <c r="BYD115" s="250"/>
      <c r="BYE115" s="256"/>
      <c r="BYF115" s="250"/>
      <c r="BYG115" s="250"/>
      <c r="BYH115" s="250"/>
      <c r="BYI115" s="251"/>
      <c r="BYJ115" s="252"/>
      <c r="BYK115" s="252"/>
      <c r="BYL115" s="252"/>
      <c r="BYM115" s="253"/>
      <c r="BYN115" s="250"/>
      <c r="BYO115" s="252"/>
      <c r="BYP115" s="250"/>
      <c r="BYQ115" s="250"/>
      <c r="BYR115" s="252"/>
      <c r="BYS115" s="254"/>
      <c r="BYT115" s="255"/>
      <c r="BYU115" s="250"/>
      <c r="BYV115" s="256"/>
      <c r="BYW115" s="250"/>
      <c r="BYX115" s="250"/>
      <c r="BYY115" s="250"/>
      <c r="BYZ115" s="251"/>
      <c r="BZA115" s="252"/>
      <c r="BZB115" s="252"/>
      <c r="BZC115" s="252"/>
      <c r="BZD115" s="253"/>
      <c r="BZE115" s="250"/>
      <c r="BZF115" s="252"/>
      <c r="BZG115" s="250"/>
      <c r="BZH115" s="250"/>
      <c r="BZI115" s="252"/>
      <c r="BZJ115" s="254"/>
      <c r="BZK115" s="255"/>
      <c r="BZL115" s="250"/>
      <c r="BZM115" s="256"/>
      <c r="BZN115" s="250"/>
      <c r="BZO115" s="250"/>
      <c r="BZP115" s="250"/>
      <c r="BZQ115" s="251"/>
      <c r="BZR115" s="252"/>
      <c r="BZS115" s="252"/>
      <c r="BZT115" s="252"/>
      <c r="BZU115" s="253"/>
      <c r="BZV115" s="250"/>
      <c r="BZW115" s="252"/>
      <c r="BZX115" s="250"/>
      <c r="BZY115" s="250"/>
      <c r="BZZ115" s="252"/>
      <c r="CAA115" s="254"/>
      <c r="CAB115" s="255"/>
      <c r="CAC115" s="250"/>
      <c r="CAD115" s="256"/>
      <c r="CAE115" s="250"/>
      <c r="CAF115" s="250"/>
      <c r="CAG115" s="250"/>
      <c r="CAH115" s="251"/>
      <c r="CAI115" s="252"/>
      <c r="CAJ115" s="252"/>
      <c r="CAK115" s="252"/>
      <c r="CAL115" s="253"/>
      <c r="CAM115" s="250"/>
      <c r="CAN115" s="252"/>
      <c r="CAO115" s="250"/>
      <c r="CAP115" s="250"/>
      <c r="CAQ115" s="252"/>
      <c r="CAR115" s="254"/>
      <c r="CAS115" s="255"/>
      <c r="CAT115" s="250"/>
      <c r="CAU115" s="256"/>
      <c r="CAV115" s="250"/>
      <c r="CAW115" s="250"/>
      <c r="CAX115" s="250"/>
      <c r="CAY115" s="251"/>
      <c r="CAZ115" s="252"/>
      <c r="CBA115" s="252"/>
      <c r="CBB115" s="252"/>
      <c r="CBC115" s="253"/>
      <c r="CBD115" s="250"/>
      <c r="CBE115" s="252"/>
      <c r="CBF115" s="250"/>
      <c r="CBG115" s="250"/>
      <c r="CBH115" s="252"/>
      <c r="CBI115" s="254"/>
      <c r="CBJ115" s="255"/>
      <c r="CBK115" s="250"/>
      <c r="CBL115" s="256"/>
      <c r="CBM115" s="250"/>
      <c r="CBN115" s="250"/>
      <c r="CBO115" s="250"/>
      <c r="CBP115" s="251"/>
      <c r="CBQ115" s="252"/>
      <c r="CBR115" s="252"/>
      <c r="CBS115" s="252"/>
      <c r="CBT115" s="253"/>
      <c r="CBU115" s="250"/>
      <c r="CBV115" s="252"/>
      <c r="CBW115" s="250"/>
      <c r="CBX115" s="250"/>
      <c r="CBY115" s="252"/>
      <c r="CBZ115" s="254"/>
      <c r="CCA115" s="255"/>
      <c r="CCB115" s="250"/>
      <c r="CCC115" s="256"/>
      <c r="CCD115" s="250"/>
      <c r="CCE115" s="250"/>
      <c r="CCF115" s="250"/>
      <c r="CCG115" s="251"/>
      <c r="CCH115" s="252"/>
      <c r="CCI115" s="252"/>
      <c r="CCJ115" s="252"/>
      <c r="CCK115" s="253"/>
      <c r="CCL115" s="250"/>
      <c r="CCM115" s="252"/>
      <c r="CCN115" s="250"/>
      <c r="CCO115" s="250"/>
      <c r="CCP115" s="252"/>
      <c r="CCQ115" s="254"/>
      <c r="CCR115" s="255"/>
      <c r="CCS115" s="250"/>
      <c r="CCT115" s="256"/>
      <c r="CCU115" s="250"/>
      <c r="CCV115" s="250"/>
      <c r="CCW115" s="250"/>
      <c r="CCX115" s="251"/>
      <c r="CCY115" s="252"/>
      <c r="CCZ115" s="252"/>
      <c r="CDA115" s="252"/>
      <c r="CDB115" s="253"/>
      <c r="CDC115" s="250"/>
      <c r="CDD115" s="252"/>
      <c r="CDE115" s="250"/>
      <c r="CDF115" s="250"/>
      <c r="CDG115" s="252"/>
      <c r="CDH115" s="254"/>
      <c r="CDI115" s="255"/>
      <c r="CDJ115" s="250"/>
      <c r="CDK115" s="256"/>
      <c r="CDL115" s="250"/>
      <c r="CDM115" s="250"/>
      <c r="CDN115" s="250"/>
      <c r="CDO115" s="251"/>
      <c r="CDP115" s="252"/>
      <c r="CDQ115" s="252"/>
      <c r="CDR115" s="252"/>
      <c r="CDS115" s="253"/>
      <c r="CDT115" s="250"/>
      <c r="CDU115" s="252"/>
      <c r="CDV115" s="250"/>
      <c r="CDW115" s="250"/>
      <c r="CDX115" s="252"/>
      <c r="CDY115" s="254"/>
      <c r="CDZ115" s="255"/>
      <c r="CEA115" s="250"/>
      <c r="CEB115" s="256"/>
      <c r="CEC115" s="250"/>
      <c r="CED115" s="250"/>
      <c r="CEE115" s="250"/>
      <c r="CEF115" s="251"/>
      <c r="CEG115" s="252"/>
      <c r="CEH115" s="252"/>
      <c r="CEI115" s="252"/>
      <c r="CEJ115" s="253"/>
      <c r="CEK115" s="250"/>
      <c r="CEL115" s="252"/>
      <c r="CEM115" s="250"/>
      <c r="CEN115" s="250"/>
      <c r="CEO115" s="252"/>
      <c r="CEP115" s="254"/>
      <c r="CEQ115" s="255"/>
      <c r="CER115" s="250"/>
      <c r="CES115" s="256"/>
      <c r="CET115" s="250"/>
      <c r="CEU115" s="250"/>
      <c r="CEV115" s="250"/>
      <c r="CEW115" s="251"/>
      <c r="CEX115" s="252"/>
      <c r="CEY115" s="252"/>
      <c r="CEZ115" s="252"/>
      <c r="CFA115" s="253"/>
      <c r="CFB115" s="250"/>
      <c r="CFC115" s="252"/>
      <c r="CFD115" s="250"/>
      <c r="CFE115" s="250"/>
      <c r="CFF115" s="252"/>
      <c r="CFG115" s="254"/>
      <c r="CFH115" s="255"/>
      <c r="CFI115" s="250"/>
      <c r="CFJ115" s="256"/>
      <c r="CFK115" s="250"/>
      <c r="CFL115" s="250"/>
      <c r="CFM115" s="250"/>
      <c r="CFN115" s="251"/>
      <c r="CFO115" s="252"/>
      <c r="CFP115" s="252"/>
      <c r="CFQ115" s="252"/>
      <c r="CFR115" s="253"/>
      <c r="CFS115" s="250"/>
      <c r="CFT115" s="252"/>
      <c r="CFU115" s="250"/>
      <c r="CFV115" s="250"/>
      <c r="CFW115" s="252"/>
      <c r="CFX115" s="254"/>
      <c r="CFY115" s="255"/>
      <c r="CFZ115" s="250"/>
      <c r="CGA115" s="256"/>
      <c r="CGB115" s="250"/>
      <c r="CGC115" s="250"/>
      <c r="CGD115" s="250"/>
      <c r="CGE115" s="251"/>
      <c r="CGF115" s="252"/>
      <c r="CGG115" s="252"/>
      <c r="CGH115" s="252"/>
      <c r="CGI115" s="253"/>
      <c r="CGJ115" s="250"/>
      <c r="CGK115" s="252"/>
      <c r="CGL115" s="250"/>
      <c r="CGM115" s="250"/>
      <c r="CGN115" s="252"/>
      <c r="CGO115" s="254"/>
      <c r="CGP115" s="255"/>
      <c r="CGQ115" s="250"/>
      <c r="CGR115" s="256"/>
      <c r="CGS115" s="250"/>
      <c r="CGT115" s="250"/>
      <c r="CGU115" s="250"/>
      <c r="CGV115" s="251"/>
      <c r="CGW115" s="252"/>
      <c r="CGX115" s="252"/>
      <c r="CGY115" s="252"/>
      <c r="CGZ115" s="253"/>
      <c r="CHA115" s="250"/>
      <c r="CHB115" s="252"/>
      <c r="CHC115" s="250"/>
      <c r="CHD115" s="250"/>
      <c r="CHE115" s="252"/>
      <c r="CHF115" s="254"/>
      <c r="CHG115" s="255"/>
      <c r="CHH115" s="250"/>
      <c r="CHI115" s="256"/>
      <c r="CHJ115" s="250"/>
      <c r="CHK115" s="250"/>
      <c r="CHL115" s="250"/>
      <c r="CHM115" s="251"/>
      <c r="CHN115" s="252"/>
      <c r="CHO115" s="252"/>
      <c r="CHP115" s="252"/>
      <c r="CHQ115" s="253"/>
      <c r="CHR115" s="250"/>
      <c r="CHS115" s="252"/>
      <c r="CHT115" s="250"/>
      <c r="CHU115" s="250"/>
      <c r="CHV115" s="252"/>
      <c r="CHW115" s="254"/>
      <c r="CHX115" s="255"/>
      <c r="CHY115" s="250"/>
      <c r="CHZ115" s="256"/>
      <c r="CIA115" s="250"/>
      <c r="CIB115" s="250"/>
      <c r="CIC115" s="250"/>
      <c r="CID115" s="251"/>
      <c r="CIE115" s="252"/>
      <c r="CIF115" s="252"/>
      <c r="CIG115" s="252"/>
      <c r="CIH115" s="253"/>
      <c r="CII115" s="250"/>
      <c r="CIJ115" s="252"/>
      <c r="CIK115" s="250"/>
      <c r="CIL115" s="250"/>
      <c r="CIM115" s="252"/>
      <c r="CIN115" s="254"/>
      <c r="CIO115" s="255"/>
      <c r="CIP115" s="250"/>
      <c r="CIQ115" s="256"/>
      <c r="CIR115" s="250"/>
      <c r="CIS115" s="250"/>
      <c r="CIT115" s="250"/>
      <c r="CIU115" s="251"/>
      <c r="CIV115" s="252"/>
      <c r="CIW115" s="252"/>
      <c r="CIX115" s="252"/>
      <c r="CIY115" s="253"/>
      <c r="CIZ115" s="250"/>
      <c r="CJA115" s="252"/>
      <c r="CJB115" s="250"/>
      <c r="CJC115" s="250"/>
      <c r="CJD115" s="252"/>
      <c r="CJE115" s="254"/>
      <c r="CJF115" s="255"/>
      <c r="CJG115" s="250"/>
      <c r="CJH115" s="256"/>
      <c r="CJI115" s="250"/>
      <c r="CJJ115" s="250"/>
      <c r="CJK115" s="250"/>
      <c r="CJL115" s="251"/>
      <c r="CJM115" s="252"/>
      <c r="CJN115" s="252"/>
      <c r="CJO115" s="252"/>
      <c r="CJP115" s="253"/>
      <c r="CJQ115" s="250"/>
      <c r="CJR115" s="252"/>
      <c r="CJS115" s="250"/>
      <c r="CJT115" s="250"/>
      <c r="CJU115" s="252"/>
      <c r="CJV115" s="254"/>
      <c r="CJW115" s="255"/>
      <c r="CJX115" s="250"/>
      <c r="CJY115" s="256"/>
      <c r="CJZ115" s="250"/>
      <c r="CKA115" s="250"/>
      <c r="CKB115" s="250"/>
      <c r="CKC115" s="251"/>
      <c r="CKD115" s="252"/>
      <c r="CKE115" s="252"/>
      <c r="CKF115" s="252"/>
      <c r="CKG115" s="253"/>
      <c r="CKH115" s="250"/>
      <c r="CKI115" s="252"/>
      <c r="CKJ115" s="250"/>
      <c r="CKK115" s="250"/>
      <c r="CKL115" s="252"/>
      <c r="CKM115" s="254"/>
      <c r="CKN115" s="255"/>
      <c r="CKO115" s="250"/>
      <c r="CKP115" s="256"/>
      <c r="CKQ115" s="250"/>
      <c r="CKR115" s="250"/>
      <c r="CKS115" s="250"/>
      <c r="CKT115" s="251"/>
      <c r="CKU115" s="252"/>
      <c r="CKV115" s="252"/>
      <c r="CKW115" s="252"/>
      <c r="CKX115" s="253"/>
      <c r="CKY115" s="250"/>
      <c r="CKZ115" s="252"/>
      <c r="CLA115" s="250"/>
      <c r="CLB115" s="250"/>
      <c r="CLC115" s="252"/>
      <c r="CLD115" s="254"/>
      <c r="CLE115" s="255"/>
      <c r="CLF115" s="250"/>
      <c r="CLG115" s="256"/>
      <c r="CLH115" s="250"/>
      <c r="CLI115" s="250"/>
      <c r="CLJ115" s="250"/>
      <c r="CLK115" s="251"/>
      <c r="CLL115" s="252"/>
      <c r="CLM115" s="252"/>
      <c r="CLN115" s="252"/>
      <c r="CLO115" s="253"/>
      <c r="CLP115" s="250"/>
      <c r="CLQ115" s="252"/>
      <c r="CLR115" s="250"/>
      <c r="CLS115" s="250"/>
      <c r="CLT115" s="252"/>
      <c r="CLU115" s="254"/>
      <c r="CLV115" s="255"/>
      <c r="CLW115" s="250"/>
      <c r="CLX115" s="256"/>
      <c r="CLY115" s="250"/>
      <c r="CLZ115" s="250"/>
      <c r="CMA115" s="250"/>
      <c r="CMB115" s="251"/>
      <c r="CMC115" s="252"/>
      <c r="CMD115" s="252"/>
      <c r="CME115" s="252"/>
      <c r="CMF115" s="253"/>
      <c r="CMG115" s="250"/>
      <c r="CMH115" s="252"/>
      <c r="CMI115" s="250"/>
      <c r="CMJ115" s="250"/>
      <c r="CMK115" s="252"/>
      <c r="CML115" s="254"/>
      <c r="CMM115" s="255"/>
      <c r="CMN115" s="250"/>
      <c r="CMO115" s="256"/>
      <c r="CMP115" s="250"/>
      <c r="CMQ115" s="250"/>
      <c r="CMR115" s="250"/>
      <c r="CMS115" s="251"/>
      <c r="CMT115" s="252"/>
      <c r="CMU115" s="252"/>
      <c r="CMV115" s="252"/>
      <c r="CMW115" s="253"/>
      <c r="CMX115" s="250"/>
      <c r="CMY115" s="252"/>
      <c r="CMZ115" s="250"/>
      <c r="CNA115" s="250"/>
      <c r="CNB115" s="252"/>
      <c r="CNC115" s="254"/>
      <c r="CND115" s="255"/>
      <c r="CNE115" s="250"/>
      <c r="CNF115" s="256"/>
      <c r="CNG115" s="250"/>
      <c r="CNH115" s="250"/>
      <c r="CNI115" s="250"/>
      <c r="CNJ115" s="251"/>
      <c r="CNK115" s="252"/>
      <c r="CNL115" s="252"/>
      <c r="CNM115" s="252"/>
      <c r="CNN115" s="253"/>
      <c r="CNO115" s="250"/>
      <c r="CNP115" s="252"/>
      <c r="CNQ115" s="250"/>
      <c r="CNR115" s="250"/>
      <c r="CNS115" s="252"/>
      <c r="CNT115" s="254"/>
      <c r="CNU115" s="255"/>
      <c r="CNV115" s="250"/>
      <c r="CNW115" s="256"/>
      <c r="CNX115" s="250"/>
      <c r="CNY115" s="250"/>
      <c r="CNZ115" s="250"/>
      <c r="COA115" s="251"/>
      <c r="COB115" s="252"/>
      <c r="COC115" s="252"/>
      <c r="COD115" s="252"/>
      <c r="COE115" s="253"/>
      <c r="COF115" s="250"/>
      <c r="COG115" s="252"/>
      <c r="COH115" s="250"/>
      <c r="COI115" s="250"/>
      <c r="COJ115" s="252"/>
      <c r="COK115" s="254"/>
      <c r="COL115" s="255"/>
      <c r="COM115" s="250"/>
      <c r="CON115" s="256"/>
      <c r="COO115" s="250"/>
      <c r="COP115" s="250"/>
      <c r="COQ115" s="250"/>
      <c r="COR115" s="251"/>
      <c r="COS115" s="252"/>
      <c r="COT115" s="252"/>
      <c r="COU115" s="252"/>
      <c r="COV115" s="253"/>
      <c r="COW115" s="250"/>
      <c r="COX115" s="252"/>
      <c r="COY115" s="250"/>
      <c r="COZ115" s="250"/>
      <c r="CPA115" s="252"/>
      <c r="CPB115" s="254"/>
      <c r="CPC115" s="255"/>
      <c r="CPD115" s="250"/>
      <c r="CPE115" s="256"/>
      <c r="CPF115" s="250"/>
      <c r="CPG115" s="250"/>
      <c r="CPH115" s="250"/>
      <c r="CPI115" s="251"/>
      <c r="CPJ115" s="252"/>
      <c r="CPK115" s="252"/>
      <c r="CPL115" s="252"/>
      <c r="CPM115" s="253"/>
      <c r="CPN115" s="250"/>
      <c r="CPO115" s="252"/>
      <c r="CPP115" s="250"/>
      <c r="CPQ115" s="250"/>
      <c r="CPR115" s="252"/>
      <c r="CPS115" s="254"/>
      <c r="CPT115" s="255"/>
      <c r="CPU115" s="250"/>
      <c r="CPV115" s="256"/>
      <c r="CPW115" s="250"/>
      <c r="CPX115" s="250"/>
      <c r="CPY115" s="250"/>
      <c r="CPZ115" s="251"/>
      <c r="CQA115" s="252"/>
      <c r="CQB115" s="252"/>
      <c r="CQC115" s="252"/>
      <c r="CQD115" s="253"/>
      <c r="CQE115" s="250"/>
      <c r="CQF115" s="252"/>
      <c r="CQG115" s="250"/>
      <c r="CQH115" s="250"/>
      <c r="CQI115" s="252"/>
      <c r="CQJ115" s="254"/>
      <c r="CQK115" s="255"/>
      <c r="CQL115" s="250"/>
      <c r="CQM115" s="256"/>
      <c r="CQN115" s="250"/>
      <c r="CQO115" s="250"/>
      <c r="CQP115" s="250"/>
      <c r="CQQ115" s="251"/>
      <c r="CQR115" s="252"/>
      <c r="CQS115" s="252"/>
      <c r="CQT115" s="252"/>
      <c r="CQU115" s="253"/>
      <c r="CQV115" s="250"/>
      <c r="CQW115" s="252"/>
      <c r="CQX115" s="250"/>
      <c r="CQY115" s="250"/>
      <c r="CQZ115" s="252"/>
      <c r="CRA115" s="254"/>
      <c r="CRB115" s="255"/>
      <c r="CRC115" s="250"/>
      <c r="CRD115" s="256"/>
      <c r="CRE115" s="250"/>
      <c r="CRF115" s="250"/>
      <c r="CRG115" s="250"/>
      <c r="CRH115" s="251"/>
      <c r="CRI115" s="252"/>
      <c r="CRJ115" s="252"/>
      <c r="CRK115" s="252"/>
      <c r="CRL115" s="253"/>
      <c r="CRM115" s="250"/>
      <c r="CRN115" s="252"/>
      <c r="CRO115" s="250"/>
      <c r="CRP115" s="250"/>
      <c r="CRQ115" s="252"/>
      <c r="CRR115" s="254"/>
      <c r="CRS115" s="255"/>
      <c r="CRT115" s="250"/>
      <c r="CRU115" s="256"/>
      <c r="CRV115" s="250"/>
      <c r="CRW115" s="250"/>
      <c r="CRX115" s="250"/>
      <c r="CRY115" s="251"/>
      <c r="CRZ115" s="252"/>
      <c r="CSA115" s="252"/>
      <c r="CSB115" s="252"/>
      <c r="CSC115" s="253"/>
      <c r="CSD115" s="250"/>
      <c r="CSE115" s="252"/>
      <c r="CSF115" s="250"/>
      <c r="CSG115" s="250"/>
      <c r="CSH115" s="252"/>
      <c r="CSI115" s="254"/>
      <c r="CSJ115" s="255"/>
      <c r="CSK115" s="250"/>
      <c r="CSL115" s="256"/>
      <c r="CSM115" s="250"/>
      <c r="CSN115" s="250"/>
      <c r="CSO115" s="250"/>
      <c r="CSP115" s="251"/>
      <c r="CSQ115" s="252"/>
      <c r="CSR115" s="252"/>
      <c r="CSS115" s="252"/>
      <c r="CST115" s="253"/>
      <c r="CSU115" s="250"/>
      <c r="CSV115" s="252"/>
      <c r="CSW115" s="250"/>
      <c r="CSX115" s="250"/>
      <c r="CSY115" s="252"/>
      <c r="CSZ115" s="254"/>
      <c r="CTA115" s="255"/>
      <c r="CTB115" s="250"/>
      <c r="CTC115" s="256"/>
      <c r="CTD115" s="250"/>
      <c r="CTE115" s="250"/>
      <c r="CTF115" s="250"/>
      <c r="CTG115" s="251"/>
      <c r="CTH115" s="252"/>
      <c r="CTI115" s="252"/>
      <c r="CTJ115" s="252"/>
      <c r="CTK115" s="253"/>
      <c r="CTL115" s="250"/>
      <c r="CTM115" s="252"/>
      <c r="CTN115" s="250"/>
      <c r="CTO115" s="250"/>
      <c r="CTP115" s="252"/>
      <c r="CTQ115" s="254"/>
      <c r="CTR115" s="255"/>
      <c r="CTS115" s="250"/>
      <c r="CTT115" s="256"/>
      <c r="CTU115" s="250"/>
      <c r="CTV115" s="250"/>
      <c r="CTW115" s="250"/>
      <c r="CTX115" s="251"/>
      <c r="CTY115" s="252"/>
      <c r="CTZ115" s="252"/>
      <c r="CUA115" s="252"/>
      <c r="CUB115" s="253"/>
      <c r="CUC115" s="250"/>
      <c r="CUD115" s="252"/>
      <c r="CUE115" s="250"/>
      <c r="CUF115" s="250"/>
      <c r="CUG115" s="252"/>
      <c r="CUH115" s="254"/>
      <c r="CUI115" s="255"/>
      <c r="CUJ115" s="250"/>
      <c r="CUK115" s="256"/>
      <c r="CUL115" s="250"/>
      <c r="CUM115" s="250"/>
      <c r="CUN115" s="250"/>
      <c r="CUO115" s="251"/>
      <c r="CUP115" s="252"/>
      <c r="CUQ115" s="252"/>
      <c r="CUR115" s="252"/>
      <c r="CUS115" s="253"/>
      <c r="CUT115" s="250"/>
      <c r="CUU115" s="252"/>
      <c r="CUV115" s="250"/>
      <c r="CUW115" s="250"/>
      <c r="CUX115" s="252"/>
      <c r="CUY115" s="254"/>
      <c r="CUZ115" s="255"/>
      <c r="CVA115" s="250"/>
      <c r="CVB115" s="256"/>
      <c r="CVC115" s="250"/>
      <c r="CVD115" s="250"/>
      <c r="CVE115" s="250"/>
      <c r="CVF115" s="251"/>
      <c r="CVG115" s="252"/>
      <c r="CVH115" s="252"/>
      <c r="CVI115" s="252"/>
      <c r="CVJ115" s="253"/>
      <c r="CVK115" s="250"/>
      <c r="CVL115" s="252"/>
      <c r="CVM115" s="250"/>
      <c r="CVN115" s="250"/>
      <c r="CVO115" s="252"/>
      <c r="CVP115" s="254"/>
      <c r="CVQ115" s="255"/>
      <c r="CVR115" s="250"/>
      <c r="CVS115" s="256"/>
      <c r="CVT115" s="250"/>
      <c r="CVU115" s="250"/>
      <c r="CVV115" s="250"/>
      <c r="CVW115" s="251"/>
      <c r="CVX115" s="252"/>
      <c r="CVY115" s="252"/>
      <c r="CVZ115" s="252"/>
      <c r="CWA115" s="253"/>
      <c r="CWB115" s="250"/>
      <c r="CWC115" s="252"/>
      <c r="CWD115" s="250"/>
      <c r="CWE115" s="250"/>
      <c r="CWF115" s="252"/>
      <c r="CWG115" s="254"/>
      <c r="CWH115" s="255"/>
      <c r="CWI115" s="250"/>
      <c r="CWJ115" s="256"/>
      <c r="CWK115" s="250"/>
      <c r="CWL115" s="250"/>
      <c r="CWM115" s="250"/>
      <c r="CWN115" s="251"/>
      <c r="CWO115" s="252"/>
      <c r="CWP115" s="252"/>
      <c r="CWQ115" s="252"/>
      <c r="CWR115" s="253"/>
      <c r="CWS115" s="250"/>
      <c r="CWT115" s="252"/>
      <c r="CWU115" s="250"/>
      <c r="CWV115" s="250"/>
      <c r="CWW115" s="252"/>
      <c r="CWX115" s="254"/>
      <c r="CWY115" s="255"/>
      <c r="CWZ115" s="250"/>
      <c r="CXA115" s="256"/>
      <c r="CXB115" s="250"/>
      <c r="CXC115" s="250"/>
      <c r="CXD115" s="250"/>
      <c r="CXE115" s="251"/>
      <c r="CXF115" s="252"/>
      <c r="CXG115" s="252"/>
      <c r="CXH115" s="252"/>
      <c r="CXI115" s="253"/>
      <c r="CXJ115" s="250"/>
      <c r="CXK115" s="252"/>
      <c r="CXL115" s="250"/>
      <c r="CXM115" s="250"/>
      <c r="CXN115" s="252"/>
      <c r="CXO115" s="254"/>
      <c r="CXP115" s="255"/>
      <c r="CXQ115" s="250"/>
      <c r="CXR115" s="256"/>
      <c r="CXS115" s="250"/>
      <c r="CXT115" s="250"/>
      <c r="CXU115" s="250"/>
      <c r="CXV115" s="251"/>
      <c r="CXW115" s="252"/>
      <c r="CXX115" s="252"/>
      <c r="CXY115" s="252"/>
      <c r="CXZ115" s="253"/>
      <c r="CYA115" s="250"/>
      <c r="CYB115" s="252"/>
      <c r="CYC115" s="250"/>
      <c r="CYD115" s="250"/>
      <c r="CYE115" s="252"/>
      <c r="CYF115" s="254"/>
      <c r="CYG115" s="255"/>
      <c r="CYH115" s="250"/>
      <c r="CYI115" s="256"/>
      <c r="CYJ115" s="250"/>
      <c r="CYK115" s="250"/>
      <c r="CYL115" s="250"/>
      <c r="CYM115" s="251"/>
      <c r="CYN115" s="252"/>
      <c r="CYO115" s="252"/>
      <c r="CYP115" s="252"/>
      <c r="CYQ115" s="253"/>
      <c r="CYR115" s="250"/>
      <c r="CYS115" s="252"/>
      <c r="CYT115" s="250"/>
      <c r="CYU115" s="250"/>
      <c r="CYV115" s="252"/>
      <c r="CYW115" s="254"/>
      <c r="CYX115" s="255"/>
      <c r="CYY115" s="250"/>
      <c r="CYZ115" s="256"/>
      <c r="CZA115" s="250"/>
      <c r="CZB115" s="250"/>
      <c r="CZC115" s="250"/>
      <c r="CZD115" s="251"/>
      <c r="CZE115" s="252"/>
      <c r="CZF115" s="252"/>
      <c r="CZG115" s="252"/>
      <c r="CZH115" s="253"/>
      <c r="CZI115" s="250"/>
      <c r="CZJ115" s="252"/>
      <c r="CZK115" s="250"/>
      <c r="CZL115" s="250"/>
      <c r="CZM115" s="252"/>
      <c r="CZN115" s="254"/>
      <c r="CZO115" s="255"/>
      <c r="CZP115" s="250"/>
      <c r="CZQ115" s="256"/>
      <c r="CZR115" s="250"/>
      <c r="CZS115" s="250"/>
      <c r="CZT115" s="250"/>
      <c r="CZU115" s="251"/>
      <c r="CZV115" s="252"/>
      <c r="CZW115" s="252"/>
      <c r="CZX115" s="252"/>
      <c r="CZY115" s="253"/>
      <c r="CZZ115" s="250"/>
      <c r="DAA115" s="252"/>
      <c r="DAB115" s="250"/>
      <c r="DAC115" s="250"/>
      <c r="DAD115" s="252"/>
      <c r="DAE115" s="254"/>
      <c r="DAF115" s="255"/>
      <c r="DAG115" s="250"/>
      <c r="DAH115" s="256"/>
      <c r="DAI115" s="250"/>
      <c r="DAJ115" s="250"/>
      <c r="DAK115" s="250"/>
      <c r="DAL115" s="251"/>
      <c r="DAM115" s="252"/>
      <c r="DAN115" s="252"/>
      <c r="DAO115" s="252"/>
      <c r="DAP115" s="253"/>
      <c r="DAQ115" s="250"/>
      <c r="DAR115" s="252"/>
      <c r="DAS115" s="250"/>
      <c r="DAT115" s="250"/>
      <c r="DAU115" s="252"/>
      <c r="DAV115" s="254"/>
      <c r="DAW115" s="255"/>
      <c r="DAX115" s="250"/>
      <c r="DAY115" s="256"/>
      <c r="DAZ115" s="250"/>
      <c r="DBA115" s="250"/>
      <c r="DBB115" s="250"/>
      <c r="DBC115" s="251"/>
      <c r="DBD115" s="252"/>
      <c r="DBE115" s="252"/>
      <c r="DBF115" s="252"/>
      <c r="DBG115" s="253"/>
      <c r="DBH115" s="250"/>
      <c r="DBI115" s="252"/>
      <c r="DBJ115" s="250"/>
      <c r="DBK115" s="250"/>
      <c r="DBL115" s="252"/>
      <c r="DBM115" s="254"/>
      <c r="DBN115" s="255"/>
      <c r="DBO115" s="250"/>
      <c r="DBP115" s="256"/>
      <c r="DBQ115" s="250"/>
      <c r="DBR115" s="250"/>
      <c r="DBS115" s="250"/>
      <c r="DBT115" s="251"/>
      <c r="DBU115" s="252"/>
      <c r="DBV115" s="252"/>
      <c r="DBW115" s="252"/>
      <c r="DBX115" s="253"/>
      <c r="DBY115" s="250"/>
      <c r="DBZ115" s="252"/>
      <c r="DCA115" s="250"/>
      <c r="DCB115" s="250"/>
      <c r="DCC115" s="252"/>
      <c r="DCD115" s="254"/>
      <c r="DCE115" s="255"/>
      <c r="DCF115" s="250"/>
      <c r="DCG115" s="256"/>
      <c r="DCH115" s="250"/>
      <c r="DCI115" s="250"/>
      <c r="DCJ115" s="250"/>
      <c r="DCK115" s="251"/>
      <c r="DCL115" s="252"/>
      <c r="DCM115" s="252"/>
      <c r="DCN115" s="252"/>
      <c r="DCO115" s="253"/>
      <c r="DCP115" s="250"/>
      <c r="DCQ115" s="252"/>
      <c r="DCR115" s="250"/>
      <c r="DCS115" s="250"/>
      <c r="DCT115" s="252"/>
      <c r="DCU115" s="254"/>
      <c r="DCV115" s="255"/>
      <c r="DCW115" s="250"/>
      <c r="DCX115" s="256"/>
      <c r="DCY115" s="250"/>
      <c r="DCZ115" s="250"/>
      <c r="DDA115" s="250"/>
      <c r="DDB115" s="251"/>
      <c r="DDC115" s="252"/>
      <c r="DDD115" s="252"/>
      <c r="DDE115" s="252"/>
      <c r="DDF115" s="253"/>
      <c r="DDG115" s="250"/>
      <c r="DDH115" s="252"/>
      <c r="DDI115" s="250"/>
      <c r="DDJ115" s="250"/>
      <c r="DDK115" s="252"/>
      <c r="DDL115" s="254"/>
      <c r="DDM115" s="255"/>
      <c r="DDN115" s="250"/>
      <c r="DDO115" s="256"/>
      <c r="DDP115" s="250"/>
      <c r="DDQ115" s="250"/>
      <c r="DDR115" s="250"/>
      <c r="DDS115" s="251"/>
      <c r="DDT115" s="252"/>
      <c r="DDU115" s="252"/>
      <c r="DDV115" s="252"/>
      <c r="DDW115" s="253"/>
      <c r="DDX115" s="250"/>
      <c r="DDY115" s="252"/>
      <c r="DDZ115" s="250"/>
      <c r="DEA115" s="250"/>
      <c r="DEB115" s="252"/>
      <c r="DEC115" s="254"/>
      <c r="DED115" s="255"/>
      <c r="DEE115" s="250"/>
      <c r="DEF115" s="256"/>
      <c r="DEG115" s="250"/>
      <c r="DEH115" s="250"/>
      <c r="DEI115" s="250"/>
      <c r="DEJ115" s="251"/>
      <c r="DEK115" s="252"/>
      <c r="DEL115" s="252"/>
      <c r="DEM115" s="252"/>
      <c r="DEN115" s="253"/>
      <c r="DEO115" s="250"/>
      <c r="DEP115" s="252"/>
      <c r="DEQ115" s="250"/>
      <c r="DER115" s="250"/>
      <c r="DES115" s="252"/>
      <c r="DET115" s="254"/>
      <c r="DEU115" s="255"/>
      <c r="DEV115" s="250"/>
      <c r="DEW115" s="256"/>
      <c r="DEX115" s="250"/>
      <c r="DEY115" s="250"/>
      <c r="DEZ115" s="250"/>
      <c r="DFA115" s="251"/>
      <c r="DFB115" s="252"/>
      <c r="DFC115" s="252"/>
      <c r="DFD115" s="252"/>
      <c r="DFE115" s="253"/>
      <c r="DFF115" s="250"/>
      <c r="DFG115" s="252"/>
      <c r="DFH115" s="250"/>
      <c r="DFI115" s="250"/>
      <c r="DFJ115" s="252"/>
      <c r="DFK115" s="254"/>
      <c r="DFL115" s="255"/>
      <c r="DFM115" s="250"/>
      <c r="DFN115" s="256"/>
      <c r="DFO115" s="250"/>
      <c r="DFP115" s="250"/>
      <c r="DFQ115" s="250"/>
      <c r="DFR115" s="251"/>
      <c r="DFS115" s="252"/>
      <c r="DFT115" s="252"/>
      <c r="DFU115" s="252"/>
      <c r="DFV115" s="253"/>
      <c r="DFW115" s="250"/>
      <c r="DFX115" s="252"/>
      <c r="DFY115" s="250"/>
      <c r="DFZ115" s="250"/>
      <c r="DGA115" s="252"/>
      <c r="DGB115" s="254"/>
      <c r="DGC115" s="255"/>
      <c r="DGD115" s="250"/>
      <c r="DGE115" s="256"/>
      <c r="DGF115" s="250"/>
      <c r="DGG115" s="250"/>
      <c r="DGH115" s="250"/>
      <c r="DGI115" s="251"/>
      <c r="DGJ115" s="252"/>
      <c r="DGK115" s="252"/>
      <c r="DGL115" s="252"/>
      <c r="DGM115" s="253"/>
      <c r="DGN115" s="250"/>
      <c r="DGO115" s="252"/>
      <c r="DGP115" s="250"/>
      <c r="DGQ115" s="250"/>
      <c r="DGR115" s="252"/>
      <c r="DGS115" s="254"/>
      <c r="DGT115" s="255"/>
      <c r="DGU115" s="250"/>
      <c r="DGV115" s="256"/>
      <c r="DGW115" s="250"/>
      <c r="DGX115" s="250"/>
      <c r="DGY115" s="250"/>
      <c r="DGZ115" s="251"/>
      <c r="DHA115" s="252"/>
      <c r="DHB115" s="252"/>
      <c r="DHC115" s="252"/>
      <c r="DHD115" s="253"/>
      <c r="DHE115" s="250"/>
      <c r="DHF115" s="252"/>
      <c r="DHG115" s="250"/>
      <c r="DHH115" s="250"/>
      <c r="DHI115" s="252"/>
      <c r="DHJ115" s="254"/>
      <c r="DHK115" s="255"/>
      <c r="DHL115" s="250"/>
      <c r="DHM115" s="256"/>
      <c r="DHN115" s="250"/>
      <c r="DHO115" s="250"/>
      <c r="DHP115" s="250"/>
      <c r="DHQ115" s="251"/>
      <c r="DHR115" s="252"/>
      <c r="DHS115" s="252"/>
      <c r="DHT115" s="252"/>
      <c r="DHU115" s="253"/>
      <c r="DHV115" s="250"/>
      <c r="DHW115" s="252"/>
      <c r="DHX115" s="250"/>
      <c r="DHY115" s="250"/>
      <c r="DHZ115" s="252"/>
      <c r="DIA115" s="254"/>
      <c r="DIB115" s="255"/>
      <c r="DIC115" s="250"/>
      <c r="DID115" s="256"/>
      <c r="DIE115" s="250"/>
      <c r="DIF115" s="250"/>
      <c r="DIG115" s="250"/>
      <c r="DIH115" s="251"/>
      <c r="DII115" s="252"/>
      <c r="DIJ115" s="252"/>
      <c r="DIK115" s="252"/>
      <c r="DIL115" s="253"/>
      <c r="DIM115" s="250"/>
      <c r="DIN115" s="252"/>
      <c r="DIO115" s="250"/>
      <c r="DIP115" s="250"/>
      <c r="DIQ115" s="252"/>
      <c r="DIR115" s="254"/>
      <c r="DIS115" s="255"/>
      <c r="DIT115" s="250"/>
      <c r="DIU115" s="256"/>
      <c r="DIV115" s="250"/>
      <c r="DIW115" s="250"/>
      <c r="DIX115" s="250"/>
      <c r="DIY115" s="251"/>
      <c r="DIZ115" s="252"/>
      <c r="DJA115" s="252"/>
      <c r="DJB115" s="252"/>
      <c r="DJC115" s="253"/>
      <c r="DJD115" s="250"/>
      <c r="DJE115" s="252"/>
      <c r="DJF115" s="250"/>
      <c r="DJG115" s="250"/>
      <c r="DJH115" s="252"/>
      <c r="DJI115" s="254"/>
      <c r="DJJ115" s="255"/>
      <c r="DJK115" s="250"/>
      <c r="DJL115" s="256"/>
      <c r="DJM115" s="250"/>
      <c r="DJN115" s="250"/>
      <c r="DJO115" s="250"/>
      <c r="DJP115" s="251"/>
      <c r="DJQ115" s="252"/>
      <c r="DJR115" s="252"/>
      <c r="DJS115" s="252"/>
      <c r="DJT115" s="253"/>
      <c r="DJU115" s="250"/>
      <c r="DJV115" s="252"/>
      <c r="DJW115" s="250"/>
      <c r="DJX115" s="250"/>
      <c r="DJY115" s="252"/>
      <c r="DJZ115" s="254"/>
      <c r="DKA115" s="255"/>
      <c r="DKB115" s="250"/>
      <c r="DKC115" s="256"/>
      <c r="DKD115" s="250"/>
      <c r="DKE115" s="250"/>
      <c r="DKF115" s="250"/>
      <c r="DKG115" s="251"/>
      <c r="DKH115" s="252"/>
      <c r="DKI115" s="252"/>
      <c r="DKJ115" s="252"/>
      <c r="DKK115" s="253"/>
      <c r="DKL115" s="250"/>
      <c r="DKM115" s="252"/>
      <c r="DKN115" s="250"/>
      <c r="DKO115" s="250"/>
      <c r="DKP115" s="252"/>
      <c r="DKQ115" s="254"/>
      <c r="DKR115" s="255"/>
      <c r="DKS115" s="250"/>
      <c r="DKT115" s="256"/>
      <c r="DKU115" s="250"/>
      <c r="DKV115" s="250"/>
      <c r="DKW115" s="250"/>
      <c r="DKX115" s="251"/>
      <c r="DKY115" s="252"/>
      <c r="DKZ115" s="252"/>
      <c r="DLA115" s="252"/>
      <c r="DLB115" s="253"/>
      <c r="DLC115" s="250"/>
      <c r="DLD115" s="252"/>
      <c r="DLE115" s="250"/>
      <c r="DLF115" s="250"/>
      <c r="DLG115" s="252"/>
      <c r="DLH115" s="254"/>
      <c r="DLI115" s="255"/>
      <c r="DLJ115" s="250"/>
      <c r="DLK115" s="256"/>
      <c r="DLL115" s="250"/>
      <c r="DLM115" s="250"/>
      <c r="DLN115" s="250"/>
      <c r="DLO115" s="251"/>
      <c r="DLP115" s="252"/>
      <c r="DLQ115" s="252"/>
      <c r="DLR115" s="252"/>
      <c r="DLS115" s="253"/>
      <c r="DLT115" s="250"/>
      <c r="DLU115" s="252"/>
      <c r="DLV115" s="250"/>
      <c r="DLW115" s="250"/>
      <c r="DLX115" s="252"/>
      <c r="DLY115" s="254"/>
      <c r="DLZ115" s="255"/>
      <c r="DMA115" s="250"/>
      <c r="DMB115" s="256"/>
      <c r="DMC115" s="250"/>
      <c r="DMD115" s="250"/>
      <c r="DME115" s="250"/>
      <c r="DMF115" s="251"/>
      <c r="DMG115" s="252"/>
      <c r="DMH115" s="252"/>
      <c r="DMI115" s="252"/>
      <c r="DMJ115" s="253"/>
      <c r="DMK115" s="250"/>
      <c r="DML115" s="252"/>
      <c r="DMM115" s="250"/>
      <c r="DMN115" s="250"/>
      <c r="DMO115" s="252"/>
      <c r="DMP115" s="254"/>
      <c r="DMQ115" s="255"/>
      <c r="DMR115" s="250"/>
      <c r="DMS115" s="256"/>
      <c r="DMT115" s="250"/>
      <c r="DMU115" s="250"/>
      <c r="DMV115" s="250"/>
      <c r="DMW115" s="251"/>
      <c r="DMX115" s="252"/>
      <c r="DMY115" s="252"/>
      <c r="DMZ115" s="252"/>
      <c r="DNA115" s="253"/>
      <c r="DNB115" s="250"/>
      <c r="DNC115" s="252"/>
      <c r="DND115" s="250"/>
      <c r="DNE115" s="250"/>
      <c r="DNF115" s="252"/>
      <c r="DNG115" s="254"/>
      <c r="DNH115" s="255"/>
      <c r="DNI115" s="250"/>
      <c r="DNJ115" s="256"/>
      <c r="DNK115" s="250"/>
      <c r="DNL115" s="250"/>
      <c r="DNM115" s="250"/>
      <c r="DNN115" s="251"/>
      <c r="DNO115" s="252"/>
      <c r="DNP115" s="252"/>
      <c r="DNQ115" s="252"/>
      <c r="DNR115" s="253"/>
      <c r="DNS115" s="250"/>
      <c r="DNT115" s="252"/>
      <c r="DNU115" s="250"/>
      <c r="DNV115" s="250"/>
      <c r="DNW115" s="252"/>
      <c r="DNX115" s="254"/>
      <c r="DNY115" s="255"/>
      <c r="DNZ115" s="250"/>
      <c r="DOA115" s="256"/>
      <c r="DOB115" s="250"/>
      <c r="DOC115" s="250"/>
      <c r="DOD115" s="250"/>
      <c r="DOE115" s="251"/>
      <c r="DOF115" s="252"/>
      <c r="DOG115" s="252"/>
      <c r="DOH115" s="252"/>
      <c r="DOI115" s="253"/>
      <c r="DOJ115" s="250"/>
      <c r="DOK115" s="252"/>
      <c r="DOL115" s="250"/>
      <c r="DOM115" s="250"/>
      <c r="DON115" s="252"/>
      <c r="DOO115" s="254"/>
      <c r="DOP115" s="255"/>
      <c r="DOQ115" s="250"/>
      <c r="DOR115" s="256"/>
      <c r="DOS115" s="250"/>
      <c r="DOT115" s="250"/>
      <c r="DOU115" s="250"/>
      <c r="DOV115" s="251"/>
      <c r="DOW115" s="252"/>
      <c r="DOX115" s="252"/>
      <c r="DOY115" s="252"/>
      <c r="DOZ115" s="253"/>
      <c r="DPA115" s="250"/>
      <c r="DPB115" s="252"/>
      <c r="DPC115" s="250"/>
      <c r="DPD115" s="250"/>
      <c r="DPE115" s="252"/>
      <c r="DPF115" s="254"/>
      <c r="DPG115" s="255"/>
      <c r="DPH115" s="250"/>
      <c r="DPI115" s="256"/>
      <c r="DPJ115" s="250"/>
      <c r="DPK115" s="250"/>
      <c r="DPL115" s="250"/>
      <c r="DPM115" s="251"/>
      <c r="DPN115" s="252"/>
      <c r="DPO115" s="252"/>
      <c r="DPP115" s="252"/>
      <c r="DPQ115" s="253"/>
      <c r="DPR115" s="250"/>
      <c r="DPS115" s="252"/>
      <c r="DPT115" s="250"/>
      <c r="DPU115" s="250"/>
      <c r="DPV115" s="252"/>
      <c r="DPW115" s="254"/>
      <c r="DPX115" s="255"/>
      <c r="DPY115" s="250"/>
      <c r="DPZ115" s="256"/>
      <c r="DQA115" s="250"/>
      <c r="DQB115" s="250"/>
      <c r="DQC115" s="250"/>
      <c r="DQD115" s="251"/>
      <c r="DQE115" s="252"/>
      <c r="DQF115" s="252"/>
      <c r="DQG115" s="252"/>
      <c r="DQH115" s="253"/>
      <c r="DQI115" s="250"/>
      <c r="DQJ115" s="252"/>
      <c r="DQK115" s="250"/>
      <c r="DQL115" s="250"/>
      <c r="DQM115" s="252"/>
      <c r="DQN115" s="254"/>
      <c r="DQO115" s="255"/>
      <c r="DQP115" s="250"/>
      <c r="DQQ115" s="256"/>
      <c r="DQR115" s="250"/>
      <c r="DQS115" s="250"/>
      <c r="DQT115" s="250"/>
      <c r="DQU115" s="251"/>
      <c r="DQV115" s="252"/>
      <c r="DQW115" s="252"/>
      <c r="DQX115" s="252"/>
      <c r="DQY115" s="253"/>
      <c r="DQZ115" s="250"/>
      <c r="DRA115" s="252"/>
      <c r="DRB115" s="250"/>
      <c r="DRC115" s="250"/>
      <c r="DRD115" s="252"/>
      <c r="DRE115" s="254"/>
      <c r="DRF115" s="255"/>
      <c r="DRG115" s="250"/>
      <c r="DRH115" s="256"/>
      <c r="DRI115" s="250"/>
      <c r="DRJ115" s="250"/>
      <c r="DRK115" s="250"/>
      <c r="DRL115" s="251"/>
      <c r="DRM115" s="252"/>
      <c r="DRN115" s="252"/>
      <c r="DRO115" s="252"/>
      <c r="DRP115" s="253"/>
      <c r="DRQ115" s="250"/>
      <c r="DRR115" s="252"/>
      <c r="DRS115" s="250"/>
      <c r="DRT115" s="250"/>
      <c r="DRU115" s="252"/>
      <c r="DRV115" s="254"/>
      <c r="DRW115" s="255"/>
      <c r="DRX115" s="250"/>
      <c r="DRY115" s="256"/>
      <c r="DRZ115" s="250"/>
      <c r="DSA115" s="250"/>
      <c r="DSB115" s="250"/>
      <c r="DSC115" s="251"/>
      <c r="DSD115" s="252"/>
      <c r="DSE115" s="252"/>
      <c r="DSF115" s="252"/>
      <c r="DSG115" s="253"/>
      <c r="DSH115" s="250"/>
      <c r="DSI115" s="252"/>
      <c r="DSJ115" s="250"/>
      <c r="DSK115" s="250"/>
      <c r="DSL115" s="252"/>
      <c r="DSM115" s="254"/>
      <c r="DSN115" s="255"/>
      <c r="DSO115" s="250"/>
      <c r="DSP115" s="256"/>
      <c r="DSQ115" s="250"/>
      <c r="DSR115" s="250"/>
      <c r="DSS115" s="250"/>
      <c r="DST115" s="251"/>
      <c r="DSU115" s="252"/>
      <c r="DSV115" s="252"/>
      <c r="DSW115" s="252"/>
      <c r="DSX115" s="253"/>
      <c r="DSY115" s="250"/>
      <c r="DSZ115" s="252"/>
      <c r="DTA115" s="250"/>
      <c r="DTB115" s="250"/>
      <c r="DTC115" s="252"/>
      <c r="DTD115" s="254"/>
      <c r="DTE115" s="255"/>
      <c r="DTF115" s="250"/>
      <c r="DTG115" s="256"/>
      <c r="DTH115" s="250"/>
      <c r="DTI115" s="250"/>
      <c r="DTJ115" s="250"/>
      <c r="DTK115" s="251"/>
      <c r="DTL115" s="252"/>
      <c r="DTM115" s="252"/>
      <c r="DTN115" s="252"/>
      <c r="DTO115" s="253"/>
      <c r="DTP115" s="250"/>
      <c r="DTQ115" s="252"/>
      <c r="DTR115" s="250"/>
      <c r="DTS115" s="250"/>
      <c r="DTT115" s="252"/>
      <c r="DTU115" s="254"/>
      <c r="DTV115" s="255"/>
      <c r="DTW115" s="250"/>
      <c r="DTX115" s="256"/>
      <c r="DTY115" s="250"/>
      <c r="DTZ115" s="250"/>
      <c r="DUA115" s="250"/>
      <c r="DUB115" s="251"/>
      <c r="DUC115" s="252"/>
      <c r="DUD115" s="252"/>
      <c r="DUE115" s="252"/>
      <c r="DUF115" s="253"/>
      <c r="DUG115" s="250"/>
      <c r="DUH115" s="252"/>
      <c r="DUI115" s="250"/>
      <c r="DUJ115" s="250"/>
      <c r="DUK115" s="252"/>
      <c r="DUL115" s="254"/>
      <c r="DUM115" s="255"/>
      <c r="DUN115" s="250"/>
      <c r="DUO115" s="256"/>
      <c r="DUP115" s="250"/>
      <c r="DUQ115" s="250"/>
      <c r="DUR115" s="250"/>
      <c r="DUS115" s="251"/>
      <c r="DUT115" s="252"/>
      <c r="DUU115" s="252"/>
      <c r="DUV115" s="252"/>
      <c r="DUW115" s="253"/>
      <c r="DUX115" s="250"/>
      <c r="DUY115" s="252"/>
      <c r="DUZ115" s="250"/>
      <c r="DVA115" s="250"/>
      <c r="DVB115" s="252"/>
      <c r="DVC115" s="254"/>
      <c r="DVD115" s="255"/>
      <c r="DVE115" s="250"/>
      <c r="DVF115" s="256"/>
      <c r="DVG115" s="250"/>
      <c r="DVH115" s="250"/>
      <c r="DVI115" s="250"/>
      <c r="DVJ115" s="251"/>
      <c r="DVK115" s="252"/>
      <c r="DVL115" s="252"/>
      <c r="DVM115" s="252"/>
      <c r="DVN115" s="253"/>
      <c r="DVO115" s="250"/>
      <c r="DVP115" s="252"/>
      <c r="DVQ115" s="250"/>
      <c r="DVR115" s="250"/>
      <c r="DVS115" s="252"/>
      <c r="DVT115" s="254"/>
      <c r="DVU115" s="255"/>
      <c r="DVV115" s="250"/>
      <c r="DVW115" s="256"/>
      <c r="DVX115" s="250"/>
      <c r="DVY115" s="250"/>
      <c r="DVZ115" s="250"/>
      <c r="DWA115" s="251"/>
      <c r="DWB115" s="252"/>
      <c r="DWC115" s="252"/>
      <c r="DWD115" s="252"/>
      <c r="DWE115" s="253"/>
      <c r="DWF115" s="250"/>
      <c r="DWG115" s="252"/>
      <c r="DWH115" s="250"/>
      <c r="DWI115" s="250"/>
      <c r="DWJ115" s="252"/>
      <c r="DWK115" s="254"/>
      <c r="DWL115" s="255"/>
      <c r="DWM115" s="250"/>
      <c r="DWN115" s="256"/>
      <c r="DWO115" s="250"/>
      <c r="DWP115" s="250"/>
      <c r="DWQ115" s="250"/>
      <c r="DWR115" s="251"/>
      <c r="DWS115" s="252"/>
      <c r="DWT115" s="252"/>
      <c r="DWU115" s="252"/>
      <c r="DWV115" s="253"/>
      <c r="DWW115" s="250"/>
      <c r="DWX115" s="252"/>
      <c r="DWY115" s="250"/>
      <c r="DWZ115" s="250"/>
      <c r="DXA115" s="252"/>
      <c r="DXB115" s="254"/>
      <c r="DXC115" s="255"/>
      <c r="DXD115" s="250"/>
      <c r="DXE115" s="256"/>
      <c r="DXF115" s="250"/>
      <c r="DXG115" s="250"/>
      <c r="DXH115" s="250"/>
      <c r="DXI115" s="251"/>
      <c r="DXJ115" s="252"/>
      <c r="DXK115" s="252"/>
      <c r="DXL115" s="252"/>
      <c r="DXM115" s="253"/>
      <c r="DXN115" s="250"/>
      <c r="DXO115" s="252"/>
      <c r="DXP115" s="250"/>
      <c r="DXQ115" s="250"/>
      <c r="DXR115" s="252"/>
      <c r="DXS115" s="254"/>
      <c r="DXT115" s="255"/>
      <c r="DXU115" s="250"/>
      <c r="DXV115" s="256"/>
      <c r="DXW115" s="250"/>
      <c r="DXX115" s="250"/>
      <c r="DXY115" s="250"/>
      <c r="DXZ115" s="251"/>
      <c r="DYA115" s="252"/>
      <c r="DYB115" s="252"/>
      <c r="DYC115" s="252"/>
      <c r="DYD115" s="253"/>
      <c r="DYE115" s="250"/>
      <c r="DYF115" s="252"/>
      <c r="DYG115" s="250"/>
      <c r="DYH115" s="250"/>
      <c r="DYI115" s="252"/>
      <c r="DYJ115" s="254"/>
      <c r="DYK115" s="255"/>
      <c r="DYL115" s="250"/>
      <c r="DYM115" s="256"/>
      <c r="DYN115" s="250"/>
      <c r="DYO115" s="250"/>
      <c r="DYP115" s="250"/>
      <c r="DYQ115" s="251"/>
      <c r="DYR115" s="252"/>
      <c r="DYS115" s="252"/>
      <c r="DYT115" s="252"/>
      <c r="DYU115" s="253"/>
      <c r="DYV115" s="250"/>
      <c r="DYW115" s="252"/>
      <c r="DYX115" s="250"/>
      <c r="DYY115" s="250"/>
      <c r="DYZ115" s="252"/>
      <c r="DZA115" s="254"/>
      <c r="DZB115" s="255"/>
      <c r="DZC115" s="250"/>
      <c r="DZD115" s="256"/>
      <c r="DZE115" s="250"/>
      <c r="DZF115" s="250"/>
      <c r="DZG115" s="250"/>
      <c r="DZH115" s="251"/>
      <c r="DZI115" s="252"/>
      <c r="DZJ115" s="252"/>
      <c r="DZK115" s="252"/>
      <c r="DZL115" s="253"/>
      <c r="DZM115" s="250"/>
      <c r="DZN115" s="252"/>
      <c r="DZO115" s="250"/>
      <c r="DZP115" s="250"/>
      <c r="DZQ115" s="252"/>
      <c r="DZR115" s="254"/>
      <c r="DZS115" s="255"/>
      <c r="DZT115" s="250"/>
      <c r="DZU115" s="256"/>
      <c r="DZV115" s="250"/>
      <c r="DZW115" s="250"/>
      <c r="DZX115" s="250"/>
      <c r="DZY115" s="251"/>
      <c r="DZZ115" s="252"/>
      <c r="EAA115" s="252"/>
      <c r="EAB115" s="252"/>
      <c r="EAC115" s="253"/>
      <c r="EAD115" s="250"/>
      <c r="EAE115" s="252"/>
      <c r="EAF115" s="250"/>
      <c r="EAG115" s="250"/>
      <c r="EAH115" s="252"/>
      <c r="EAI115" s="254"/>
      <c r="EAJ115" s="255"/>
      <c r="EAK115" s="250"/>
      <c r="EAL115" s="256"/>
      <c r="EAM115" s="250"/>
      <c r="EAN115" s="250"/>
      <c r="EAO115" s="250"/>
      <c r="EAP115" s="251"/>
      <c r="EAQ115" s="252"/>
      <c r="EAR115" s="252"/>
      <c r="EAS115" s="252"/>
      <c r="EAT115" s="253"/>
      <c r="EAU115" s="250"/>
      <c r="EAV115" s="252"/>
      <c r="EAW115" s="250"/>
      <c r="EAX115" s="250"/>
      <c r="EAY115" s="252"/>
      <c r="EAZ115" s="254"/>
      <c r="EBA115" s="255"/>
      <c r="EBB115" s="250"/>
      <c r="EBC115" s="256"/>
      <c r="EBD115" s="250"/>
      <c r="EBE115" s="250"/>
      <c r="EBF115" s="250"/>
      <c r="EBG115" s="251"/>
      <c r="EBH115" s="252"/>
      <c r="EBI115" s="252"/>
      <c r="EBJ115" s="252"/>
      <c r="EBK115" s="253"/>
      <c r="EBL115" s="250"/>
      <c r="EBM115" s="252"/>
      <c r="EBN115" s="250"/>
      <c r="EBO115" s="250"/>
      <c r="EBP115" s="252"/>
      <c r="EBQ115" s="254"/>
      <c r="EBR115" s="255"/>
      <c r="EBS115" s="250"/>
      <c r="EBT115" s="256"/>
      <c r="EBU115" s="250"/>
      <c r="EBV115" s="250"/>
      <c r="EBW115" s="250"/>
      <c r="EBX115" s="251"/>
      <c r="EBY115" s="252"/>
      <c r="EBZ115" s="252"/>
      <c r="ECA115" s="252"/>
      <c r="ECB115" s="253"/>
      <c r="ECC115" s="250"/>
      <c r="ECD115" s="252"/>
      <c r="ECE115" s="250"/>
      <c r="ECF115" s="250"/>
      <c r="ECG115" s="252"/>
      <c r="ECH115" s="254"/>
      <c r="ECI115" s="255"/>
      <c r="ECJ115" s="250"/>
      <c r="ECK115" s="256"/>
      <c r="ECL115" s="250"/>
      <c r="ECM115" s="250"/>
      <c r="ECN115" s="250"/>
      <c r="ECO115" s="251"/>
      <c r="ECP115" s="252"/>
      <c r="ECQ115" s="252"/>
      <c r="ECR115" s="252"/>
      <c r="ECS115" s="253"/>
      <c r="ECT115" s="250"/>
      <c r="ECU115" s="252"/>
      <c r="ECV115" s="250"/>
      <c r="ECW115" s="250"/>
      <c r="ECX115" s="252"/>
      <c r="ECY115" s="254"/>
      <c r="ECZ115" s="255"/>
      <c r="EDA115" s="250"/>
      <c r="EDB115" s="256"/>
      <c r="EDC115" s="250"/>
      <c r="EDD115" s="250"/>
      <c r="EDE115" s="250"/>
      <c r="EDF115" s="251"/>
      <c r="EDG115" s="252"/>
      <c r="EDH115" s="252"/>
      <c r="EDI115" s="252"/>
      <c r="EDJ115" s="253"/>
      <c r="EDK115" s="250"/>
      <c r="EDL115" s="252"/>
      <c r="EDM115" s="250"/>
      <c r="EDN115" s="250"/>
      <c r="EDO115" s="252"/>
      <c r="EDP115" s="254"/>
      <c r="EDQ115" s="255"/>
      <c r="EDR115" s="250"/>
      <c r="EDS115" s="256"/>
      <c r="EDT115" s="250"/>
      <c r="EDU115" s="250"/>
      <c r="EDV115" s="250"/>
      <c r="EDW115" s="251"/>
      <c r="EDX115" s="252"/>
      <c r="EDY115" s="252"/>
      <c r="EDZ115" s="252"/>
      <c r="EEA115" s="253"/>
      <c r="EEB115" s="250"/>
      <c r="EEC115" s="252"/>
      <c r="EED115" s="250"/>
      <c r="EEE115" s="250"/>
      <c r="EEF115" s="252"/>
      <c r="EEG115" s="254"/>
      <c r="EEH115" s="255"/>
      <c r="EEI115" s="250"/>
      <c r="EEJ115" s="256"/>
      <c r="EEK115" s="250"/>
      <c r="EEL115" s="250"/>
      <c r="EEM115" s="250"/>
      <c r="EEN115" s="251"/>
      <c r="EEO115" s="252"/>
      <c r="EEP115" s="252"/>
      <c r="EEQ115" s="252"/>
      <c r="EER115" s="253"/>
      <c r="EES115" s="250"/>
      <c r="EET115" s="252"/>
      <c r="EEU115" s="250"/>
      <c r="EEV115" s="250"/>
      <c r="EEW115" s="252"/>
      <c r="EEX115" s="254"/>
      <c r="EEY115" s="255"/>
      <c r="EEZ115" s="250"/>
      <c r="EFA115" s="256"/>
      <c r="EFB115" s="250"/>
      <c r="EFC115" s="250"/>
      <c r="EFD115" s="250"/>
      <c r="EFE115" s="251"/>
      <c r="EFF115" s="252"/>
      <c r="EFG115" s="252"/>
      <c r="EFH115" s="252"/>
      <c r="EFI115" s="253"/>
      <c r="EFJ115" s="250"/>
      <c r="EFK115" s="252"/>
      <c r="EFL115" s="250"/>
      <c r="EFM115" s="250"/>
      <c r="EFN115" s="252"/>
      <c r="EFO115" s="254"/>
      <c r="EFP115" s="255"/>
      <c r="EFQ115" s="250"/>
      <c r="EFR115" s="256"/>
      <c r="EFS115" s="250"/>
      <c r="EFT115" s="250"/>
      <c r="EFU115" s="250"/>
      <c r="EFV115" s="251"/>
      <c r="EFW115" s="252"/>
      <c r="EFX115" s="252"/>
      <c r="EFY115" s="252"/>
      <c r="EFZ115" s="253"/>
      <c r="EGA115" s="250"/>
      <c r="EGB115" s="252"/>
      <c r="EGC115" s="250"/>
      <c r="EGD115" s="250"/>
      <c r="EGE115" s="252"/>
      <c r="EGF115" s="254"/>
      <c r="EGG115" s="255"/>
      <c r="EGH115" s="250"/>
      <c r="EGI115" s="256"/>
      <c r="EGJ115" s="250"/>
      <c r="EGK115" s="250"/>
      <c r="EGL115" s="250"/>
      <c r="EGM115" s="251"/>
      <c r="EGN115" s="252"/>
      <c r="EGO115" s="252"/>
      <c r="EGP115" s="252"/>
      <c r="EGQ115" s="253"/>
      <c r="EGR115" s="250"/>
      <c r="EGS115" s="252"/>
      <c r="EGT115" s="250"/>
      <c r="EGU115" s="250"/>
      <c r="EGV115" s="252"/>
      <c r="EGW115" s="254"/>
      <c r="EGX115" s="255"/>
      <c r="EGY115" s="250"/>
      <c r="EGZ115" s="256"/>
      <c r="EHA115" s="250"/>
      <c r="EHB115" s="250"/>
      <c r="EHC115" s="250"/>
      <c r="EHD115" s="251"/>
      <c r="EHE115" s="252"/>
      <c r="EHF115" s="252"/>
      <c r="EHG115" s="252"/>
      <c r="EHH115" s="253"/>
      <c r="EHI115" s="250"/>
      <c r="EHJ115" s="252"/>
      <c r="EHK115" s="250"/>
      <c r="EHL115" s="250"/>
      <c r="EHM115" s="252"/>
      <c r="EHN115" s="254"/>
      <c r="EHO115" s="255"/>
      <c r="EHP115" s="250"/>
      <c r="EHQ115" s="256"/>
      <c r="EHR115" s="250"/>
      <c r="EHS115" s="250"/>
      <c r="EHT115" s="250"/>
      <c r="EHU115" s="251"/>
      <c r="EHV115" s="252"/>
      <c r="EHW115" s="252"/>
      <c r="EHX115" s="252"/>
      <c r="EHY115" s="253"/>
      <c r="EHZ115" s="250"/>
      <c r="EIA115" s="252"/>
      <c r="EIB115" s="250"/>
      <c r="EIC115" s="250"/>
      <c r="EID115" s="252"/>
      <c r="EIE115" s="254"/>
      <c r="EIF115" s="255"/>
      <c r="EIG115" s="250"/>
      <c r="EIH115" s="256"/>
      <c r="EII115" s="250"/>
      <c r="EIJ115" s="250"/>
      <c r="EIK115" s="250"/>
      <c r="EIL115" s="251"/>
      <c r="EIM115" s="252"/>
      <c r="EIN115" s="252"/>
      <c r="EIO115" s="252"/>
      <c r="EIP115" s="253"/>
      <c r="EIQ115" s="250"/>
      <c r="EIR115" s="252"/>
      <c r="EIS115" s="250"/>
      <c r="EIT115" s="250"/>
      <c r="EIU115" s="252"/>
      <c r="EIV115" s="254"/>
      <c r="EIW115" s="255"/>
      <c r="EIX115" s="250"/>
      <c r="EIY115" s="256"/>
      <c r="EIZ115" s="250"/>
      <c r="EJA115" s="250"/>
      <c r="EJB115" s="250"/>
      <c r="EJC115" s="251"/>
      <c r="EJD115" s="252"/>
      <c r="EJE115" s="252"/>
      <c r="EJF115" s="252"/>
      <c r="EJG115" s="253"/>
      <c r="EJH115" s="250"/>
      <c r="EJI115" s="252"/>
      <c r="EJJ115" s="250"/>
      <c r="EJK115" s="250"/>
      <c r="EJL115" s="252"/>
      <c r="EJM115" s="254"/>
      <c r="EJN115" s="255"/>
      <c r="EJO115" s="250"/>
      <c r="EJP115" s="256"/>
      <c r="EJQ115" s="250"/>
      <c r="EJR115" s="250"/>
      <c r="EJS115" s="250"/>
      <c r="EJT115" s="251"/>
      <c r="EJU115" s="252"/>
      <c r="EJV115" s="252"/>
      <c r="EJW115" s="252"/>
      <c r="EJX115" s="253"/>
      <c r="EJY115" s="250"/>
      <c r="EJZ115" s="252"/>
      <c r="EKA115" s="250"/>
      <c r="EKB115" s="250"/>
      <c r="EKC115" s="252"/>
      <c r="EKD115" s="254"/>
      <c r="EKE115" s="255"/>
      <c r="EKF115" s="250"/>
      <c r="EKG115" s="256"/>
      <c r="EKH115" s="250"/>
      <c r="EKI115" s="250"/>
      <c r="EKJ115" s="250"/>
      <c r="EKK115" s="251"/>
      <c r="EKL115" s="252"/>
      <c r="EKM115" s="252"/>
      <c r="EKN115" s="252"/>
      <c r="EKO115" s="253"/>
      <c r="EKP115" s="250"/>
      <c r="EKQ115" s="252"/>
      <c r="EKR115" s="250"/>
      <c r="EKS115" s="250"/>
      <c r="EKT115" s="252"/>
      <c r="EKU115" s="254"/>
      <c r="EKV115" s="255"/>
      <c r="EKW115" s="250"/>
      <c r="EKX115" s="256"/>
      <c r="EKY115" s="250"/>
      <c r="EKZ115" s="250"/>
      <c r="ELA115" s="250"/>
      <c r="ELB115" s="251"/>
      <c r="ELC115" s="252"/>
      <c r="ELD115" s="252"/>
      <c r="ELE115" s="252"/>
      <c r="ELF115" s="253"/>
      <c r="ELG115" s="250"/>
      <c r="ELH115" s="252"/>
      <c r="ELI115" s="250"/>
      <c r="ELJ115" s="250"/>
      <c r="ELK115" s="252"/>
      <c r="ELL115" s="254"/>
      <c r="ELM115" s="255"/>
      <c r="ELN115" s="250"/>
      <c r="ELO115" s="256"/>
      <c r="ELP115" s="250"/>
      <c r="ELQ115" s="250"/>
      <c r="ELR115" s="250"/>
      <c r="ELS115" s="251"/>
      <c r="ELT115" s="252"/>
      <c r="ELU115" s="252"/>
      <c r="ELV115" s="252"/>
      <c r="ELW115" s="253"/>
      <c r="ELX115" s="250"/>
      <c r="ELY115" s="252"/>
      <c r="ELZ115" s="250"/>
      <c r="EMA115" s="250"/>
      <c r="EMB115" s="252"/>
      <c r="EMC115" s="254"/>
      <c r="EMD115" s="255"/>
      <c r="EME115" s="250"/>
      <c r="EMF115" s="256"/>
      <c r="EMG115" s="250"/>
      <c r="EMH115" s="250"/>
      <c r="EMI115" s="250"/>
      <c r="EMJ115" s="251"/>
      <c r="EMK115" s="252"/>
      <c r="EML115" s="252"/>
      <c r="EMM115" s="252"/>
      <c r="EMN115" s="253"/>
      <c r="EMO115" s="250"/>
      <c r="EMP115" s="252"/>
      <c r="EMQ115" s="250"/>
      <c r="EMR115" s="250"/>
      <c r="EMS115" s="252"/>
      <c r="EMT115" s="254"/>
      <c r="EMU115" s="255"/>
      <c r="EMV115" s="250"/>
      <c r="EMW115" s="256"/>
      <c r="EMX115" s="250"/>
      <c r="EMY115" s="250"/>
      <c r="EMZ115" s="250"/>
      <c r="ENA115" s="251"/>
      <c r="ENB115" s="252"/>
      <c r="ENC115" s="252"/>
      <c r="END115" s="252"/>
      <c r="ENE115" s="253"/>
      <c r="ENF115" s="250"/>
      <c r="ENG115" s="252"/>
      <c r="ENH115" s="250"/>
      <c r="ENI115" s="250"/>
      <c r="ENJ115" s="252"/>
      <c r="ENK115" s="254"/>
      <c r="ENL115" s="255"/>
      <c r="ENM115" s="250"/>
      <c r="ENN115" s="256"/>
      <c r="ENO115" s="250"/>
      <c r="ENP115" s="250"/>
      <c r="ENQ115" s="250"/>
      <c r="ENR115" s="251"/>
      <c r="ENS115" s="252"/>
      <c r="ENT115" s="252"/>
      <c r="ENU115" s="252"/>
      <c r="ENV115" s="253"/>
      <c r="ENW115" s="250"/>
      <c r="ENX115" s="252"/>
      <c r="ENY115" s="250"/>
      <c r="ENZ115" s="250"/>
      <c r="EOA115" s="252"/>
      <c r="EOB115" s="254"/>
      <c r="EOC115" s="255"/>
      <c r="EOD115" s="250"/>
      <c r="EOE115" s="256"/>
      <c r="EOF115" s="250"/>
      <c r="EOG115" s="250"/>
      <c r="EOH115" s="250"/>
      <c r="EOI115" s="251"/>
      <c r="EOJ115" s="252"/>
      <c r="EOK115" s="252"/>
      <c r="EOL115" s="252"/>
      <c r="EOM115" s="253"/>
      <c r="EON115" s="250"/>
      <c r="EOO115" s="252"/>
      <c r="EOP115" s="250"/>
      <c r="EOQ115" s="250"/>
      <c r="EOR115" s="252"/>
      <c r="EOS115" s="254"/>
      <c r="EOT115" s="255"/>
      <c r="EOU115" s="250"/>
      <c r="EOV115" s="256"/>
      <c r="EOW115" s="250"/>
      <c r="EOX115" s="250"/>
      <c r="EOY115" s="250"/>
      <c r="EOZ115" s="251"/>
      <c r="EPA115" s="252"/>
      <c r="EPB115" s="252"/>
      <c r="EPC115" s="252"/>
      <c r="EPD115" s="253"/>
      <c r="EPE115" s="250"/>
      <c r="EPF115" s="252"/>
      <c r="EPG115" s="250"/>
      <c r="EPH115" s="250"/>
      <c r="EPI115" s="252"/>
      <c r="EPJ115" s="254"/>
      <c r="EPK115" s="255"/>
      <c r="EPL115" s="250"/>
      <c r="EPM115" s="256"/>
      <c r="EPN115" s="250"/>
      <c r="EPO115" s="250"/>
      <c r="EPP115" s="250"/>
      <c r="EPQ115" s="251"/>
      <c r="EPR115" s="252"/>
      <c r="EPS115" s="252"/>
      <c r="EPT115" s="252"/>
      <c r="EPU115" s="253"/>
      <c r="EPV115" s="250"/>
      <c r="EPW115" s="252"/>
      <c r="EPX115" s="250"/>
      <c r="EPY115" s="250"/>
      <c r="EPZ115" s="252"/>
      <c r="EQA115" s="254"/>
      <c r="EQB115" s="255"/>
      <c r="EQC115" s="250"/>
      <c r="EQD115" s="256"/>
      <c r="EQE115" s="250"/>
      <c r="EQF115" s="250"/>
      <c r="EQG115" s="250"/>
      <c r="EQH115" s="251"/>
      <c r="EQI115" s="252"/>
      <c r="EQJ115" s="252"/>
      <c r="EQK115" s="252"/>
      <c r="EQL115" s="253"/>
      <c r="EQM115" s="250"/>
      <c r="EQN115" s="252"/>
      <c r="EQO115" s="250"/>
      <c r="EQP115" s="250"/>
      <c r="EQQ115" s="252"/>
      <c r="EQR115" s="254"/>
      <c r="EQS115" s="255"/>
      <c r="EQT115" s="250"/>
      <c r="EQU115" s="256"/>
      <c r="EQV115" s="250"/>
      <c r="EQW115" s="250"/>
      <c r="EQX115" s="250"/>
      <c r="EQY115" s="251"/>
      <c r="EQZ115" s="252"/>
      <c r="ERA115" s="252"/>
      <c r="ERB115" s="252"/>
      <c r="ERC115" s="253"/>
      <c r="ERD115" s="250"/>
      <c r="ERE115" s="252"/>
      <c r="ERF115" s="250"/>
      <c r="ERG115" s="250"/>
      <c r="ERH115" s="252"/>
      <c r="ERI115" s="254"/>
      <c r="ERJ115" s="255"/>
      <c r="ERK115" s="250"/>
      <c r="ERL115" s="256"/>
      <c r="ERM115" s="250"/>
      <c r="ERN115" s="250"/>
      <c r="ERO115" s="250"/>
      <c r="ERP115" s="251"/>
      <c r="ERQ115" s="252"/>
      <c r="ERR115" s="252"/>
      <c r="ERS115" s="252"/>
      <c r="ERT115" s="253"/>
      <c r="ERU115" s="250"/>
      <c r="ERV115" s="252"/>
      <c r="ERW115" s="250"/>
      <c r="ERX115" s="250"/>
      <c r="ERY115" s="252"/>
      <c r="ERZ115" s="254"/>
      <c r="ESA115" s="255"/>
      <c r="ESB115" s="250"/>
      <c r="ESC115" s="256"/>
      <c r="ESD115" s="250"/>
      <c r="ESE115" s="250"/>
      <c r="ESF115" s="250"/>
      <c r="ESG115" s="251"/>
      <c r="ESH115" s="252"/>
      <c r="ESI115" s="252"/>
      <c r="ESJ115" s="252"/>
      <c r="ESK115" s="253"/>
      <c r="ESL115" s="250"/>
      <c r="ESM115" s="252"/>
      <c r="ESN115" s="250"/>
      <c r="ESO115" s="250"/>
      <c r="ESP115" s="252"/>
      <c r="ESQ115" s="254"/>
      <c r="ESR115" s="255"/>
      <c r="ESS115" s="250"/>
      <c r="EST115" s="256"/>
      <c r="ESU115" s="250"/>
      <c r="ESV115" s="250"/>
      <c r="ESW115" s="250"/>
      <c r="ESX115" s="251"/>
      <c r="ESY115" s="252"/>
      <c r="ESZ115" s="252"/>
      <c r="ETA115" s="252"/>
      <c r="ETB115" s="253"/>
      <c r="ETC115" s="250"/>
      <c r="ETD115" s="252"/>
      <c r="ETE115" s="250"/>
      <c r="ETF115" s="250"/>
      <c r="ETG115" s="252"/>
      <c r="ETH115" s="254"/>
      <c r="ETI115" s="255"/>
      <c r="ETJ115" s="250"/>
      <c r="ETK115" s="256"/>
      <c r="ETL115" s="250"/>
      <c r="ETM115" s="250"/>
      <c r="ETN115" s="250"/>
      <c r="ETO115" s="251"/>
      <c r="ETP115" s="252"/>
      <c r="ETQ115" s="252"/>
      <c r="ETR115" s="252"/>
      <c r="ETS115" s="253"/>
      <c r="ETT115" s="250"/>
      <c r="ETU115" s="252"/>
      <c r="ETV115" s="250"/>
      <c r="ETW115" s="250"/>
      <c r="ETX115" s="252"/>
      <c r="ETY115" s="254"/>
      <c r="ETZ115" s="255"/>
      <c r="EUA115" s="250"/>
      <c r="EUB115" s="256"/>
      <c r="EUC115" s="250"/>
      <c r="EUD115" s="250"/>
      <c r="EUE115" s="250"/>
      <c r="EUF115" s="251"/>
      <c r="EUG115" s="252"/>
      <c r="EUH115" s="252"/>
      <c r="EUI115" s="252"/>
      <c r="EUJ115" s="253"/>
      <c r="EUK115" s="250"/>
      <c r="EUL115" s="252"/>
      <c r="EUM115" s="250"/>
      <c r="EUN115" s="250"/>
      <c r="EUO115" s="252"/>
      <c r="EUP115" s="254"/>
      <c r="EUQ115" s="255"/>
      <c r="EUR115" s="250"/>
      <c r="EUS115" s="256"/>
      <c r="EUT115" s="250"/>
      <c r="EUU115" s="250"/>
      <c r="EUV115" s="250"/>
      <c r="EUW115" s="251"/>
      <c r="EUX115" s="252"/>
      <c r="EUY115" s="252"/>
      <c r="EUZ115" s="252"/>
      <c r="EVA115" s="253"/>
      <c r="EVB115" s="250"/>
      <c r="EVC115" s="252"/>
      <c r="EVD115" s="250"/>
      <c r="EVE115" s="250"/>
      <c r="EVF115" s="252"/>
      <c r="EVG115" s="254"/>
      <c r="EVH115" s="255"/>
      <c r="EVI115" s="250"/>
      <c r="EVJ115" s="256"/>
      <c r="EVK115" s="250"/>
      <c r="EVL115" s="250"/>
      <c r="EVM115" s="250"/>
      <c r="EVN115" s="251"/>
      <c r="EVO115" s="252"/>
      <c r="EVP115" s="252"/>
      <c r="EVQ115" s="252"/>
      <c r="EVR115" s="253"/>
      <c r="EVS115" s="250"/>
      <c r="EVT115" s="252"/>
      <c r="EVU115" s="250"/>
      <c r="EVV115" s="250"/>
      <c r="EVW115" s="252"/>
      <c r="EVX115" s="254"/>
      <c r="EVY115" s="255"/>
      <c r="EVZ115" s="250"/>
      <c r="EWA115" s="256"/>
      <c r="EWB115" s="250"/>
      <c r="EWC115" s="250"/>
      <c r="EWD115" s="250"/>
      <c r="EWE115" s="251"/>
      <c r="EWF115" s="252"/>
      <c r="EWG115" s="252"/>
      <c r="EWH115" s="252"/>
      <c r="EWI115" s="253"/>
      <c r="EWJ115" s="250"/>
      <c r="EWK115" s="252"/>
      <c r="EWL115" s="250"/>
      <c r="EWM115" s="250"/>
      <c r="EWN115" s="252"/>
      <c r="EWO115" s="254"/>
      <c r="EWP115" s="255"/>
      <c r="EWQ115" s="250"/>
      <c r="EWR115" s="256"/>
      <c r="EWS115" s="250"/>
      <c r="EWT115" s="250"/>
      <c r="EWU115" s="250"/>
      <c r="EWV115" s="251"/>
      <c r="EWW115" s="252"/>
      <c r="EWX115" s="252"/>
      <c r="EWY115" s="252"/>
      <c r="EWZ115" s="253"/>
      <c r="EXA115" s="250"/>
      <c r="EXB115" s="252"/>
      <c r="EXC115" s="250"/>
      <c r="EXD115" s="250"/>
      <c r="EXE115" s="252"/>
      <c r="EXF115" s="254"/>
      <c r="EXG115" s="255"/>
      <c r="EXH115" s="250"/>
      <c r="EXI115" s="256"/>
      <c r="EXJ115" s="250"/>
      <c r="EXK115" s="250"/>
      <c r="EXL115" s="250"/>
      <c r="EXM115" s="251"/>
      <c r="EXN115" s="252"/>
      <c r="EXO115" s="252"/>
      <c r="EXP115" s="252"/>
      <c r="EXQ115" s="253"/>
      <c r="EXR115" s="250"/>
      <c r="EXS115" s="252"/>
      <c r="EXT115" s="250"/>
      <c r="EXU115" s="250"/>
      <c r="EXV115" s="252"/>
      <c r="EXW115" s="254"/>
      <c r="EXX115" s="255"/>
      <c r="EXY115" s="250"/>
      <c r="EXZ115" s="256"/>
      <c r="EYA115" s="250"/>
      <c r="EYB115" s="250"/>
      <c r="EYC115" s="250"/>
      <c r="EYD115" s="251"/>
      <c r="EYE115" s="252"/>
      <c r="EYF115" s="252"/>
      <c r="EYG115" s="252"/>
      <c r="EYH115" s="253"/>
      <c r="EYI115" s="250"/>
      <c r="EYJ115" s="252"/>
      <c r="EYK115" s="250"/>
      <c r="EYL115" s="250"/>
      <c r="EYM115" s="252"/>
      <c r="EYN115" s="254"/>
      <c r="EYO115" s="255"/>
      <c r="EYP115" s="250"/>
      <c r="EYQ115" s="256"/>
      <c r="EYR115" s="250"/>
      <c r="EYS115" s="250"/>
      <c r="EYT115" s="250"/>
      <c r="EYU115" s="251"/>
      <c r="EYV115" s="252"/>
      <c r="EYW115" s="252"/>
      <c r="EYX115" s="252"/>
      <c r="EYY115" s="253"/>
      <c r="EYZ115" s="250"/>
      <c r="EZA115" s="252"/>
      <c r="EZB115" s="250"/>
      <c r="EZC115" s="250"/>
      <c r="EZD115" s="252"/>
      <c r="EZE115" s="254"/>
      <c r="EZF115" s="255"/>
      <c r="EZG115" s="250"/>
      <c r="EZH115" s="256"/>
      <c r="EZI115" s="250"/>
      <c r="EZJ115" s="250"/>
      <c r="EZK115" s="250"/>
      <c r="EZL115" s="251"/>
      <c r="EZM115" s="252"/>
      <c r="EZN115" s="252"/>
      <c r="EZO115" s="252"/>
      <c r="EZP115" s="253"/>
      <c r="EZQ115" s="250"/>
      <c r="EZR115" s="252"/>
      <c r="EZS115" s="250"/>
      <c r="EZT115" s="250"/>
      <c r="EZU115" s="252"/>
      <c r="EZV115" s="254"/>
      <c r="EZW115" s="255"/>
      <c r="EZX115" s="250"/>
      <c r="EZY115" s="256"/>
      <c r="EZZ115" s="250"/>
      <c r="FAA115" s="250"/>
      <c r="FAB115" s="250"/>
      <c r="FAC115" s="251"/>
      <c r="FAD115" s="252"/>
      <c r="FAE115" s="252"/>
      <c r="FAF115" s="252"/>
      <c r="FAG115" s="253"/>
      <c r="FAH115" s="250"/>
      <c r="FAI115" s="252"/>
      <c r="FAJ115" s="250"/>
      <c r="FAK115" s="250"/>
      <c r="FAL115" s="252"/>
      <c r="FAM115" s="254"/>
      <c r="FAN115" s="255"/>
      <c r="FAO115" s="250"/>
      <c r="FAP115" s="256"/>
      <c r="FAQ115" s="250"/>
      <c r="FAR115" s="250"/>
      <c r="FAS115" s="250"/>
      <c r="FAT115" s="251"/>
      <c r="FAU115" s="252"/>
      <c r="FAV115" s="252"/>
      <c r="FAW115" s="252"/>
      <c r="FAX115" s="253"/>
      <c r="FAY115" s="250"/>
      <c r="FAZ115" s="252"/>
      <c r="FBA115" s="250"/>
      <c r="FBB115" s="250"/>
      <c r="FBC115" s="252"/>
      <c r="FBD115" s="254"/>
      <c r="FBE115" s="255"/>
      <c r="FBF115" s="250"/>
      <c r="FBG115" s="256"/>
      <c r="FBH115" s="250"/>
      <c r="FBI115" s="250"/>
      <c r="FBJ115" s="250"/>
      <c r="FBK115" s="251"/>
      <c r="FBL115" s="252"/>
      <c r="FBM115" s="252"/>
      <c r="FBN115" s="252"/>
      <c r="FBO115" s="253"/>
      <c r="FBP115" s="250"/>
      <c r="FBQ115" s="252"/>
      <c r="FBR115" s="250"/>
      <c r="FBS115" s="250"/>
      <c r="FBT115" s="252"/>
      <c r="FBU115" s="254"/>
      <c r="FBV115" s="255"/>
      <c r="FBW115" s="250"/>
      <c r="FBX115" s="256"/>
      <c r="FBY115" s="250"/>
      <c r="FBZ115" s="250"/>
      <c r="FCA115" s="250"/>
      <c r="FCB115" s="251"/>
      <c r="FCC115" s="252"/>
      <c r="FCD115" s="252"/>
      <c r="FCE115" s="252"/>
      <c r="FCF115" s="253"/>
      <c r="FCG115" s="250"/>
      <c r="FCH115" s="252"/>
      <c r="FCI115" s="250"/>
      <c r="FCJ115" s="250"/>
      <c r="FCK115" s="252"/>
      <c r="FCL115" s="254"/>
      <c r="FCM115" s="255"/>
      <c r="FCN115" s="250"/>
      <c r="FCO115" s="256"/>
      <c r="FCP115" s="250"/>
      <c r="FCQ115" s="250"/>
      <c r="FCR115" s="250"/>
      <c r="FCS115" s="251"/>
      <c r="FCT115" s="252"/>
      <c r="FCU115" s="252"/>
      <c r="FCV115" s="252"/>
      <c r="FCW115" s="253"/>
      <c r="FCX115" s="250"/>
      <c r="FCY115" s="252"/>
      <c r="FCZ115" s="250"/>
      <c r="FDA115" s="250"/>
      <c r="FDB115" s="252"/>
      <c r="FDC115" s="254"/>
      <c r="FDD115" s="255"/>
      <c r="FDE115" s="250"/>
      <c r="FDF115" s="256"/>
      <c r="FDG115" s="250"/>
      <c r="FDH115" s="250"/>
      <c r="FDI115" s="250"/>
      <c r="FDJ115" s="251"/>
      <c r="FDK115" s="252"/>
      <c r="FDL115" s="252"/>
      <c r="FDM115" s="252"/>
      <c r="FDN115" s="253"/>
      <c r="FDO115" s="250"/>
      <c r="FDP115" s="252"/>
      <c r="FDQ115" s="250"/>
      <c r="FDR115" s="250"/>
      <c r="FDS115" s="252"/>
      <c r="FDT115" s="254"/>
      <c r="FDU115" s="255"/>
      <c r="FDV115" s="250"/>
      <c r="FDW115" s="256"/>
      <c r="FDX115" s="250"/>
      <c r="FDY115" s="250"/>
      <c r="FDZ115" s="250"/>
      <c r="FEA115" s="251"/>
      <c r="FEB115" s="252"/>
      <c r="FEC115" s="252"/>
      <c r="FED115" s="252"/>
      <c r="FEE115" s="253"/>
      <c r="FEF115" s="250"/>
      <c r="FEG115" s="252"/>
      <c r="FEH115" s="250"/>
      <c r="FEI115" s="250"/>
      <c r="FEJ115" s="252"/>
      <c r="FEK115" s="254"/>
      <c r="FEL115" s="255"/>
      <c r="FEM115" s="250"/>
      <c r="FEN115" s="256"/>
      <c r="FEO115" s="250"/>
      <c r="FEP115" s="250"/>
      <c r="FEQ115" s="250"/>
      <c r="FER115" s="251"/>
      <c r="FES115" s="252"/>
      <c r="FET115" s="252"/>
      <c r="FEU115" s="252"/>
      <c r="FEV115" s="253"/>
      <c r="FEW115" s="250"/>
      <c r="FEX115" s="252"/>
      <c r="FEY115" s="250"/>
      <c r="FEZ115" s="250"/>
      <c r="FFA115" s="252"/>
      <c r="FFB115" s="254"/>
      <c r="FFC115" s="255"/>
      <c r="FFD115" s="250"/>
      <c r="FFE115" s="256"/>
      <c r="FFF115" s="250"/>
      <c r="FFG115" s="250"/>
      <c r="FFH115" s="250"/>
      <c r="FFI115" s="251"/>
      <c r="FFJ115" s="252"/>
      <c r="FFK115" s="252"/>
      <c r="FFL115" s="252"/>
      <c r="FFM115" s="253"/>
      <c r="FFN115" s="250"/>
      <c r="FFO115" s="252"/>
      <c r="FFP115" s="250"/>
      <c r="FFQ115" s="250"/>
      <c r="FFR115" s="252"/>
      <c r="FFS115" s="254"/>
      <c r="FFT115" s="255"/>
      <c r="FFU115" s="250"/>
      <c r="FFV115" s="256"/>
      <c r="FFW115" s="250"/>
      <c r="FFX115" s="250"/>
      <c r="FFY115" s="250"/>
      <c r="FFZ115" s="251"/>
      <c r="FGA115" s="252"/>
      <c r="FGB115" s="252"/>
      <c r="FGC115" s="252"/>
      <c r="FGD115" s="253"/>
      <c r="FGE115" s="250"/>
      <c r="FGF115" s="252"/>
      <c r="FGG115" s="250"/>
      <c r="FGH115" s="250"/>
      <c r="FGI115" s="252"/>
      <c r="FGJ115" s="254"/>
      <c r="FGK115" s="255"/>
      <c r="FGL115" s="250"/>
      <c r="FGM115" s="256"/>
      <c r="FGN115" s="250"/>
      <c r="FGO115" s="250"/>
      <c r="FGP115" s="250"/>
      <c r="FGQ115" s="251"/>
      <c r="FGR115" s="252"/>
      <c r="FGS115" s="252"/>
      <c r="FGT115" s="252"/>
      <c r="FGU115" s="253"/>
      <c r="FGV115" s="250"/>
      <c r="FGW115" s="252"/>
      <c r="FGX115" s="250"/>
      <c r="FGY115" s="250"/>
      <c r="FGZ115" s="252"/>
      <c r="FHA115" s="254"/>
      <c r="FHB115" s="255"/>
      <c r="FHC115" s="250"/>
      <c r="FHD115" s="256"/>
      <c r="FHE115" s="250"/>
      <c r="FHF115" s="250"/>
      <c r="FHG115" s="250"/>
      <c r="FHH115" s="251"/>
      <c r="FHI115" s="252"/>
      <c r="FHJ115" s="252"/>
      <c r="FHK115" s="252"/>
      <c r="FHL115" s="253"/>
      <c r="FHM115" s="250"/>
      <c r="FHN115" s="252"/>
      <c r="FHO115" s="250"/>
      <c r="FHP115" s="250"/>
      <c r="FHQ115" s="252"/>
      <c r="FHR115" s="254"/>
      <c r="FHS115" s="255"/>
      <c r="FHT115" s="250"/>
      <c r="FHU115" s="256"/>
      <c r="FHV115" s="250"/>
      <c r="FHW115" s="250"/>
      <c r="FHX115" s="250"/>
      <c r="FHY115" s="251"/>
      <c r="FHZ115" s="252"/>
      <c r="FIA115" s="252"/>
      <c r="FIB115" s="252"/>
      <c r="FIC115" s="253"/>
      <c r="FID115" s="250"/>
      <c r="FIE115" s="252"/>
      <c r="FIF115" s="250"/>
      <c r="FIG115" s="250"/>
      <c r="FIH115" s="252"/>
      <c r="FII115" s="254"/>
      <c r="FIJ115" s="255"/>
      <c r="FIK115" s="250"/>
      <c r="FIL115" s="256"/>
      <c r="FIM115" s="250"/>
      <c r="FIN115" s="250"/>
      <c r="FIO115" s="250"/>
      <c r="FIP115" s="251"/>
      <c r="FIQ115" s="252"/>
      <c r="FIR115" s="252"/>
      <c r="FIS115" s="252"/>
      <c r="FIT115" s="253"/>
      <c r="FIU115" s="250"/>
      <c r="FIV115" s="252"/>
      <c r="FIW115" s="250"/>
      <c r="FIX115" s="250"/>
      <c r="FIY115" s="252"/>
      <c r="FIZ115" s="254"/>
      <c r="FJA115" s="255"/>
      <c r="FJB115" s="250"/>
      <c r="FJC115" s="256"/>
      <c r="FJD115" s="250"/>
      <c r="FJE115" s="250"/>
      <c r="FJF115" s="250"/>
      <c r="FJG115" s="251"/>
      <c r="FJH115" s="252"/>
      <c r="FJI115" s="252"/>
      <c r="FJJ115" s="252"/>
      <c r="FJK115" s="253"/>
      <c r="FJL115" s="250"/>
      <c r="FJM115" s="252"/>
      <c r="FJN115" s="250"/>
      <c r="FJO115" s="250"/>
      <c r="FJP115" s="252"/>
      <c r="FJQ115" s="254"/>
      <c r="FJR115" s="255"/>
      <c r="FJS115" s="250"/>
      <c r="FJT115" s="256"/>
      <c r="FJU115" s="250"/>
      <c r="FJV115" s="250"/>
      <c r="FJW115" s="250"/>
      <c r="FJX115" s="251"/>
      <c r="FJY115" s="252"/>
      <c r="FJZ115" s="252"/>
      <c r="FKA115" s="252"/>
      <c r="FKB115" s="253"/>
      <c r="FKC115" s="250"/>
      <c r="FKD115" s="252"/>
      <c r="FKE115" s="250"/>
      <c r="FKF115" s="250"/>
      <c r="FKG115" s="252"/>
      <c r="FKH115" s="254"/>
      <c r="FKI115" s="255"/>
      <c r="FKJ115" s="250"/>
      <c r="FKK115" s="256"/>
      <c r="FKL115" s="250"/>
      <c r="FKM115" s="250"/>
      <c r="FKN115" s="250"/>
      <c r="FKO115" s="251"/>
      <c r="FKP115" s="252"/>
      <c r="FKQ115" s="252"/>
      <c r="FKR115" s="252"/>
      <c r="FKS115" s="253"/>
      <c r="FKT115" s="250"/>
      <c r="FKU115" s="252"/>
      <c r="FKV115" s="250"/>
      <c r="FKW115" s="250"/>
      <c r="FKX115" s="252"/>
      <c r="FKY115" s="254"/>
      <c r="FKZ115" s="255"/>
      <c r="FLA115" s="250"/>
      <c r="FLB115" s="256"/>
      <c r="FLC115" s="250"/>
      <c r="FLD115" s="250"/>
      <c r="FLE115" s="250"/>
      <c r="FLF115" s="251"/>
      <c r="FLG115" s="252"/>
      <c r="FLH115" s="252"/>
      <c r="FLI115" s="252"/>
      <c r="FLJ115" s="253"/>
      <c r="FLK115" s="250"/>
      <c r="FLL115" s="252"/>
      <c r="FLM115" s="250"/>
      <c r="FLN115" s="250"/>
      <c r="FLO115" s="252"/>
      <c r="FLP115" s="254"/>
      <c r="FLQ115" s="255"/>
      <c r="FLR115" s="250"/>
      <c r="FLS115" s="256"/>
      <c r="FLT115" s="250"/>
      <c r="FLU115" s="250"/>
      <c r="FLV115" s="250"/>
      <c r="FLW115" s="251"/>
      <c r="FLX115" s="252"/>
      <c r="FLY115" s="252"/>
      <c r="FLZ115" s="252"/>
      <c r="FMA115" s="253"/>
      <c r="FMB115" s="250"/>
      <c r="FMC115" s="252"/>
      <c r="FMD115" s="250"/>
      <c r="FME115" s="250"/>
      <c r="FMF115" s="252"/>
      <c r="FMG115" s="254"/>
      <c r="FMH115" s="255"/>
      <c r="FMI115" s="250"/>
      <c r="FMJ115" s="256"/>
      <c r="FMK115" s="250"/>
      <c r="FML115" s="250"/>
      <c r="FMM115" s="250"/>
      <c r="FMN115" s="251"/>
      <c r="FMO115" s="252"/>
      <c r="FMP115" s="252"/>
      <c r="FMQ115" s="252"/>
      <c r="FMR115" s="253"/>
      <c r="FMS115" s="250"/>
      <c r="FMT115" s="252"/>
      <c r="FMU115" s="250"/>
      <c r="FMV115" s="250"/>
      <c r="FMW115" s="252"/>
      <c r="FMX115" s="254"/>
      <c r="FMY115" s="255"/>
      <c r="FMZ115" s="250"/>
      <c r="FNA115" s="256"/>
      <c r="FNB115" s="250"/>
      <c r="FNC115" s="250"/>
      <c r="FND115" s="250"/>
      <c r="FNE115" s="251"/>
      <c r="FNF115" s="252"/>
      <c r="FNG115" s="252"/>
      <c r="FNH115" s="252"/>
      <c r="FNI115" s="253"/>
      <c r="FNJ115" s="250"/>
      <c r="FNK115" s="252"/>
      <c r="FNL115" s="250"/>
      <c r="FNM115" s="250"/>
      <c r="FNN115" s="252"/>
      <c r="FNO115" s="254"/>
      <c r="FNP115" s="255"/>
      <c r="FNQ115" s="250"/>
      <c r="FNR115" s="256"/>
      <c r="FNS115" s="250"/>
      <c r="FNT115" s="250"/>
      <c r="FNU115" s="250"/>
      <c r="FNV115" s="251"/>
      <c r="FNW115" s="252"/>
      <c r="FNX115" s="252"/>
      <c r="FNY115" s="252"/>
      <c r="FNZ115" s="253"/>
      <c r="FOA115" s="250"/>
      <c r="FOB115" s="252"/>
      <c r="FOC115" s="250"/>
      <c r="FOD115" s="250"/>
      <c r="FOE115" s="252"/>
      <c r="FOF115" s="254"/>
      <c r="FOG115" s="255"/>
      <c r="FOH115" s="250"/>
      <c r="FOI115" s="256"/>
      <c r="FOJ115" s="250"/>
      <c r="FOK115" s="250"/>
      <c r="FOL115" s="250"/>
      <c r="FOM115" s="251"/>
      <c r="FON115" s="252"/>
      <c r="FOO115" s="252"/>
      <c r="FOP115" s="252"/>
      <c r="FOQ115" s="253"/>
      <c r="FOR115" s="250"/>
      <c r="FOS115" s="252"/>
      <c r="FOT115" s="250"/>
      <c r="FOU115" s="250"/>
      <c r="FOV115" s="252"/>
      <c r="FOW115" s="254"/>
      <c r="FOX115" s="255"/>
      <c r="FOY115" s="250"/>
      <c r="FOZ115" s="256"/>
      <c r="FPA115" s="250"/>
      <c r="FPB115" s="250"/>
      <c r="FPC115" s="250"/>
      <c r="FPD115" s="251"/>
      <c r="FPE115" s="252"/>
      <c r="FPF115" s="252"/>
      <c r="FPG115" s="252"/>
      <c r="FPH115" s="253"/>
      <c r="FPI115" s="250"/>
      <c r="FPJ115" s="252"/>
      <c r="FPK115" s="250"/>
      <c r="FPL115" s="250"/>
      <c r="FPM115" s="252"/>
      <c r="FPN115" s="254"/>
      <c r="FPO115" s="255"/>
      <c r="FPP115" s="250"/>
      <c r="FPQ115" s="256"/>
      <c r="FPR115" s="250"/>
      <c r="FPS115" s="250"/>
      <c r="FPT115" s="250"/>
      <c r="FPU115" s="251"/>
      <c r="FPV115" s="252"/>
      <c r="FPW115" s="252"/>
      <c r="FPX115" s="252"/>
      <c r="FPY115" s="253"/>
      <c r="FPZ115" s="250"/>
      <c r="FQA115" s="252"/>
      <c r="FQB115" s="250"/>
      <c r="FQC115" s="250"/>
      <c r="FQD115" s="252"/>
      <c r="FQE115" s="254"/>
      <c r="FQF115" s="255"/>
      <c r="FQG115" s="250"/>
      <c r="FQH115" s="256"/>
      <c r="FQI115" s="250"/>
      <c r="FQJ115" s="250"/>
      <c r="FQK115" s="250"/>
      <c r="FQL115" s="251"/>
      <c r="FQM115" s="252"/>
      <c r="FQN115" s="252"/>
      <c r="FQO115" s="252"/>
      <c r="FQP115" s="253"/>
      <c r="FQQ115" s="250"/>
      <c r="FQR115" s="252"/>
      <c r="FQS115" s="250"/>
      <c r="FQT115" s="250"/>
      <c r="FQU115" s="252"/>
      <c r="FQV115" s="254"/>
      <c r="FQW115" s="255"/>
      <c r="FQX115" s="250"/>
      <c r="FQY115" s="256"/>
      <c r="FQZ115" s="250"/>
      <c r="FRA115" s="250"/>
      <c r="FRB115" s="250"/>
      <c r="FRC115" s="251"/>
      <c r="FRD115" s="252"/>
      <c r="FRE115" s="252"/>
      <c r="FRF115" s="252"/>
      <c r="FRG115" s="253"/>
      <c r="FRH115" s="250"/>
      <c r="FRI115" s="252"/>
      <c r="FRJ115" s="250"/>
      <c r="FRK115" s="250"/>
      <c r="FRL115" s="252"/>
      <c r="FRM115" s="254"/>
      <c r="FRN115" s="255"/>
      <c r="FRO115" s="250"/>
      <c r="FRP115" s="256"/>
      <c r="FRQ115" s="250"/>
      <c r="FRR115" s="250"/>
      <c r="FRS115" s="250"/>
      <c r="FRT115" s="251"/>
      <c r="FRU115" s="252"/>
      <c r="FRV115" s="252"/>
      <c r="FRW115" s="252"/>
      <c r="FRX115" s="253"/>
      <c r="FRY115" s="250"/>
      <c r="FRZ115" s="252"/>
      <c r="FSA115" s="250"/>
      <c r="FSB115" s="250"/>
      <c r="FSC115" s="252"/>
      <c r="FSD115" s="254"/>
      <c r="FSE115" s="255"/>
      <c r="FSF115" s="250"/>
      <c r="FSG115" s="256"/>
      <c r="FSH115" s="250"/>
      <c r="FSI115" s="250"/>
      <c r="FSJ115" s="250"/>
      <c r="FSK115" s="251"/>
      <c r="FSL115" s="252"/>
      <c r="FSM115" s="252"/>
      <c r="FSN115" s="252"/>
      <c r="FSO115" s="253"/>
      <c r="FSP115" s="250"/>
      <c r="FSQ115" s="252"/>
      <c r="FSR115" s="250"/>
      <c r="FSS115" s="250"/>
      <c r="FST115" s="252"/>
      <c r="FSU115" s="254"/>
      <c r="FSV115" s="255"/>
      <c r="FSW115" s="250"/>
      <c r="FSX115" s="256"/>
      <c r="FSY115" s="250"/>
      <c r="FSZ115" s="250"/>
      <c r="FTA115" s="250"/>
      <c r="FTB115" s="251"/>
      <c r="FTC115" s="252"/>
      <c r="FTD115" s="252"/>
      <c r="FTE115" s="252"/>
      <c r="FTF115" s="253"/>
      <c r="FTG115" s="250"/>
      <c r="FTH115" s="252"/>
      <c r="FTI115" s="250"/>
      <c r="FTJ115" s="250"/>
      <c r="FTK115" s="252"/>
      <c r="FTL115" s="254"/>
      <c r="FTM115" s="255"/>
      <c r="FTN115" s="250"/>
      <c r="FTO115" s="256"/>
      <c r="FTP115" s="250"/>
      <c r="FTQ115" s="250"/>
      <c r="FTR115" s="250"/>
      <c r="FTS115" s="251"/>
      <c r="FTT115" s="252"/>
      <c r="FTU115" s="252"/>
      <c r="FTV115" s="252"/>
      <c r="FTW115" s="253"/>
      <c r="FTX115" s="250"/>
      <c r="FTY115" s="252"/>
      <c r="FTZ115" s="250"/>
      <c r="FUA115" s="250"/>
      <c r="FUB115" s="252"/>
      <c r="FUC115" s="254"/>
      <c r="FUD115" s="255"/>
      <c r="FUE115" s="250"/>
      <c r="FUF115" s="256"/>
      <c r="FUG115" s="250"/>
      <c r="FUH115" s="250"/>
      <c r="FUI115" s="250"/>
      <c r="FUJ115" s="251"/>
      <c r="FUK115" s="252"/>
      <c r="FUL115" s="252"/>
      <c r="FUM115" s="252"/>
      <c r="FUN115" s="253"/>
      <c r="FUO115" s="250"/>
      <c r="FUP115" s="252"/>
      <c r="FUQ115" s="250"/>
      <c r="FUR115" s="250"/>
      <c r="FUS115" s="252"/>
      <c r="FUT115" s="254"/>
      <c r="FUU115" s="255"/>
      <c r="FUV115" s="250"/>
      <c r="FUW115" s="256"/>
      <c r="FUX115" s="250"/>
      <c r="FUY115" s="250"/>
      <c r="FUZ115" s="250"/>
      <c r="FVA115" s="251"/>
      <c r="FVB115" s="252"/>
      <c r="FVC115" s="252"/>
      <c r="FVD115" s="252"/>
      <c r="FVE115" s="253"/>
      <c r="FVF115" s="250"/>
      <c r="FVG115" s="252"/>
      <c r="FVH115" s="250"/>
      <c r="FVI115" s="250"/>
      <c r="FVJ115" s="252"/>
      <c r="FVK115" s="254"/>
      <c r="FVL115" s="255"/>
      <c r="FVM115" s="250"/>
      <c r="FVN115" s="256"/>
      <c r="FVO115" s="250"/>
      <c r="FVP115" s="250"/>
      <c r="FVQ115" s="250"/>
      <c r="FVR115" s="251"/>
      <c r="FVS115" s="252"/>
      <c r="FVT115" s="252"/>
      <c r="FVU115" s="252"/>
      <c r="FVV115" s="253"/>
      <c r="FVW115" s="250"/>
      <c r="FVX115" s="252"/>
      <c r="FVY115" s="250"/>
      <c r="FVZ115" s="250"/>
      <c r="FWA115" s="252"/>
      <c r="FWB115" s="254"/>
      <c r="FWC115" s="255"/>
      <c r="FWD115" s="250"/>
      <c r="FWE115" s="256"/>
      <c r="FWF115" s="250"/>
      <c r="FWG115" s="250"/>
      <c r="FWH115" s="250"/>
      <c r="FWI115" s="251"/>
      <c r="FWJ115" s="252"/>
      <c r="FWK115" s="252"/>
      <c r="FWL115" s="252"/>
      <c r="FWM115" s="253"/>
      <c r="FWN115" s="250"/>
      <c r="FWO115" s="252"/>
      <c r="FWP115" s="250"/>
      <c r="FWQ115" s="250"/>
      <c r="FWR115" s="252"/>
      <c r="FWS115" s="254"/>
      <c r="FWT115" s="255"/>
      <c r="FWU115" s="250"/>
      <c r="FWV115" s="256"/>
      <c r="FWW115" s="250"/>
      <c r="FWX115" s="250"/>
      <c r="FWY115" s="250"/>
      <c r="FWZ115" s="251"/>
      <c r="FXA115" s="252"/>
      <c r="FXB115" s="252"/>
      <c r="FXC115" s="252"/>
      <c r="FXD115" s="253"/>
      <c r="FXE115" s="250"/>
      <c r="FXF115" s="252"/>
      <c r="FXG115" s="250"/>
      <c r="FXH115" s="250"/>
      <c r="FXI115" s="252"/>
      <c r="FXJ115" s="254"/>
      <c r="FXK115" s="255"/>
      <c r="FXL115" s="250"/>
      <c r="FXM115" s="256"/>
      <c r="FXN115" s="250"/>
      <c r="FXO115" s="250"/>
      <c r="FXP115" s="250"/>
      <c r="FXQ115" s="251"/>
      <c r="FXR115" s="252"/>
      <c r="FXS115" s="252"/>
      <c r="FXT115" s="252"/>
      <c r="FXU115" s="253"/>
      <c r="FXV115" s="250"/>
      <c r="FXW115" s="252"/>
      <c r="FXX115" s="250"/>
      <c r="FXY115" s="250"/>
      <c r="FXZ115" s="252"/>
      <c r="FYA115" s="254"/>
      <c r="FYB115" s="255"/>
      <c r="FYC115" s="250"/>
      <c r="FYD115" s="256"/>
      <c r="FYE115" s="250"/>
      <c r="FYF115" s="250"/>
      <c r="FYG115" s="250"/>
      <c r="FYH115" s="251"/>
      <c r="FYI115" s="252"/>
      <c r="FYJ115" s="252"/>
      <c r="FYK115" s="252"/>
      <c r="FYL115" s="253"/>
      <c r="FYM115" s="250"/>
      <c r="FYN115" s="252"/>
      <c r="FYO115" s="250"/>
      <c r="FYP115" s="250"/>
      <c r="FYQ115" s="252"/>
      <c r="FYR115" s="254"/>
      <c r="FYS115" s="255"/>
      <c r="FYT115" s="250"/>
      <c r="FYU115" s="256"/>
      <c r="FYV115" s="250"/>
      <c r="FYW115" s="250"/>
      <c r="FYX115" s="250"/>
      <c r="FYY115" s="251"/>
      <c r="FYZ115" s="252"/>
      <c r="FZA115" s="252"/>
      <c r="FZB115" s="252"/>
      <c r="FZC115" s="253"/>
      <c r="FZD115" s="250"/>
      <c r="FZE115" s="252"/>
      <c r="FZF115" s="250"/>
      <c r="FZG115" s="250"/>
      <c r="FZH115" s="252"/>
      <c r="FZI115" s="254"/>
      <c r="FZJ115" s="255"/>
      <c r="FZK115" s="250"/>
      <c r="FZL115" s="256"/>
      <c r="FZM115" s="250"/>
      <c r="FZN115" s="250"/>
      <c r="FZO115" s="250"/>
      <c r="FZP115" s="251"/>
      <c r="FZQ115" s="252"/>
      <c r="FZR115" s="252"/>
      <c r="FZS115" s="252"/>
      <c r="FZT115" s="253"/>
      <c r="FZU115" s="250"/>
      <c r="FZV115" s="252"/>
      <c r="FZW115" s="250"/>
      <c r="FZX115" s="250"/>
      <c r="FZY115" s="252"/>
      <c r="FZZ115" s="254"/>
      <c r="GAA115" s="255"/>
      <c r="GAB115" s="250"/>
      <c r="GAC115" s="256"/>
      <c r="GAD115" s="250"/>
      <c r="GAE115" s="250"/>
      <c r="GAF115" s="250"/>
      <c r="GAG115" s="251"/>
      <c r="GAH115" s="252"/>
      <c r="GAI115" s="252"/>
      <c r="GAJ115" s="252"/>
      <c r="GAK115" s="253"/>
      <c r="GAL115" s="250"/>
      <c r="GAM115" s="252"/>
      <c r="GAN115" s="250"/>
      <c r="GAO115" s="250"/>
      <c r="GAP115" s="252"/>
      <c r="GAQ115" s="254"/>
      <c r="GAR115" s="255"/>
      <c r="GAS115" s="250"/>
      <c r="GAT115" s="256"/>
      <c r="GAU115" s="250"/>
      <c r="GAV115" s="250"/>
      <c r="GAW115" s="250"/>
      <c r="GAX115" s="251"/>
      <c r="GAY115" s="252"/>
      <c r="GAZ115" s="252"/>
      <c r="GBA115" s="252"/>
      <c r="GBB115" s="253"/>
      <c r="GBC115" s="250"/>
      <c r="GBD115" s="252"/>
      <c r="GBE115" s="250"/>
      <c r="GBF115" s="250"/>
      <c r="GBG115" s="252"/>
      <c r="GBH115" s="254"/>
      <c r="GBI115" s="255"/>
      <c r="GBJ115" s="250"/>
      <c r="GBK115" s="256"/>
      <c r="GBL115" s="250"/>
      <c r="GBM115" s="250"/>
      <c r="GBN115" s="250"/>
      <c r="GBO115" s="251"/>
      <c r="GBP115" s="252"/>
      <c r="GBQ115" s="252"/>
      <c r="GBR115" s="252"/>
      <c r="GBS115" s="253"/>
      <c r="GBT115" s="250"/>
      <c r="GBU115" s="252"/>
      <c r="GBV115" s="250"/>
      <c r="GBW115" s="250"/>
      <c r="GBX115" s="252"/>
      <c r="GBY115" s="254"/>
      <c r="GBZ115" s="255"/>
      <c r="GCA115" s="250"/>
      <c r="GCB115" s="256"/>
      <c r="GCC115" s="250"/>
      <c r="GCD115" s="250"/>
      <c r="GCE115" s="250"/>
      <c r="GCF115" s="251"/>
      <c r="GCG115" s="252"/>
      <c r="GCH115" s="252"/>
      <c r="GCI115" s="252"/>
      <c r="GCJ115" s="253"/>
      <c r="GCK115" s="250"/>
      <c r="GCL115" s="252"/>
      <c r="GCM115" s="250"/>
      <c r="GCN115" s="250"/>
      <c r="GCO115" s="252"/>
      <c r="GCP115" s="254"/>
      <c r="GCQ115" s="255"/>
      <c r="GCR115" s="250"/>
      <c r="GCS115" s="256"/>
      <c r="GCT115" s="250"/>
      <c r="GCU115" s="250"/>
      <c r="GCV115" s="250"/>
      <c r="GCW115" s="251"/>
      <c r="GCX115" s="252"/>
      <c r="GCY115" s="252"/>
      <c r="GCZ115" s="252"/>
      <c r="GDA115" s="253"/>
      <c r="GDB115" s="250"/>
      <c r="GDC115" s="252"/>
      <c r="GDD115" s="250"/>
      <c r="GDE115" s="250"/>
      <c r="GDF115" s="252"/>
      <c r="GDG115" s="254"/>
      <c r="GDH115" s="255"/>
      <c r="GDI115" s="250"/>
      <c r="GDJ115" s="256"/>
      <c r="GDK115" s="250"/>
      <c r="GDL115" s="250"/>
      <c r="GDM115" s="250"/>
      <c r="GDN115" s="251"/>
      <c r="GDO115" s="252"/>
      <c r="GDP115" s="252"/>
      <c r="GDQ115" s="252"/>
      <c r="GDR115" s="253"/>
      <c r="GDS115" s="250"/>
      <c r="GDT115" s="252"/>
      <c r="GDU115" s="250"/>
      <c r="GDV115" s="250"/>
      <c r="GDW115" s="252"/>
      <c r="GDX115" s="254"/>
      <c r="GDY115" s="255"/>
      <c r="GDZ115" s="250"/>
      <c r="GEA115" s="256"/>
      <c r="GEB115" s="250"/>
      <c r="GEC115" s="250"/>
      <c r="GED115" s="250"/>
      <c r="GEE115" s="251"/>
      <c r="GEF115" s="252"/>
      <c r="GEG115" s="252"/>
      <c r="GEH115" s="252"/>
      <c r="GEI115" s="253"/>
      <c r="GEJ115" s="250"/>
      <c r="GEK115" s="252"/>
      <c r="GEL115" s="250"/>
      <c r="GEM115" s="250"/>
      <c r="GEN115" s="252"/>
      <c r="GEO115" s="254"/>
      <c r="GEP115" s="255"/>
      <c r="GEQ115" s="250"/>
      <c r="GER115" s="256"/>
      <c r="GES115" s="250"/>
      <c r="GET115" s="250"/>
      <c r="GEU115" s="250"/>
      <c r="GEV115" s="251"/>
      <c r="GEW115" s="252"/>
      <c r="GEX115" s="252"/>
      <c r="GEY115" s="252"/>
      <c r="GEZ115" s="253"/>
      <c r="GFA115" s="250"/>
      <c r="GFB115" s="252"/>
      <c r="GFC115" s="250"/>
      <c r="GFD115" s="250"/>
      <c r="GFE115" s="252"/>
      <c r="GFF115" s="254"/>
      <c r="GFG115" s="255"/>
      <c r="GFH115" s="250"/>
      <c r="GFI115" s="256"/>
      <c r="GFJ115" s="250"/>
      <c r="GFK115" s="250"/>
      <c r="GFL115" s="250"/>
      <c r="GFM115" s="251"/>
      <c r="GFN115" s="252"/>
      <c r="GFO115" s="252"/>
      <c r="GFP115" s="252"/>
      <c r="GFQ115" s="253"/>
      <c r="GFR115" s="250"/>
      <c r="GFS115" s="252"/>
      <c r="GFT115" s="250"/>
      <c r="GFU115" s="250"/>
      <c r="GFV115" s="252"/>
      <c r="GFW115" s="254"/>
      <c r="GFX115" s="255"/>
      <c r="GFY115" s="250"/>
      <c r="GFZ115" s="256"/>
      <c r="GGA115" s="250"/>
      <c r="GGB115" s="250"/>
      <c r="GGC115" s="250"/>
      <c r="GGD115" s="251"/>
      <c r="GGE115" s="252"/>
      <c r="GGF115" s="252"/>
      <c r="GGG115" s="252"/>
      <c r="GGH115" s="253"/>
      <c r="GGI115" s="250"/>
      <c r="GGJ115" s="252"/>
      <c r="GGK115" s="250"/>
      <c r="GGL115" s="250"/>
      <c r="GGM115" s="252"/>
      <c r="GGN115" s="254"/>
      <c r="GGO115" s="255"/>
      <c r="GGP115" s="250"/>
      <c r="GGQ115" s="256"/>
      <c r="GGR115" s="250"/>
      <c r="GGS115" s="250"/>
      <c r="GGT115" s="250"/>
      <c r="GGU115" s="251"/>
      <c r="GGV115" s="252"/>
      <c r="GGW115" s="252"/>
      <c r="GGX115" s="252"/>
      <c r="GGY115" s="253"/>
      <c r="GGZ115" s="250"/>
      <c r="GHA115" s="252"/>
      <c r="GHB115" s="250"/>
      <c r="GHC115" s="250"/>
      <c r="GHD115" s="252"/>
      <c r="GHE115" s="254"/>
      <c r="GHF115" s="255"/>
      <c r="GHG115" s="250"/>
      <c r="GHH115" s="256"/>
      <c r="GHI115" s="250"/>
      <c r="GHJ115" s="250"/>
      <c r="GHK115" s="250"/>
      <c r="GHL115" s="251"/>
      <c r="GHM115" s="252"/>
      <c r="GHN115" s="252"/>
      <c r="GHO115" s="252"/>
      <c r="GHP115" s="253"/>
      <c r="GHQ115" s="250"/>
      <c r="GHR115" s="252"/>
      <c r="GHS115" s="250"/>
      <c r="GHT115" s="250"/>
      <c r="GHU115" s="252"/>
      <c r="GHV115" s="254"/>
      <c r="GHW115" s="255"/>
      <c r="GHX115" s="250"/>
      <c r="GHY115" s="256"/>
      <c r="GHZ115" s="250"/>
      <c r="GIA115" s="250"/>
      <c r="GIB115" s="250"/>
      <c r="GIC115" s="251"/>
      <c r="GID115" s="252"/>
      <c r="GIE115" s="252"/>
      <c r="GIF115" s="252"/>
      <c r="GIG115" s="253"/>
      <c r="GIH115" s="250"/>
      <c r="GII115" s="252"/>
      <c r="GIJ115" s="250"/>
      <c r="GIK115" s="250"/>
      <c r="GIL115" s="252"/>
      <c r="GIM115" s="254"/>
      <c r="GIN115" s="255"/>
      <c r="GIO115" s="250"/>
      <c r="GIP115" s="256"/>
      <c r="GIQ115" s="250"/>
      <c r="GIR115" s="250"/>
      <c r="GIS115" s="250"/>
      <c r="GIT115" s="251"/>
      <c r="GIU115" s="252"/>
      <c r="GIV115" s="252"/>
      <c r="GIW115" s="252"/>
      <c r="GIX115" s="253"/>
      <c r="GIY115" s="250"/>
      <c r="GIZ115" s="252"/>
      <c r="GJA115" s="250"/>
      <c r="GJB115" s="250"/>
      <c r="GJC115" s="252"/>
      <c r="GJD115" s="254"/>
      <c r="GJE115" s="255"/>
      <c r="GJF115" s="250"/>
      <c r="GJG115" s="256"/>
      <c r="GJH115" s="250"/>
      <c r="GJI115" s="250"/>
      <c r="GJJ115" s="250"/>
      <c r="GJK115" s="251"/>
      <c r="GJL115" s="252"/>
      <c r="GJM115" s="252"/>
      <c r="GJN115" s="252"/>
      <c r="GJO115" s="253"/>
      <c r="GJP115" s="250"/>
      <c r="GJQ115" s="252"/>
      <c r="GJR115" s="250"/>
      <c r="GJS115" s="250"/>
      <c r="GJT115" s="252"/>
      <c r="GJU115" s="254"/>
      <c r="GJV115" s="255"/>
      <c r="GJW115" s="250"/>
      <c r="GJX115" s="256"/>
      <c r="GJY115" s="250"/>
      <c r="GJZ115" s="250"/>
      <c r="GKA115" s="250"/>
      <c r="GKB115" s="251"/>
      <c r="GKC115" s="252"/>
      <c r="GKD115" s="252"/>
      <c r="GKE115" s="252"/>
      <c r="GKF115" s="253"/>
      <c r="GKG115" s="250"/>
      <c r="GKH115" s="252"/>
      <c r="GKI115" s="250"/>
      <c r="GKJ115" s="250"/>
      <c r="GKK115" s="252"/>
      <c r="GKL115" s="254"/>
      <c r="GKM115" s="255"/>
      <c r="GKN115" s="250"/>
      <c r="GKO115" s="256"/>
      <c r="GKP115" s="250"/>
      <c r="GKQ115" s="250"/>
      <c r="GKR115" s="250"/>
      <c r="GKS115" s="251"/>
      <c r="GKT115" s="252"/>
      <c r="GKU115" s="252"/>
      <c r="GKV115" s="252"/>
      <c r="GKW115" s="253"/>
      <c r="GKX115" s="250"/>
      <c r="GKY115" s="252"/>
      <c r="GKZ115" s="250"/>
      <c r="GLA115" s="250"/>
      <c r="GLB115" s="252"/>
      <c r="GLC115" s="254"/>
      <c r="GLD115" s="255"/>
      <c r="GLE115" s="250"/>
      <c r="GLF115" s="256"/>
      <c r="GLG115" s="250"/>
      <c r="GLH115" s="250"/>
      <c r="GLI115" s="250"/>
      <c r="GLJ115" s="251"/>
      <c r="GLK115" s="252"/>
      <c r="GLL115" s="252"/>
      <c r="GLM115" s="252"/>
      <c r="GLN115" s="253"/>
      <c r="GLO115" s="250"/>
      <c r="GLP115" s="252"/>
      <c r="GLQ115" s="250"/>
      <c r="GLR115" s="250"/>
      <c r="GLS115" s="252"/>
      <c r="GLT115" s="254"/>
      <c r="GLU115" s="255"/>
      <c r="GLV115" s="250"/>
      <c r="GLW115" s="256"/>
      <c r="GLX115" s="250"/>
      <c r="GLY115" s="250"/>
      <c r="GLZ115" s="250"/>
      <c r="GMA115" s="251"/>
      <c r="GMB115" s="252"/>
      <c r="GMC115" s="252"/>
      <c r="GMD115" s="252"/>
      <c r="GME115" s="253"/>
      <c r="GMF115" s="250"/>
      <c r="GMG115" s="252"/>
      <c r="GMH115" s="250"/>
      <c r="GMI115" s="250"/>
      <c r="GMJ115" s="252"/>
      <c r="GMK115" s="254"/>
      <c r="GML115" s="255"/>
      <c r="GMM115" s="250"/>
      <c r="GMN115" s="256"/>
      <c r="GMO115" s="250"/>
      <c r="GMP115" s="250"/>
      <c r="GMQ115" s="250"/>
      <c r="GMR115" s="251"/>
      <c r="GMS115" s="252"/>
      <c r="GMT115" s="252"/>
      <c r="GMU115" s="252"/>
      <c r="GMV115" s="253"/>
      <c r="GMW115" s="250"/>
      <c r="GMX115" s="252"/>
      <c r="GMY115" s="250"/>
      <c r="GMZ115" s="250"/>
      <c r="GNA115" s="252"/>
      <c r="GNB115" s="254"/>
      <c r="GNC115" s="255"/>
      <c r="GND115" s="250"/>
      <c r="GNE115" s="256"/>
      <c r="GNF115" s="250"/>
      <c r="GNG115" s="250"/>
      <c r="GNH115" s="250"/>
      <c r="GNI115" s="251"/>
      <c r="GNJ115" s="252"/>
      <c r="GNK115" s="252"/>
      <c r="GNL115" s="252"/>
      <c r="GNM115" s="253"/>
      <c r="GNN115" s="250"/>
      <c r="GNO115" s="252"/>
      <c r="GNP115" s="250"/>
      <c r="GNQ115" s="250"/>
      <c r="GNR115" s="252"/>
      <c r="GNS115" s="254"/>
      <c r="GNT115" s="255"/>
      <c r="GNU115" s="250"/>
      <c r="GNV115" s="256"/>
      <c r="GNW115" s="250"/>
      <c r="GNX115" s="250"/>
      <c r="GNY115" s="250"/>
      <c r="GNZ115" s="251"/>
      <c r="GOA115" s="252"/>
      <c r="GOB115" s="252"/>
      <c r="GOC115" s="252"/>
      <c r="GOD115" s="253"/>
      <c r="GOE115" s="250"/>
      <c r="GOF115" s="252"/>
      <c r="GOG115" s="250"/>
      <c r="GOH115" s="250"/>
      <c r="GOI115" s="252"/>
      <c r="GOJ115" s="254"/>
      <c r="GOK115" s="255"/>
      <c r="GOL115" s="250"/>
      <c r="GOM115" s="256"/>
      <c r="GON115" s="250"/>
      <c r="GOO115" s="250"/>
      <c r="GOP115" s="250"/>
      <c r="GOQ115" s="251"/>
      <c r="GOR115" s="252"/>
      <c r="GOS115" s="252"/>
      <c r="GOT115" s="252"/>
      <c r="GOU115" s="253"/>
      <c r="GOV115" s="250"/>
      <c r="GOW115" s="252"/>
      <c r="GOX115" s="250"/>
      <c r="GOY115" s="250"/>
      <c r="GOZ115" s="252"/>
      <c r="GPA115" s="254"/>
      <c r="GPB115" s="255"/>
      <c r="GPC115" s="250"/>
      <c r="GPD115" s="256"/>
      <c r="GPE115" s="250"/>
      <c r="GPF115" s="250"/>
      <c r="GPG115" s="250"/>
      <c r="GPH115" s="251"/>
      <c r="GPI115" s="252"/>
      <c r="GPJ115" s="252"/>
      <c r="GPK115" s="252"/>
      <c r="GPL115" s="253"/>
      <c r="GPM115" s="250"/>
      <c r="GPN115" s="252"/>
      <c r="GPO115" s="250"/>
      <c r="GPP115" s="250"/>
      <c r="GPQ115" s="252"/>
      <c r="GPR115" s="254"/>
      <c r="GPS115" s="255"/>
      <c r="GPT115" s="250"/>
      <c r="GPU115" s="256"/>
      <c r="GPV115" s="250"/>
      <c r="GPW115" s="250"/>
      <c r="GPX115" s="250"/>
      <c r="GPY115" s="251"/>
      <c r="GPZ115" s="252"/>
      <c r="GQA115" s="252"/>
      <c r="GQB115" s="252"/>
      <c r="GQC115" s="253"/>
      <c r="GQD115" s="250"/>
      <c r="GQE115" s="252"/>
      <c r="GQF115" s="250"/>
      <c r="GQG115" s="250"/>
      <c r="GQH115" s="252"/>
      <c r="GQI115" s="254"/>
      <c r="GQJ115" s="255"/>
      <c r="GQK115" s="250"/>
      <c r="GQL115" s="256"/>
      <c r="GQM115" s="250"/>
      <c r="GQN115" s="250"/>
      <c r="GQO115" s="250"/>
      <c r="GQP115" s="251"/>
      <c r="GQQ115" s="252"/>
      <c r="GQR115" s="252"/>
      <c r="GQS115" s="252"/>
      <c r="GQT115" s="253"/>
      <c r="GQU115" s="250"/>
      <c r="GQV115" s="252"/>
      <c r="GQW115" s="250"/>
      <c r="GQX115" s="250"/>
      <c r="GQY115" s="252"/>
      <c r="GQZ115" s="254"/>
      <c r="GRA115" s="255"/>
      <c r="GRB115" s="250"/>
      <c r="GRC115" s="256"/>
      <c r="GRD115" s="250"/>
      <c r="GRE115" s="250"/>
      <c r="GRF115" s="250"/>
      <c r="GRG115" s="251"/>
      <c r="GRH115" s="252"/>
      <c r="GRI115" s="252"/>
      <c r="GRJ115" s="252"/>
      <c r="GRK115" s="253"/>
      <c r="GRL115" s="250"/>
      <c r="GRM115" s="252"/>
      <c r="GRN115" s="250"/>
      <c r="GRO115" s="250"/>
      <c r="GRP115" s="252"/>
      <c r="GRQ115" s="254"/>
      <c r="GRR115" s="255"/>
      <c r="GRS115" s="250"/>
      <c r="GRT115" s="256"/>
      <c r="GRU115" s="250"/>
      <c r="GRV115" s="250"/>
      <c r="GRW115" s="250"/>
      <c r="GRX115" s="251"/>
      <c r="GRY115" s="252"/>
      <c r="GRZ115" s="252"/>
      <c r="GSA115" s="252"/>
      <c r="GSB115" s="253"/>
      <c r="GSC115" s="250"/>
      <c r="GSD115" s="252"/>
      <c r="GSE115" s="250"/>
      <c r="GSF115" s="250"/>
      <c r="GSG115" s="252"/>
      <c r="GSH115" s="254"/>
      <c r="GSI115" s="255"/>
      <c r="GSJ115" s="250"/>
      <c r="GSK115" s="256"/>
      <c r="GSL115" s="250"/>
      <c r="GSM115" s="250"/>
      <c r="GSN115" s="250"/>
      <c r="GSO115" s="251"/>
      <c r="GSP115" s="252"/>
      <c r="GSQ115" s="252"/>
      <c r="GSR115" s="252"/>
      <c r="GSS115" s="253"/>
      <c r="GST115" s="250"/>
      <c r="GSU115" s="252"/>
      <c r="GSV115" s="250"/>
      <c r="GSW115" s="250"/>
      <c r="GSX115" s="252"/>
      <c r="GSY115" s="254"/>
      <c r="GSZ115" s="255"/>
      <c r="GTA115" s="250"/>
      <c r="GTB115" s="256"/>
      <c r="GTC115" s="250"/>
      <c r="GTD115" s="250"/>
      <c r="GTE115" s="250"/>
      <c r="GTF115" s="251"/>
      <c r="GTG115" s="252"/>
      <c r="GTH115" s="252"/>
      <c r="GTI115" s="252"/>
      <c r="GTJ115" s="253"/>
      <c r="GTK115" s="250"/>
      <c r="GTL115" s="252"/>
      <c r="GTM115" s="250"/>
      <c r="GTN115" s="250"/>
      <c r="GTO115" s="252"/>
      <c r="GTP115" s="254"/>
      <c r="GTQ115" s="255"/>
      <c r="GTR115" s="250"/>
      <c r="GTS115" s="256"/>
      <c r="GTT115" s="250"/>
      <c r="GTU115" s="250"/>
      <c r="GTV115" s="250"/>
      <c r="GTW115" s="251"/>
      <c r="GTX115" s="252"/>
      <c r="GTY115" s="252"/>
      <c r="GTZ115" s="252"/>
      <c r="GUA115" s="253"/>
      <c r="GUB115" s="250"/>
      <c r="GUC115" s="252"/>
      <c r="GUD115" s="250"/>
      <c r="GUE115" s="250"/>
      <c r="GUF115" s="252"/>
      <c r="GUG115" s="254"/>
      <c r="GUH115" s="255"/>
      <c r="GUI115" s="250"/>
      <c r="GUJ115" s="256"/>
      <c r="GUK115" s="250"/>
      <c r="GUL115" s="250"/>
      <c r="GUM115" s="250"/>
      <c r="GUN115" s="251"/>
      <c r="GUO115" s="252"/>
      <c r="GUP115" s="252"/>
      <c r="GUQ115" s="252"/>
      <c r="GUR115" s="253"/>
      <c r="GUS115" s="250"/>
      <c r="GUT115" s="252"/>
      <c r="GUU115" s="250"/>
      <c r="GUV115" s="250"/>
      <c r="GUW115" s="252"/>
      <c r="GUX115" s="254"/>
      <c r="GUY115" s="255"/>
      <c r="GUZ115" s="250"/>
      <c r="GVA115" s="256"/>
      <c r="GVB115" s="250"/>
      <c r="GVC115" s="250"/>
      <c r="GVD115" s="250"/>
      <c r="GVE115" s="251"/>
      <c r="GVF115" s="252"/>
      <c r="GVG115" s="252"/>
      <c r="GVH115" s="252"/>
      <c r="GVI115" s="253"/>
      <c r="GVJ115" s="250"/>
      <c r="GVK115" s="252"/>
      <c r="GVL115" s="250"/>
      <c r="GVM115" s="250"/>
      <c r="GVN115" s="252"/>
      <c r="GVO115" s="254"/>
      <c r="GVP115" s="255"/>
      <c r="GVQ115" s="250"/>
      <c r="GVR115" s="256"/>
      <c r="GVS115" s="250"/>
      <c r="GVT115" s="250"/>
      <c r="GVU115" s="250"/>
      <c r="GVV115" s="251"/>
      <c r="GVW115" s="252"/>
      <c r="GVX115" s="252"/>
      <c r="GVY115" s="252"/>
      <c r="GVZ115" s="253"/>
      <c r="GWA115" s="250"/>
      <c r="GWB115" s="252"/>
      <c r="GWC115" s="250"/>
      <c r="GWD115" s="250"/>
      <c r="GWE115" s="252"/>
      <c r="GWF115" s="254"/>
      <c r="GWG115" s="255"/>
      <c r="GWH115" s="250"/>
      <c r="GWI115" s="256"/>
      <c r="GWJ115" s="250"/>
      <c r="GWK115" s="250"/>
      <c r="GWL115" s="250"/>
      <c r="GWM115" s="251"/>
      <c r="GWN115" s="252"/>
      <c r="GWO115" s="252"/>
      <c r="GWP115" s="252"/>
      <c r="GWQ115" s="253"/>
      <c r="GWR115" s="250"/>
      <c r="GWS115" s="252"/>
      <c r="GWT115" s="250"/>
      <c r="GWU115" s="250"/>
      <c r="GWV115" s="252"/>
      <c r="GWW115" s="254"/>
      <c r="GWX115" s="255"/>
      <c r="GWY115" s="250"/>
      <c r="GWZ115" s="256"/>
      <c r="GXA115" s="250"/>
      <c r="GXB115" s="250"/>
      <c r="GXC115" s="250"/>
      <c r="GXD115" s="251"/>
      <c r="GXE115" s="252"/>
      <c r="GXF115" s="252"/>
      <c r="GXG115" s="252"/>
      <c r="GXH115" s="253"/>
      <c r="GXI115" s="250"/>
      <c r="GXJ115" s="252"/>
      <c r="GXK115" s="250"/>
      <c r="GXL115" s="250"/>
      <c r="GXM115" s="252"/>
      <c r="GXN115" s="254"/>
      <c r="GXO115" s="255"/>
      <c r="GXP115" s="250"/>
      <c r="GXQ115" s="256"/>
      <c r="GXR115" s="250"/>
      <c r="GXS115" s="250"/>
      <c r="GXT115" s="250"/>
      <c r="GXU115" s="251"/>
      <c r="GXV115" s="252"/>
      <c r="GXW115" s="252"/>
      <c r="GXX115" s="252"/>
      <c r="GXY115" s="253"/>
      <c r="GXZ115" s="250"/>
      <c r="GYA115" s="252"/>
      <c r="GYB115" s="250"/>
      <c r="GYC115" s="250"/>
      <c r="GYD115" s="252"/>
      <c r="GYE115" s="254"/>
      <c r="GYF115" s="255"/>
      <c r="GYG115" s="250"/>
      <c r="GYH115" s="256"/>
      <c r="GYI115" s="250"/>
      <c r="GYJ115" s="250"/>
      <c r="GYK115" s="250"/>
      <c r="GYL115" s="251"/>
      <c r="GYM115" s="252"/>
      <c r="GYN115" s="252"/>
      <c r="GYO115" s="252"/>
      <c r="GYP115" s="253"/>
      <c r="GYQ115" s="250"/>
      <c r="GYR115" s="252"/>
      <c r="GYS115" s="250"/>
      <c r="GYT115" s="250"/>
      <c r="GYU115" s="252"/>
      <c r="GYV115" s="254"/>
      <c r="GYW115" s="255"/>
      <c r="GYX115" s="250"/>
      <c r="GYY115" s="256"/>
      <c r="GYZ115" s="250"/>
      <c r="GZA115" s="250"/>
      <c r="GZB115" s="250"/>
      <c r="GZC115" s="251"/>
      <c r="GZD115" s="252"/>
      <c r="GZE115" s="252"/>
      <c r="GZF115" s="252"/>
      <c r="GZG115" s="253"/>
      <c r="GZH115" s="250"/>
      <c r="GZI115" s="252"/>
      <c r="GZJ115" s="250"/>
      <c r="GZK115" s="250"/>
      <c r="GZL115" s="252"/>
      <c r="GZM115" s="254"/>
      <c r="GZN115" s="255"/>
      <c r="GZO115" s="250"/>
      <c r="GZP115" s="256"/>
      <c r="GZQ115" s="250"/>
      <c r="GZR115" s="250"/>
      <c r="GZS115" s="250"/>
      <c r="GZT115" s="251"/>
      <c r="GZU115" s="252"/>
      <c r="GZV115" s="252"/>
      <c r="GZW115" s="252"/>
      <c r="GZX115" s="253"/>
      <c r="GZY115" s="250"/>
      <c r="GZZ115" s="252"/>
      <c r="HAA115" s="250"/>
      <c r="HAB115" s="250"/>
      <c r="HAC115" s="252"/>
      <c r="HAD115" s="254"/>
      <c r="HAE115" s="255"/>
      <c r="HAF115" s="250"/>
      <c r="HAG115" s="256"/>
      <c r="HAH115" s="250"/>
      <c r="HAI115" s="250"/>
      <c r="HAJ115" s="250"/>
      <c r="HAK115" s="251"/>
      <c r="HAL115" s="252"/>
      <c r="HAM115" s="252"/>
      <c r="HAN115" s="252"/>
      <c r="HAO115" s="253"/>
      <c r="HAP115" s="250"/>
      <c r="HAQ115" s="252"/>
      <c r="HAR115" s="250"/>
      <c r="HAS115" s="250"/>
      <c r="HAT115" s="252"/>
      <c r="HAU115" s="254"/>
      <c r="HAV115" s="255"/>
      <c r="HAW115" s="250"/>
      <c r="HAX115" s="256"/>
      <c r="HAY115" s="250"/>
      <c r="HAZ115" s="250"/>
      <c r="HBA115" s="250"/>
      <c r="HBB115" s="251"/>
      <c r="HBC115" s="252"/>
      <c r="HBD115" s="252"/>
      <c r="HBE115" s="252"/>
      <c r="HBF115" s="253"/>
      <c r="HBG115" s="250"/>
      <c r="HBH115" s="252"/>
      <c r="HBI115" s="250"/>
      <c r="HBJ115" s="250"/>
      <c r="HBK115" s="252"/>
      <c r="HBL115" s="254"/>
      <c r="HBM115" s="255"/>
      <c r="HBN115" s="250"/>
      <c r="HBO115" s="256"/>
      <c r="HBP115" s="250"/>
      <c r="HBQ115" s="250"/>
      <c r="HBR115" s="250"/>
      <c r="HBS115" s="251"/>
      <c r="HBT115" s="252"/>
      <c r="HBU115" s="252"/>
      <c r="HBV115" s="252"/>
      <c r="HBW115" s="253"/>
      <c r="HBX115" s="250"/>
      <c r="HBY115" s="252"/>
      <c r="HBZ115" s="250"/>
      <c r="HCA115" s="250"/>
      <c r="HCB115" s="252"/>
      <c r="HCC115" s="254"/>
      <c r="HCD115" s="255"/>
      <c r="HCE115" s="250"/>
      <c r="HCF115" s="256"/>
      <c r="HCG115" s="250"/>
      <c r="HCH115" s="250"/>
      <c r="HCI115" s="250"/>
      <c r="HCJ115" s="251"/>
      <c r="HCK115" s="252"/>
      <c r="HCL115" s="252"/>
      <c r="HCM115" s="252"/>
      <c r="HCN115" s="253"/>
      <c r="HCO115" s="250"/>
      <c r="HCP115" s="252"/>
      <c r="HCQ115" s="250"/>
      <c r="HCR115" s="250"/>
      <c r="HCS115" s="252"/>
      <c r="HCT115" s="254"/>
      <c r="HCU115" s="255"/>
      <c r="HCV115" s="250"/>
      <c r="HCW115" s="256"/>
      <c r="HCX115" s="250"/>
      <c r="HCY115" s="250"/>
      <c r="HCZ115" s="250"/>
      <c r="HDA115" s="251"/>
      <c r="HDB115" s="252"/>
      <c r="HDC115" s="252"/>
      <c r="HDD115" s="252"/>
      <c r="HDE115" s="253"/>
      <c r="HDF115" s="250"/>
      <c r="HDG115" s="252"/>
      <c r="HDH115" s="250"/>
      <c r="HDI115" s="250"/>
      <c r="HDJ115" s="252"/>
      <c r="HDK115" s="254"/>
      <c r="HDL115" s="255"/>
      <c r="HDM115" s="250"/>
      <c r="HDN115" s="256"/>
      <c r="HDO115" s="250"/>
      <c r="HDP115" s="250"/>
      <c r="HDQ115" s="250"/>
      <c r="HDR115" s="251"/>
      <c r="HDS115" s="252"/>
      <c r="HDT115" s="252"/>
      <c r="HDU115" s="252"/>
      <c r="HDV115" s="253"/>
      <c r="HDW115" s="250"/>
      <c r="HDX115" s="252"/>
      <c r="HDY115" s="250"/>
      <c r="HDZ115" s="250"/>
      <c r="HEA115" s="252"/>
      <c r="HEB115" s="254"/>
      <c r="HEC115" s="255"/>
      <c r="HED115" s="250"/>
      <c r="HEE115" s="256"/>
      <c r="HEF115" s="250"/>
      <c r="HEG115" s="250"/>
      <c r="HEH115" s="250"/>
      <c r="HEI115" s="251"/>
      <c r="HEJ115" s="252"/>
      <c r="HEK115" s="252"/>
      <c r="HEL115" s="252"/>
      <c r="HEM115" s="253"/>
      <c r="HEN115" s="250"/>
      <c r="HEO115" s="252"/>
      <c r="HEP115" s="250"/>
      <c r="HEQ115" s="250"/>
      <c r="HER115" s="252"/>
      <c r="HES115" s="254"/>
      <c r="HET115" s="255"/>
      <c r="HEU115" s="250"/>
      <c r="HEV115" s="256"/>
      <c r="HEW115" s="250"/>
      <c r="HEX115" s="250"/>
      <c r="HEY115" s="250"/>
      <c r="HEZ115" s="251"/>
      <c r="HFA115" s="252"/>
      <c r="HFB115" s="252"/>
      <c r="HFC115" s="252"/>
      <c r="HFD115" s="253"/>
      <c r="HFE115" s="250"/>
      <c r="HFF115" s="252"/>
      <c r="HFG115" s="250"/>
      <c r="HFH115" s="250"/>
      <c r="HFI115" s="252"/>
      <c r="HFJ115" s="254"/>
      <c r="HFK115" s="255"/>
      <c r="HFL115" s="250"/>
      <c r="HFM115" s="256"/>
      <c r="HFN115" s="250"/>
      <c r="HFO115" s="250"/>
      <c r="HFP115" s="250"/>
      <c r="HFQ115" s="251"/>
      <c r="HFR115" s="252"/>
      <c r="HFS115" s="252"/>
      <c r="HFT115" s="252"/>
      <c r="HFU115" s="253"/>
      <c r="HFV115" s="250"/>
      <c r="HFW115" s="252"/>
      <c r="HFX115" s="250"/>
      <c r="HFY115" s="250"/>
      <c r="HFZ115" s="252"/>
      <c r="HGA115" s="254"/>
      <c r="HGB115" s="255"/>
      <c r="HGC115" s="250"/>
      <c r="HGD115" s="256"/>
      <c r="HGE115" s="250"/>
      <c r="HGF115" s="250"/>
      <c r="HGG115" s="250"/>
      <c r="HGH115" s="251"/>
      <c r="HGI115" s="252"/>
      <c r="HGJ115" s="252"/>
      <c r="HGK115" s="252"/>
      <c r="HGL115" s="253"/>
      <c r="HGM115" s="250"/>
      <c r="HGN115" s="252"/>
      <c r="HGO115" s="250"/>
      <c r="HGP115" s="250"/>
      <c r="HGQ115" s="252"/>
      <c r="HGR115" s="254"/>
      <c r="HGS115" s="255"/>
      <c r="HGT115" s="250"/>
      <c r="HGU115" s="256"/>
      <c r="HGV115" s="250"/>
      <c r="HGW115" s="250"/>
      <c r="HGX115" s="250"/>
      <c r="HGY115" s="251"/>
      <c r="HGZ115" s="252"/>
      <c r="HHA115" s="252"/>
      <c r="HHB115" s="252"/>
      <c r="HHC115" s="253"/>
      <c r="HHD115" s="250"/>
      <c r="HHE115" s="252"/>
      <c r="HHF115" s="250"/>
      <c r="HHG115" s="250"/>
      <c r="HHH115" s="252"/>
      <c r="HHI115" s="254"/>
      <c r="HHJ115" s="255"/>
      <c r="HHK115" s="250"/>
      <c r="HHL115" s="256"/>
      <c r="HHM115" s="250"/>
      <c r="HHN115" s="250"/>
      <c r="HHO115" s="250"/>
      <c r="HHP115" s="251"/>
      <c r="HHQ115" s="252"/>
      <c r="HHR115" s="252"/>
      <c r="HHS115" s="252"/>
      <c r="HHT115" s="253"/>
      <c r="HHU115" s="250"/>
      <c r="HHV115" s="252"/>
      <c r="HHW115" s="250"/>
      <c r="HHX115" s="250"/>
      <c r="HHY115" s="252"/>
      <c r="HHZ115" s="254"/>
      <c r="HIA115" s="255"/>
      <c r="HIB115" s="250"/>
      <c r="HIC115" s="256"/>
      <c r="HID115" s="250"/>
      <c r="HIE115" s="250"/>
      <c r="HIF115" s="250"/>
      <c r="HIG115" s="251"/>
      <c r="HIH115" s="252"/>
      <c r="HII115" s="252"/>
      <c r="HIJ115" s="252"/>
      <c r="HIK115" s="253"/>
      <c r="HIL115" s="250"/>
      <c r="HIM115" s="252"/>
      <c r="HIN115" s="250"/>
      <c r="HIO115" s="250"/>
      <c r="HIP115" s="252"/>
      <c r="HIQ115" s="254"/>
      <c r="HIR115" s="255"/>
      <c r="HIS115" s="250"/>
      <c r="HIT115" s="256"/>
      <c r="HIU115" s="250"/>
      <c r="HIV115" s="250"/>
      <c r="HIW115" s="250"/>
      <c r="HIX115" s="251"/>
      <c r="HIY115" s="252"/>
      <c r="HIZ115" s="252"/>
      <c r="HJA115" s="252"/>
      <c r="HJB115" s="253"/>
      <c r="HJC115" s="250"/>
      <c r="HJD115" s="252"/>
      <c r="HJE115" s="250"/>
      <c r="HJF115" s="250"/>
      <c r="HJG115" s="252"/>
      <c r="HJH115" s="254"/>
      <c r="HJI115" s="255"/>
      <c r="HJJ115" s="250"/>
      <c r="HJK115" s="256"/>
      <c r="HJL115" s="250"/>
      <c r="HJM115" s="250"/>
      <c r="HJN115" s="250"/>
      <c r="HJO115" s="251"/>
      <c r="HJP115" s="252"/>
      <c r="HJQ115" s="252"/>
      <c r="HJR115" s="252"/>
      <c r="HJS115" s="253"/>
      <c r="HJT115" s="250"/>
      <c r="HJU115" s="252"/>
      <c r="HJV115" s="250"/>
      <c r="HJW115" s="250"/>
      <c r="HJX115" s="252"/>
      <c r="HJY115" s="254"/>
      <c r="HJZ115" s="255"/>
      <c r="HKA115" s="250"/>
      <c r="HKB115" s="256"/>
      <c r="HKC115" s="250"/>
      <c r="HKD115" s="250"/>
      <c r="HKE115" s="250"/>
      <c r="HKF115" s="251"/>
      <c r="HKG115" s="252"/>
      <c r="HKH115" s="252"/>
      <c r="HKI115" s="252"/>
      <c r="HKJ115" s="253"/>
      <c r="HKK115" s="250"/>
      <c r="HKL115" s="252"/>
      <c r="HKM115" s="250"/>
      <c r="HKN115" s="250"/>
      <c r="HKO115" s="252"/>
      <c r="HKP115" s="254"/>
      <c r="HKQ115" s="255"/>
      <c r="HKR115" s="250"/>
      <c r="HKS115" s="256"/>
      <c r="HKT115" s="250"/>
      <c r="HKU115" s="250"/>
      <c r="HKV115" s="250"/>
      <c r="HKW115" s="251"/>
      <c r="HKX115" s="252"/>
      <c r="HKY115" s="252"/>
      <c r="HKZ115" s="252"/>
      <c r="HLA115" s="253"/>
      <c r="HLB115" s="250"/>
      <c r="HLC115" s="252"/>
      <c r="HLD115" s="250"/>
      <c r="HLE115" s="250"/>
      <c r="HLF115" s="252"/>
      <c r="HLG115" s="254"/>
      <c r="HLH115" s="255"/>
      <c r="HLI115" s="250"/>
      <c r="HLJ115" s="256"/>
      <c r="HLK115" s="250"/>
      <c r="HLL115" s="250"/>
      <c r="HLM115" s="250"/>
      <c r="HLN115" s="251"/>
      <c r="HLO115" s="252"/>
      <c r="HLP115" s="252"/>
      <c r="HLQ115" s="252"/>
      <c r="HLR115" s="253"/>
      <c r="HLS115" s="250"/>
      <c r="HLT115" s="252"/>
      <c r="HLU115" s="250"/>
      <c r="HLV115" s="250"/>
      <c r="HLW115" s="252"/>
      <c r="HLX115" s="254"/>
      <c r="HLY115" s="255"/>
      <c r="HLZ115" s="250"/>
      <c r="HMA115" s="256"/>
      <c r="HMB115" s="250"/>
      <c r="HMC115" s="250"/>
      <c r="HMD115" s="250"/>
      <c r="HME115" s="251"/>
      <c r="HMF115" s="252"/>
      <c r="HMG115" s="252"/>
      <c r="HMH115" s="252"/>
      <c r="HMI115" s="253"/>
      <c r="HMJ115" s="250"/>
      <c r="HMK115" s="252"/>
      <c r="HML115" s="250"/>
      <c r="HMM115" s="250"/>
      <c r="HMN115" s="252"/>
      <c r="HMO115" s="254"/>
      <c r="HMP115" s="255"/>
      <c r="HMQ115" s="250"/>
      <c r="HMR115" s="256"/>
      <c r="HMS115" s="250"/>
      <c r="HMT115" s="250"/>
      <c r="HMU115" s="250"/>
      <c r="HMV115" s="251"/>
      <c r="HMW115" s="252"/>
      <c r="HMX115" s="252"/>
      <c r="HMY115" s="252"/>
      <c r="HMZ115" s="253"/>
      <c r="HNA115" s="250"/>
      <c r="HNB115" s="252"/>
      <c r="HNC115" s="250"/>
      <c r="HND115" s="250"/>
      <c r="HNE115" s="252"/>
      <c r="HNF115" s="254"/>
      <c r="HNG115" s="255"/>
      <c r="HNH115" s="250"/>
      <c r="HNI115" s="256"/>
      <c r="HNJ115" s="250"/>
      <c r="HNK115" s="250"/>
      <c r="HNL115" s="250"/>
      <c r="HNM115" s="251"/>
      <c r="HNN115" s="252"/>
      <c r="HNO115" s="252"/>
      <c r="HNP115" s="252"/>
      <c r="HNQ115" s="253"/>
      <c r="HNR115" s="250"/>
      <c r="HNS115" s="252"/>
      <c r="HNT115" s="250"/>
      <c r="HNU115" s="250"/>
      <c r="HNV115" s="252"/>
      <c r="HNW115" s="254"/>
      <c r="HNX115" s="255"/>
      <c r="HNY115" s="250"/>
      <c r="HNZ115" s="256"/>
      <c r="HOA115" s="250"/>
      <c r="HOB115" s="250"/>
      <c r="HOC115" s="250"/>
      <c r="HOD115" s="251"/>
      <c r="HOE115" s="252"/>
      <c r="HOF115" s="252"/>
      <c r="HOG115" s="252"/>
      <c r="HOH115" s="253"/>
      <c r="HOI115" s="250"/>
      <c r="HOJ115" s="252"/>
      <c r="HOK115" s="250"/>
      <c r="HOL115" s="250"/>
      <c r="HOM115" s="252"/>
      <c r="HON115" s="254"/>
      <c r="HOO115" s="255"/>
      <c r="HOP115" s="250"/>
      <c r="HOQ115" s="256"/>
      <c r="HOR115" s="250"/>
      <c r="HOS115" s="250"/>
      <c r="HOT115" s="250"/>
      <c r="HOU115" s="251"/>
      <c r="HOV115" s="252"/>
      <c r="HOW115" s="252"/>
      <c r="HOX115" s="252"/>
      <c r="HOY115" s="253"/>
      <c r="HOZ115" s="250"/>
      <c r="HPA115" s="252"/>
      <c r="HPB115" s="250"/>
      <c r="HPC115" s="250"/>
      <c r="HPD115" s="252"/>
      <c r="HPE115" s="254"/>
      <c r="HPF115" s="255"/>
      <c r="HPG115" s="250"/>
      <c r="HPH115" s="256"/>
      <c r="HPI115" s="250"/>
      <c r="HPJ115" s="250"/>
      <c r="HPK115" s="250"/>
      <c r="HPL115" s="251"/>
      <c r="HPM115" s="252"/>
      <c r="HPN115" s="252"/>
      <c r="HPO115" s="252"/>
      <c r="HPP115" s="253"/>
      <c r="HPQ115" s="250"/>
      <c r="HPR115" s="252"/>
      <c r="HPS115" s="250"/>
      <c r="HPT115" s="250"/>
      <c r="HPU115" s="252"/>
      <c r="HPV115" s="254"/>
      <c r="HPW115" s="255"/>
      <c r="HPX115" s="250"/>
      <c r="HPY115" s="256"/>
      <c r="HPZ115" s="250"/>
      <c r="HQA115" s="250"/>
      <c r="HQB115" s="250"/>
      <c r="HQC115" s="251"/>
      <c r="HQD115" s="252"/>
      <c r="HQE115" s="252"/>
      <c r="HQF115" s="252"/>
      <c r="HQG115" s="253"/>
      <c r="HQH115" s="250"/>
      <c r="HQI115" s="252"/>
      <c r="HQJ115" s="250"/>
      <c r="HQK115" s="250"/>
      <c r="HQL115" s="252"/>
      <c r="HQM115" s="254"/>
      <c r="HQN115" s="255"/>
      <c r="HQO115" s="250"/>
      <c r="HQP115" s="256"/>
      <c r="HQQ115" s="250"/>
      <c r="HQR115" s="250"/>
      <c r="HQS115" s="250"/>
      <c r="HQT115" s="251"/>
      <c r="HQU115" s="252"/>
      <c r="HQV115" s="252"/>
      <c r="HQW115" s="252"/>
      <c r="HQX115" s="253"/>
      <c r="HQY115" s="250"/>
      <c r="HQZ115" s="252"/>
      <c r="HRA115" s="250"/>
      <c r="HRB115" s="250"/>
      <c r="HRC115" s="252"/>
      <c r="HRD115" s="254"/>
      <c r="HRE115" s="255"/>
      <c r="HRF115" s="250"/>
      <c r="HRG115" s="256"/>
      <c r="HRH115" s="250"/>
      <c r="HRI115" s="250"/>
      <c r="HRJ115" s="250"/>
      <c r="HRK115" s="251"/>
      <c r="HRL115" s="252"/>
      <c r="HRM115" s="252"/>
      <c r="HRN115" s="252"/>
      <c r="HRO115" s="253"/>
      <c r="HRP115" s="250"/>
      <c r="HRQ115" s="252"/>
      <c r="HRR115" s="250"/>
      <c r="HRS115" s="250"/>
      <c r="HRT115" s="252"/>
      <c r="HRU115" s="254"/>
      <c r="HRV115" s="255"/>
      <c r="HRW115" s="250"/>
      <c r="HRX115" s="256"/>
      <c r="HRY115" s="250"/>
      <c r="HRZ115" s="250"/>
      <c r="HSA115" s="250"/>
      <c r="HSB115" s="251"/>
      <c r="HSC115" s="252"/>
      <c r="HSD115" s="252"/>
      <c r="HSE115" s="252"/>
      <c r="HSF115" s="253"/>
      <c r="HSG115" s="250"/>
      <c r="HSH115" s="252"/>
      <c r="HSI115" s="250"/>
      <c r="HSJ115" s="250"/>
      <c r="HSK115" s="252"/>
      <c r="HSL115" s="254"/>
      <c r="HSM115" s="255"/>
      <c r="HSN115" s="250"/>
      <c r="HSO115" s="256"/>
      <c r="HSP115" s="250"/>
      <c r="HSQ115" s="250"/>
      <c r="HSR115" s="250"/>
      <c r="HSS115" s="251"/>
      <c r="HST115" s="252"/>
      <c r="HSU115" s="252"/>
      <c r="HSV115" s="252"/>
      <c r="HSW115" s="253"/>
      <c r="HSX115" s="250"/>
      <c r="HSY115" s="252"/>
      <c r="HSZ115" s="250"/>
      <c r="HTA115" s="250"/>
      <c r="HTB115" s="252"/>
      <c r="HTC115" s="254"/>
      <c r="HTD115" s="255"/>
      <c r="HTE115" s="250"/>
      <c r="HTF115" s="256"/>
      <c r="HTG115" s="250"/>
      <c r="HTH115" s="250"/>
      <c r="HTI115" s="250"/>
      <c r="HTJ115" s="251"/>
      <c r="HTK115" s="252"/>
      <c r="HTL115" s="252"/>
      <c r="HTM115" s="252"/>
      <c r="HTN115" s="253"/>
      <c r="HTO115" s="250"/>
      <c r="HTP115" s="252"/>
      <c r="HTQ115" s="250"/>
      <c r="HTR115" s="250"/>
      <c r="HTS115" s="252"/>
      <c r="HTT115" s="254"/>
      <c r="HTU115" s="255"/>
      <c r="HTV115" s="250"/>
      <c r="HTW115" s="256"/>
      <c r="HTX115" s="250"/>
      <c r="HTY115" s="250"/>
      <c r="HTZ115" s="250"/>
      <c r="HUA115" s="251"/>
      <c r="HUB115" s="252"/>
      <c r="HUC115" s="252"/>
      <c r="HUD115" s="252"/>
      <c r="HUE115" s="253"/>
      <c r="HUF115" s="250"/>
      <c r="HUG115" s="252"/>
      <c r="HUH115" s="250"/>
      <c r="HUI115" s="250"/>
      <c r="HUJ115" s="252"/>
      <c r="HUK115" s="254"/>
      <c r="HUL115" s="255"/>
      <c r="HUM115" s="250"/>
      <c r="HUN115" s="256"/>
      <c r="HUO115" s="250"/>
      <c r="HUP115" s="250"/>
      <c r="HUQ115" s="250"/>
      <c r="HUR115" s="251"/>
      <c r="HUS115" s="252"/>
      <c r="HUT115" s="252"/>
      <c r="HUU115" s="252"/>
      <c r="HUV115" s="253"/>
      <c r="HUW115" s="250"/>
      <c r="HUX115" s="252"/>
      <c r="HUY115" s="250"/>
      <c r="HUZ115" s="250"/>
      <c r="HVA115" s="252"/>
      <c r="HVB115" s="254"/>
      <c r="HVC115" s="255"/>
      <c r="HVD115" s="250"/>
      <c r="HVE115" s="256"/>
      <c r="HVF115" s="250"/>
      <c r="HVG115" s="250"/>
      <c r="HVH115" s="250"/>
      <c r="HVI115" s="251"/>
      <c r="HVJ115" s="252"/>
      <c r="HVK115" s="252"/>
      <c r="HVL115" s="252"/>
      <c r="HVM115" s="253"/>
      <c r="HVN115" s="250"/>
      <c r="HVO115" s="252"/>
      <c r="HVP115" s="250"/>
      <c r="HVQ115" s="250"/>
      <c r="HVR115" s="252"/>
      <c r="HVS115" s="254"/>
      <c r="HVT115" s="255"/>
      <c r="HVU115" s="250"/>
      <c r="HVV115" s="256"/>
      <c r="HVW115" s="250"/>
      <c r="HVX115" s="250"/>
      <c r="HVY115" s="250"/>
      <c r="HVZ115" s="251"/>
      <c r="HWA115" s="252"/>
      <c r="HWB115" s="252"/>
      <c r="HWC115" s="252"/>
      <c r="HWD115" s="253"/>
      <c r="HWE115" s="250"/>
      <c r="HWF115" s="252"/>
      <c r="HWG115" s="250"/>
      <c r="HWH115" s="250"/>
      <c r="HWI115" s="252"/>
      <c r="HWJ115" s="254"/>
      <c r="HWK115" s="255"/>
      <c r="HWL115" s="250"/>
      <c r="HWM115" s="256"/>
      <c r="HWN115" s="250"/>
      <c r="HWO115" s="250"/>
      <c r="HWP115" s="250"/>
      <c r="HWQ115" s="251"/>
      <c r="HWR115" s="252"/>
      <c r="HWS115" s="252"/>
      <c r="HWT115" s="252"/>
      <c r="HWU115" s="253"/>
      <c r="HWV115" s="250"/>
      <c r="HWW115" s="252"/>
      <c r="HWX115" s="250"/>
      <c r="HWY115" s="250"/>
      <c r="HWZ115" s="252"/>
      <c r="HXA115" s="254"/>
      <c r="HXB115" s="255"/>
      <c r="HXC115" s="250"/>
      <c r="HXD115" s="256"/>
      <c r="HXE115" s="250"/>
      <c r="HXF115" s="250"/>
      <c r="HXG115" s="250"/>
      <c r="HXH115" s="251"/>
      <c r="HXI115" s="252"/>
      <c r="HXJ115" s="252"/>
      <c r="HXK115" s="252"/>
      <c r="HXL115" s="253"/>
      <c r="HXM115" s="250"/>
      <c r="HXN115" s="252"/>
      <c r="HXO115" s="250"/>
      <c r="HXP115" s="250"/>
      <c r="HXQ115" s="252"/>
      <c r="HXR115" s="254"/>
      <c r="HXS115" s="255"/>
      <c r="HXT115" s="250"/>
      <c r="HXU115" s="256"/>
      <c r="HXV115" s="250"/>
      <c r="HXW115" s="250"/>
      <c r="HXX115" s="250"/>
      <c r="HXY115" s="251"/>
      <c r="HXZ115" s="252"/>
      <c r="HYA115" s="252"/>
      <c r="HYB115" s="252"/>
      <c r="HYC115" s="253"/>
      <c r="HYD115" s="250"/>
      <c r="HYE115" s="252"/>
      <c r="HYF115" s="250"/>
      <c r="HYG115" s="250"/>
      <c r="HYH115" s="252"/>
      <c r="HYI115" s="254"/>
      <c r="HYJ115" s="255"/>
      <c r="HYK115" s="250"/>
      <c r="HYL115" s="256"/>
      <c r="HYM115" s="250"/>
      <c r="HYN115" s="250"/>
      <c r="HYO115" s="250"/>
      <c r="HYP115" s="251"/>
      <c r="HYQ115" s="252"/>
      <c r="HYR115" s="252"/>
      <c r="HYS115" s="252"/>
      <c r="HYT115" s="253"/>
      <c r="HYU115" s="250"/>
      <c r="HYV115" s="252"/>
      <c r="HYW115" s="250"/>
      <c r="HYX115" s="250"/>
      <c r="HYY115" s="252"/>
      <c r="HYZ115" s="254"/>
      <c r="HZA115" s="255"/>
      <c r="HZB115" s="250"/>
      <c r="HZC115" s="256"/>
      <c r="HZD115" s="250"/>
      <c r="HZE115" s="250"/>
      <c r="HZF115" s="250"/>
      <c r="HZG115" s="251"/>
      <c r="HZH115" s="252"/>
      <c r="HZI115" s="252"/>
      <c r="HZJ115" s="252"/>
      <c r="HZK115" s="253"/>
      <c r="HZL115" s="250"/>
      <c r="HZM115" s="252"/>
      <c r="HZN115" s="250"/>
      <c r="HZO115" s="250"/>
      <c r="HZP115" s="252"/>
      <c r="HZQ115" s="254"/>
      <c r="HZR115" s="255"/>
      <c r="HZS115" s="250"/>
      <c r="HZT115" s="256"/>
      <c r="HZU115" s="250"/>
      <c r="HZV115" s="250"/>
      <c r="HZW115" s="250"/>
      <c r="HZX115" s="251"/>
      <c r="HZY115" s="252"/>
      <c r="HZZ115" s="252"/>
      <c r="IAA115" s="252"/>
      <c r="IAB115" s="253"/>
      <c r="IAC115" s="250"/>
      <c r="IAD115" s="252"/>
      <c r="IAE115" s="250"/>
      <c r="IAF115" s="250"/>
      <c r="IAG115" s="252"/>
      <c r="IAH115" s="254"/>
      <c r="IAI115" s="255"/>
      <c r="IAJ115" s="250"/>
      <c r="IAK115" s="256"/>
      <c r="IAL115" s="250"/>
      <c r="IAM115" s="250"/>
      <c r="IAN115" s="250"/>
      <c r="IAO115" s="251"/>
      <c r="IAP115" s="252"/>
      <c r="IAQ115" s="252"/>
      <c r="IAR115" s="252"/>
      <c r="IAS115" s="253"/>
      <c r="IAT115" s="250"/>
      <c r="IAU115" s="252"/>
      <c r="IAV115" s="250"/>
      <c r="IAW115" s="250"/>
      <c r="IAX115" s="252"/>
      <c r="IAY115" s="254"/>
      <c r="IAZ115" s="255"/>
      <c r="IBA115" s="250"/>
      <c r="IBB115" s="256"/>
      <c r="IBC115" s="250"/>
      <c r="IBD115" s="250"/>
      <c r="IBE115" s="250"/>
      <c r="IBF115" s="251"/>
      <c r="IBG115" s="252"/>
      <c r="IBH115" s="252"/>
      <c r="IBI115" s="252"/>
      <c r="IBJ115" s="253"/>
      <c r="IBK115" s="250"/>
      <c r="IBL115" s="252"/>
      <c r="IBM115" s="250"/>
      <c r="IBN115" s="250"/>
      <c r="IBO115" s="252"/>
      <c r="IBP115" s="254"/>
      <c r="IBQ115" s="255"/>
      <c r="IBR115" s="250"/>
      <c r="IBS115" s="256"/>
      <c r="IBT115" s="250"/>
      <c r="IBU115" s="250"/>
      <c r="IBV115" s="250"/>
      <c r="IBW115" s="251"/>
      <c r="IBX115" s="252"/>
      <c r="IBY115" s="252"/>
      <c r="IBZ115" s="252"/>
      <c r="ICA115" s="253"/>
      <c r="ICB115" s="250"/>
      <c r="ICC115" s="252"/>
      <c r="ICD115" s="250"/>
      <c r="ICE115" s="250"/>
      <c r="ICF115" s="252"/>
      <c r="ICG115" s="254"/>
      <c r="ICH115" s="255"/>
      <c r="ICI115" s="250"/>
      <c r="ICJ115" s="256"/>
      <c r="ICK115" s="250"/>
      <c r="ICL115" s="250"/>
      <c r="ICM115" s="250"/>
      <c r="ICN115" s="251"/>
      <c r="ICO115" s="252"/>
      <c r="ICP115" s="252"/>
      <c r="ICQ115" s="252"/>
      <c r="ICR115" s="253"/>
      <c r="ICS115" s="250"/>
      <c r="ICT115" s="252"/>
      <c r="ICU115" s="250"/>
      <c r="ICV115" s="250"/>
      <c r="ICW115" s="252"/>
      <c r="ICX115" s="254"/>
      <c r="ICY115" s="255"/>
      <c r="ICZ115" s="250"/>
      <c r="IDA115" s="256"/>
      <c r="IDB115" s="250"/>
      <c r="IDC115" s="250"/>
      <c r="IDD115" s="250"/>
      <c r="IDE115" s="251"/>
      <c r="IDF115" s="252"/>
      <c r="IDG115" s="252"/>
      <c r="IDH115" s="252"/>
      <c r="IDI115" s="253"/>
      <c r="IDJ115" s="250"/>
      <c r="IDK115" s="252"/>
      <c r="IDL115" s="250"/>
      <c r="IDM115" s="250"/>
      <c r="IDN115" s="252"/>
      <c r="IDO115" s="254"/>
      <c r="IDP115" s="255"/>
      <c r="IDQ115" s="250"/>
      <c r="IDR115" s="256"/>
      <c r="IDS115" s="250"/>
      <c r="IDT115" s="250"/>
      <c r="IDU115" s="250"/>
      <c r="IDV115" s="251"/>
      <c r="IDW115" s="252"/>
      <c r="IDX115" s="252"/>
      <c r="IDY115" s="252"/>
      <c r="IDZ115" s="253"/>
      <c r="IEA115" s="250"/>
      <c r="IEB115" s="252"/>
      <c r="IEC115" s="250"/>
      <c r="IED115" s="250"/>
      <c r="IEE115" s="252"/>
      <c r="IEF115" s="254"/>
      <c r="IEG115" s="255"/>
      <c r="IEH115" s="250"/>
      <c r="IEI115" s="256"/>
      <c r="IEJ115" s="250"/>
      <c r="IEK115" s="250"/>
      <c r="IEL115" s="250"/>
      <c r="IEM115" s="251"/>
      <c r="IEN115" s="252"/>
      <c r="IEO115" s="252"/>
      <c r="IEP115" s="252"/>
      <c r="IEQ115" s="253"/>
      <c r="IER115" s="250"/>
      <c r="IES115" s="252"/>
      <c r="IET115" s="250"/>
      <c r="IEU115" s="250"/>
      <c r="IEV115" s="252"/>
      <c r="IEW115" s="254"/>
      <c r="IEX115" s="255"/>
      <c r="IEY115" s="250"/>
      <c r="IEZ115" s="256"/>
      <c r="IFA115" s="250"/>
      <c r="IFB115" s="250"/>
      <c r="IFC115" s="250"/>
      <c r="IFD115" s="251"/>
      <c r="IFE115" s="252"/>
      <c r="IFF115" s="252"/>
      <c r="IFG115" s="252"/>
      <c r="IFH115" s="253"/>
      <c r="IFI115" s="250"/>
      <c r="IFJ115" s="252"/>
      <c r="IFK115" s="250"/>
      <c r="IFL115" s="250"/>
      <c r="IFM115" s="252"/>
      <c r="IFN115" s="254"/>
      <c r="IFO115" s="255"/>
      <c r="IFP115" s="250"/>
      <c r="IFQ115" s="256"/>
      <c r="IFR115" s="250"/>
      <c r="IFS115" s="250"/>
      <c r="IFT115" s="250"/>
      <c r="IFU115" s="251"/>
      <c r="IFV115" s="252"/>
      <c r="IFW115" s="252"/>
      <c r="IFX115" s="252"/>
      <c r="IFY115" s="253"/>
      <c r="IFZ115" s="250"/>
      <c r="IGA115" s="252"/>
      <c r="IGB115" s="250"/>
      <c r="IGC115" s="250"/>
      <c r="IGD115" s="252"/>
      <c r="IGE115" s="254"/>
      <c r="IGF115" s="255"/>
      <c r="IGG115" s="250"/>
      <c r="IGH115" s="256"/>
      <c r="IGI115" s="250"/>
      <c r="IGJ115" s="250"/>
      <c r="IGK115" s="250"/>
      <c r="IGL115" s="251"/>
      <c r="IGM115" s="252"/>
      <c r="IGN115" s="252"/>
      <c r="IGO115" s="252"/>
      <c r="IGP115" s="253"/>
      <c r="IGQ115" s="250"/>
      <c r="IGR115" s="252"/>
      <c r="IGS115" s="250"/>
      <c r="IGT115" s="250"/>
      <c r="IGU115" s="252"/>
      <c r="IGV115" s="254"/>
      <c r="IGW115" s="255"/>
      <c r="IGX115" s="250"/>
      <c r="IGY115" s="256"/>
      <c r="IGZ115" s="250"/>
      <c r="IHA115" s="250"/>
      <c r="IHB115" s="250"/>
      <c r="IHC115" s="251"/>
      <c r="IHD115" s="252"/>
      <c r="IHE115" s="252"/>
      <c r="IHF115" s="252"/>
      <c r="IHG115" s="253"/>
      <c r="IHH115" s="250"/>
      <c r="IHI115" s="252"/>
      <c r="IHJ115" s="250"/>
      <c r="IHK115" s="250"/>
      <c r="IHL115" s="252"/>
      <c r="IHM115" s="254"/>
      <c r="IHN115" s="255"/>
      <c r="IHO115" s="250"/>
      <c r="IHP115" s="256"/>
      <c r="IHQ115" s="250"/>
      <c r="IHR115" s="250"/>
      <c r="IHS115" s="250"/>
      <c r="IHT115" s="251"/>
      <c r="IHU115" s="252"/>
      <c r="IHV115" s="252"/>
      <c r="IHW115" s="252"/>
      <c r="IHX115" s="253"/>
      <c r="IHY115" s="250"/>
      <c r="IHZ115" s="252"/>
      <c r="IIA115" s="250"/>
      <c r="IIB115" s="250"/>
      <c r="IIC115" s="252"/>
      <c r="IID115" s="254"/>
      <c r="IIE115" s="255"/>
      <c r="IIF115" s="250"/>
      <c r="IIG115" s="256"/>
      <c r="IIH115" s="250"/>
      <c r="III115" s="250"/>
      <c r="IIJ115" s="250"/>
      <c r="IIK115" s="251"/>
      <c r="IIL115" s="252"/>
      <c r="IIM115" s="252"/>
      <c r="IIN115" s="252"/>
      <c r="IIO115" s="253"/>
      <c r="IIP115" s="250"/>
      <c r="IIQ115" s="252"/>
      <c r="IIR115" s="250"/>
      <c r="IIS115" s="250"/>
      <c r="IIT115" s="252"/>
      <c r="IIU115" s="254"/>
      <c r="IIV115" s="255"/>
      <c r="IIW115" s="250"/>
      <c r="IIX115" s="256"/>
      <c r="IIY115" s="250"/>
      <c r="IIZ115" s="250"/>
      <c r="IJA115" s="250"/>
      <c r="IJB115" s="251"/>
      <c r="IJC115" s="252"/>
      <c r="IJD115" s="252"/>
      <c r="IJE115" s="252"/>
      <c r="IJF115" s="253"/>
      <c r="IJG115" s="250"/>
      <c r="IJH115" s="252"/>
      <c r="IJI115" s="250"/>
      <c r="IJJ115" s="250"/>
      <c r="IJK115" s="252"/>
      <c r="IJL115" s="254"/>
      <c r="IJM115" s="255"/>
      <c r="IJN115" s="250"/>
      <c r="IJO115" s="256"/>
      <c r="IJP115" s="250"/>
      <c r="IJQ115" s="250"/>
      <c r="IJR115" s="250"/>
      <c r="IJS115" s="251"/>
      <c r="IJT115" s="252"/>
      <c r="IJU115" s="252"/>
      <c r="IJV115" s="252"/>
      <c r="IJW115" s="253"/>
      <c r="IJX115" s="250"/>
      <c r="IJY115" s="252"/>
      <c r="IJZ115" s="250"/>
      <c r="IKA115" s="250"/>
      <c r="IKB115" s="252"/>
      <c r="IKC115" s="254"/>
      <c r="IKD115" s="255"/>
      <c r="IKE115" s="250"/>
      <c r="IKF115" s="256"/>
      <c r="IKG115" s="250"/>
      <c r="IKH115" s="250"/>
      <c r="IKI115" s="250"/>
      <c r="IKJ115" s="251"/>
      <c r="IKK115" s="252"/>
      <c r="IKL115" s="252"/>
      <c r="IKM115" s="252"/>
      <c r="IKN115" s="253"/>
      <c r="IKO115" s="250"/>
      <c r="IKP115" s="252"/>
      <c r="IKQ115" s="250"/>
      <c r="IKR115" s="250"/>
      <c r="IKS115" s="252"/>
      <c r="IKT115" s="254"/>
      <c r="IKU115" s="255"/>
      <c r="IKV115" s="250"/>
      <c r="IKW115" s="256"/>
      <c r="IKX115" s="250"/>
      <c r="IKY115" s="250"/>
      <c r="IKZ115" s="250"/>
      <c r="ILA115" s="251"/>
      <c r="ILB115" s="252"/>
      <c r="ILC115" s="252"/>
      <c r="ILD115" s="252"/>
      <c r="ILE115" s="253"/>
      <c r="ILF115" s="250"/>
      <c r="ILG115" s="252"/>
      <c r="ILH115" s="250"/>
      <c r="ILI115" s="250"/>
      <c r="ILJ115" s="252"/>
      <c r="ILK115" s="254"/>
      <c r="ILL115" s="255"/>
      <c r="ILM115" s="250"/>
      <c r="ILN115" s="256"/>
      <c r="ILO115" s="250"/>
      <c r="ILP115" s="250"/>
      <c r="ILQ115" s="250"/>
      <c r="ILR115" s="251"/>
      <c r="ILS115" s="252"/>
      <c r="ILT115" s="252"/>
      <c r="ILU115" s="252"/>
      <c r="ILV115" s="253"/>
      <c r="ILW115" s="250"/>
      <c r="ILX115" s="252"/>
      <c r="ILY115" s="250"/>
      <c r="ILZ115" s="250"/>
      <c r="IMA115" s="252"/>
      <c r="IMB115" s="254"/>
      <c r="IMC115" s="255"/>
      <c r="IMD115" s="250"/>
      <c r="IME115" s="256"/>
      <c r="IMF115" s="250"/>
      <c r="IMG115" s="250"/>
      <c r="IMH115" s="250"/>
      <c r="IMI115" s="251"/>
      <c r="IMJ115" s="252"/>
      <c r="IMK115" s="252"/>
      <c r="IML115" s="252"/>
      <c r="IMM115" s="253"/>
      <c r="IMN115" s="250"/>
      <c r="IMO115" s="252"/>
      <c r="IMP115" s="250"/>
      <c r="IMQ115" s="250"/>
      <c r="IMR115" s="252"/>
      <c r="IMS115" s="254"/>
      <c r="IMT115" s="255"/>
      <c r="IMU115" s="250"/>
      <c r="IMV115" s="256"/>
      <c r="IMW115" s="250"/>
      <c r="IMX115" s="250"/>
      <c r="IMY115" s="250"/>
      <c r="IMZ115" s="251"/>
      <c r="INA115" s="252"/>
      <c r="INB115" s="252"/>
      <c r="INC115" s="252"/>
      <c r="IND115" s="253"/>
      <c r="INE115" s="250"/>
      <c r="INF115" s="252"/>
      <c r="ING115" s="250"/>
      <c r="INH115" s="250"/>
      <c r="INI115" s="252"/>
      <c r="INJ115" s="254"/>
      <c r="INK115" s="255"/>
      <c r="INL115" s="250"/>
      <c r="INM115" s="256"/>
      <c r="INN115" s="250"/>
      <c r="INO115" s="250"/>
      <c r="INP115" s="250"/>
      <c r="INQ115" s="251"/>
      <c r="INR115" s="252"/>
      <c r="INS115" s="252"/>
      <c r="INT115" s="252"/>
      <c r="INU115" s="253"/>
      <c r="INV115" s="250"/>
      <c r="INW115" s="252"/>
      <c r="INX115" s="250"/>
      <c r="INY115" s="250"/>
      <c r="INZ115" s="252"/>
      <c r="IOA115" s="254"/>
      <c r="IOB115" s="255"/>
      <c r="IOC115" s="250"/>
      <c r="IOD115" s="256"/>
      <c r="IOE115" s="250"/>
      <c r="IOF115" s="250"/>
      <c r="IOG115" s="250"/>
      <c r="IOH115" s="251"/>
      <c r="IOI115" s="252"/>
      <c r="IOJ115" s="252"/>
      <c r="IOK115" s="252"/>
      <c r="IOL115" s="253"/>
      <c r="IOM115" s="250"/>
      <c r="ION115" s="252"/>
      <c r="IOO115" s="250"/>
      <c r="IOP115" s="250"/>
      <c r="IOQ115" s="252"/>
      <c r="IOR115" s="254"/>
      <c r="IOS115" s="255"/>
      <c r="IOT115" s="250"/>
      <c r="IOU115" s="256"/>
      <c r="IOV115" s="250"/>
      <c r="IOW115" s="250"/>
      <c r="IOX115" s="250"/>
      <c r="IOY115" s="251"/>
      <c r="IOZ115" s="252"/>
      <c r="IPA115" s="252"/>
      <c r="IPB115" s="252"/>
      <c r="IPC115" s="253"/>
      <c r="IPD115" s="250"/>
      <c r="IPE115" s="252"/>
      <c r="IPF115" s="250"/>
      <c r="IPG115" s="250"/>
      <c r="IPH115" s="252"/>
      <c r="IPI115" s="254"/>
      <c r="IPJ115" s="255"/>
      <c r="IPK115" s="250"/>
      <c r="IPL115" s="256"/>
      <c r="IPM115" s="250"/>
      <c r="IPN115" s="250"/>
      <c r="IPO115" s="250"/>
      <c r="IPP115" s="251"/>
      <c r="IPQ115" s="252"/>
      <c r="IPR115" s="252"/>
      <c r="IPS115" s="252"/>
      <c r="IPT115" s="253"/>
      <c r="IPU115" s="250"/>
      <c r="IPV115" s="252"/>
      <c r="IPW115" s="250"/>
      <c r="IPX115" s="250"/>
      <c r="IPY115" s="252"/>
      <c r="IPZ115" s="254"/>
      <c r="IQA115" s="255"/>
      <c r="IQB115" s="250"/>
      <c r="IQC115" s="256"/>
      <c r="IQD115" s="250"/>
      <c r="IQE115" s="250"/>
      <c r="IQF115" s="250"/>
      <c r="IQG115" s="251"/>
      <c r="IQH115" s="252"/>
      <c r="IQI115" s="252"/>
      <c r="IQJ115" s="252"/>
      <c r="IQK115" s="253"/>
      <c r="IQL115" s="250"/>
      <c r="IQM115" s="252"/>
      <c r="IQN115" s="250"/>
      <c r="IQO115" s="250"/>
      <c r="IQP115" s="252"/>
      <c r="IQQ115" s="254"/>
      <c r="IQR115" s="255"/>
      <c r="IQS115" s="250"/>
      <c r="IQT115" s="256"/>
      <c r="IQU115" s="250"/>
      <c r="IQV115" s="250"/>
      <c r="IQW115" s="250"/>
      <c r="IQX115" s="251"/>
      <c r="IQY115" s="252"/>
      <c r="IQZ115" s="252"/>
      <c r="IRA115" s="252"/>
      <c r="IRB115" s="253"/>
      <c r="IRC115" s="250"/>
      <c r="IRD115" s="252"/>
      <c r="IRE115" s="250"/>
      <c r="IRF115" s="250"/>
      <c r="IRG115" s="252"/>
      <c r="IRH115" s="254"/>
      <c r="IRI115" s="255"/>
      <c r="IRJ115" s="250"/>
      <c r="IRK115" s="256"/>
      <c r="IRL115" s="250"/>
      <c r="IRM115" s="250"/>
      <c r="IRN115" s="250"/>
      <c r="IRO115" s="251"/>
      <c r="IRP115" s="252"/>
      <c r="IRQ115" s="252"/>
      <c r="IRR115" s="252"/>
      <c r="IRS115" s="253"/>
      <c r="IRT115" s="250"/>
      <c r="IRU115" s="252"/>
      <c r="IRV115" s="250"/>
      <c r="IRW115" s="250"/>
      <c r="IRX115" s="252"/>
      <c r="IRY115" s="254"/>
      <c r="IRZ115" s="255"/>
      <c r="ISA115" s="250"/>
      <c r="ISB115" s="256"/>
      <c r="ISC115" s="250"/>
      <c r="ISD115" s="250"/>
      <c r="ISE115" s="250"/>
      <c r="ISF115" s="251"/>
      <c r="ISG115" s="252"/>
      <c r="ISH115" s="252"/>
      <c r="ISI115" s="252"/>
      <c r="ISJ115" s="253"/>
      <c r="ISK115" s="250"/>
      <c r="ISL115" s="252"/>
      <c r="ISM115" s="250"/>
      <c r="ISN115" s="250"/>
      <c r="ISO115" s="252"/>
      <c r="ISP115" s="254"/>
      <c r="ISQ115" s="255"/>
      <c r="ISR115" s="250"/>
      <c r="ISS115" s="256"/>
      <c r="IST115" s="250"/>
      <c r="ISU115" s="250"/>
      <c r="ISV115" s="250"/>
      <c r="ISW115" s="251"/>
      <c r="ISX115" s="252"/>
      <c r="ISY115" s="252"/>
      <c r="ISZ115" s="252"/>
      <c r="ITA115" s="253"/>
      <c r="ITB115" s="250"/>
      <c r="ITC115" s="252"/>
      <c r="ITD115" s="250"/>
      <c r="ITE115" s="250"/>
      <c r="ITF115" s="252"/>
      <c r="ITG115" s="254"/>
      <c r="ITH115" s="255"/>
      <c r="ITI115" s="250"/>
      <c r="ITJ115" s="256"/>
      <c r="ITK115" s="250"/>
      <c r="ITL115" s="250"/>
      <c r="ITM115" s="250"/>
      <c r="ITN115" s="251"/>
      <c r="ITO115" s="252"/>
      <c r="ITP115" s="252"/>
      <c r="ITQ115" s="252"/>
      <c r="ITR115" s="253"/>
      <c r="ITS115" s="250"/>
      <c r="ITT115" s="252"/>
      <c r="ITU115" s="250"/>
      <c r="ITV115" s="250"/>
      <c r="ITW115" s="252"/>
      <c r="ITX115" s="254"/>
      <c r="ITY115" s="255"/>
      <c r="ITZ115" s="250"/>
      <c r="IUA115" s="256"/>
      <c r="IUB115" s="250"/>
      <c r="IUC115" s="250"/>
      <c r="IUD115" s="250"/>
      <c r="IUE115" s="251"/>
      <c r="IUF115" s="252"/>
      <c r="IUG115" s="252"/>
      <c r="IUH115" s="252"/>
      <c r="IUI115" s="253"/>
      <c r="IUJ115" s="250"/>
      <c r="IUK115" s="252"/>
      <c r="IUL115" s="250"/>
      <c r="IUM115" s="250"/>
      <c r="IUN115" s="252"/>
      <c r="IUO115" s="254"/>
      <c r="IUP115" s="255"/>
      <c r="IUQ115" s="250"/>
      <c r="IUR115" s="256"/>
      <c r="IUS115" s="250"/>
      <c r="IUT115" s="250"/>
      <c r="IUU115" s="250"/>
      <c r="IUV115" s="251"/>
      <c r="IUW115" s="252"/>
      <c r="IUX115" s="252"/>
      <c r="IUY115" s="252"/>
      <c r="IUZ115" s="253"/>
      <c r="IVA115" s="250"/>
      <c r="IVB115" s="252"/>
      <c r="IVC115" s="250"/>
      <c r="IVD115" s="250"/>
      <c r="IVE115" s="252"/>
      <c r="IVF115" s="254"/>
      <c r="IVG115" s="255"/>
      <c r="IVH115" s="250"/>
      <c r="IVI115" s="256"/>
      <c r="IVJ115" s="250"/>
      <c r="IVK115" s="250"/>
      <c r="IVL115" s="250"/>
      <c r="IVM115" s="251"/>
      <c r="IVN115" s="252"/>
      <c r="IVO115" s="252"/>
      <c r="IVP115" s="252"/>
      <c r="IVQ115" s="253"/>
      <c r="IVR115" s="250"/>
      <c r="IVS115" s="252"/>
      <c r="IVT115" s="250"/>
      <c r="IVU115" s="250"/>
      <c r="IVV115" s="252"/>
      <c r="IVW115" s="254"/>
      <c r="IVX115" s="255"/>
      <c r="IVY115" s="250"/>
      <c r="IVZ115" s="256"/>
      <c r="IWA115" s="250"/>
      <c r="IWB115" s="250"/>
      <c r="IWC115" s="250"/>
      <c r="IWD115" s="251"/>
      <c r="IWE115" s="252"/>
      <c r="IWF115" s="252"/>
      <c r="IWG115" s="252"/>
      <c r="IWH115" s="253"/>
      <c r="IWI115" s="250"/>
      <c r="IWJ115" s="252"/>
      <c r="IWK115" s="250"/>
      <c r="IWL115" s="250"/>
      <c r="IWM115" s="252"/>
      <c r="IWN115" s="254"/>
      <c r="IWO115" s="255"/>
      <c r="IWP115" s="250"/>
      <c r="IWQ115" s="256"/>
      <c r="IWR115" s="250"/>
      <c r="IWS115" s="250"/>
      <c r="IWT115" s="250"/>
      <c r="IWU115" s="251"/>
      <c r="IWV115" s="252"/>
      <c r="IWW115" s="252"/>
      <c r="IWX115" s="252"/>
      <c r="IWY115" s="253"/>
      <c r="IWZ115" s="250"/>
      <c r="IXA115" s="252"/>
      <c r="IXB115" s="250"/>
      <c r="IXC115" s="250"/>
      <c r="IXD115" s="252"/>
      <c r="IXE115" s="254"/>
      <c r="IXF115" s="255"/>
      <c r="IXG115" s="250"/>
      <c r="IXH115" s="256"/>
      <c r="IXI115" s="250"/>
      <c r="IXJ115" s="250"/>
      <c r="IXK115" s="250"/>
      <c r="IXL115" s="251"/>
      <c r="IXM115" s="252"/>
      <c r="IXN115" s="252"/>
      <c r="IXO115" s="252"/>
      <c r="IXP115" s="253"/>
      <c r="IXQ115" s="250"/>
      <c r="IXR115" s="252"/>
      <c r="IXS115" s="250"/>
      <c r="IXT115" s="250"/>
      <c r="IXU115" s="252"/>
      <c r="IXV115" s="254"/>
      <c r="IXW115" s="255"/>
      <c r="IXX115" s="250"/>
      <c r="IXY115" s="256"/>
      <c r="IXZ115" s="250"/>
      <c r="IYA115" s="250"/>
      <c r="IYB115" s="250"/>
      <c r="IYC115" s="251"/>
      <c r="IYD115" s="252"/>
      <c r="IYE115" s="252"/>
      <c r="IYF115" s="252"/>
      <c r="IYG115" s="253"/>
      <c r="IYH115" s="250"/>
      <c r="IYI115" s="252"/>
      <c r="IYJ115" s="250"/>
      <c r="IYK115" s="250"/>
      <c r="IYL115" s="252"/>
      <c r="IYM115" s="254"/>
      <c r="IYN115" s="255"/>
      <c r="IYO115" s="250"/>
      <c r="IYP115" s="256"/>
      <c r="IYQ115" s="250"/>
      <c r="IYR115" s="250"/>
      <c r="IYS115" s="250"/>
      <c r="IYT115" s="251"/>
      <c r="IYU115" s="252"/>
      <c r="IYV115" s="252"/>
      <c r="IYW115" s="252"/>
      <c r="IYX115" s="253"/>
      <c r="IYY115" s="250"/>
      <c r="IYZ115" s="252"/>
      <c r="IZA115" s="250"/>
      <c r="IZB115" s="250"/>
      <c r="IZC115" s="252"/>
      <c r="IZD115" s="254"/>
      <c r="IZE115" s="255"/>
      <c r="IZF115" s="250"/>
      <c r="IZG115" s="256"/>
      <c r="IZH115" s="250"/>
      <c r="IZI115" s="250"/>
      <c r="IZJ115" s="250"/>
      <c r="IZK115" s="251"/>
      <c r="IZL115" s="252"/>
      <c r="IZM115" s="252"/>
      <c r="IZN115" s="252"/>
      <c r="IZO115" s="253"/>
      <c r="IZP115" s="250"/>
      <c r="IZQ115" s="252"/>
      <c r="IZR115" s="250"/>
      <c r="IZS115" s="250"/>
      <c r="IZT115" s="252"/>
      <c r="IZU115" s="254"/>
      <c r="IZV115" s="255"/>
      <c r="IZW115" s="250"/>
      <c r="IZX115" s="256"/>
      <c r="IZY115" s="250"/>
      <c r="IZZ115" s="250"/>
      <c r="JAA115" s="250"/>
      <c r="JAB115" s="251"/>
      <c r="JAC115" s="252"/>
      <c r="JAD115" s="252"/>
      <c r="JAE115" s="252"/>
      <c r="JAF115" s="253"/>
      <c r="JAG115" s="250"/>
      <c r="JAH115" s="252"/>
      <c r="JAI115" s="250"/>
      <c r="JAJ115" s="250"/>
      <c r="JAK115" s="252"/>
      <c r="JAL115" s="254"/>
      <c r="JAM115" s="255"/>
      <c r="JAN115" s="250"/>
      <c r="JAO115" s="256"/>
      <c r="JAP115" s="250"/>
      <c r="JAQ115" s="250"/>
      <c r="JAR115" s="250"/>
      <c r="JAS115" s="251"/>
      <c r="JAT115" s="252"/>
      <c r="JAU115" s="252"/>
      <c r="JAV115" s="252"/>
      <c r="JAW115" s="253"/>
      <c r="JAX115" s="250"/>
      <c r="JAY115" s="252"/>
      <c r="JAZ115" s="250"/>
      <c r="JBA115" s="250"/>
      <c r="JBB115" s="252"/>
      <c r="JBC115" s="254"/>
      <c r="JBD115" s="255"/>
      <c r="JBE115" s="250"/>
      <c r="JBF115" s="256"/>
      <c r="JBG115" s="250"/>
      <c r="JBH115" s="250"/>
      <c r="JBI115" s="250"/>
      <c r="JBJ115" s="251"/>
      <c r="JBK115" s="252"/>
      <c r="JBL115" s="252"/>
      <c r="JBM115" s="252"/>
      <c r="JBN115" s="253"/>
      <c r="JBO115" s="250"/>
      <c r="JBP115" s="252"/>
      <c r="JBQ115" s="250"/>
      <c r="JBR115" s="250"/>
      <c r="JBS115" s="252"/>
      <c r="JBT115" s="254"/>
      <c r="JBU115" s="255"/>
      <c r="JBV115" s="250"/>
      <c r="JBW115" s="256"/>
      <c r="JBX115" s="250"/>
      <c r="JBY115" s="250"/>
      <c r="JBZ115" s="250"/>
      <c r="JCA115" s="251"/>
      <c r="JCB115" s="252"/>
      <c r="JCC115" s="252"/>
      <c r="JCD115" s="252"/>
      <c r="JCE115" s="253"/>
      <c r="JCF115" s="250"/>
      <c r="JCG115" s="252"/>
      <c r="JCH115" s="250"/>
      <c r="JCI115" s="250"/>
      <c r="JCJ115" s="252"/>
      <c r="JCK115" s="254"/>
      <c r="JCL115" s="255"/>
      <c r="JCM115" s="250"/>
      <c r="JCN115" s="256"/>
      <c r="JCO115" s="250"/>
      <c r="JCP115" s="250"/>
      <c r="JCQ115" s="250"/>
      <c r="JCR115" s="251"/>
      <c r="JCS115" s="252"/>
      <c r="JCT115" s="252"/>
      <c r="JCU115" s="252"/>
      <c r="JCV115" s="253"/>
      <c r="JCW115" s="250"/>
      <c r="JCX115" s="252"/>
      <c r="JCY115" s="250"/>
      <c r="JCZ115" s="250"/>
      <c r="JDA115" s="252"/>
      <c r="JDB115" s="254"/>
      <c r="JDC115" s="255"/>
      <c r="JDD115" s="250"/>
      <c r="JDE115" s="256"/>
      <c r="JDF115" s="250"/>
      <c r="JDG115" s="250"/>
      <c r="JDH115" s="250"/>
      <c r="JDI115" s="251"/>
      <c r="JDJ115" s="252"/>
      <c r="JDK115" s="252"/>
      <c r="JDL115" s="252"/>
      <c r="JDM115" s="253"/>
      <c r="JDN115" s="250"/>
      <c r="JDO115" s="252"/>
      <c r="JDP115" s="250"/>
      <c r="JDQ115" s="250"/>
      <c r="JDR115" s="252"/>
      <c r="JDS115" s="254"/>
      <c r="JDT115" s="255"/>
      <c r="JDU115" s="250"/>
      <c r="JDV115" s="256"/>
      <c r="JDW115" s="250"/>
      <c r="JDX115" s="250"/>
      <c r="JDY115" s="250"/>
      <c r="JDZ115" s="251"/>
      <c r="JEA115" s="252"/>
      <c r="JEB115" s="252"/>
      <c r="JEC115" s="252"/>
      <c r="JED115" s="253"/>
      <c r="JEE115" s="250"/>
      <c r="JEF115" s="252"/>
      <c r="JEG115" s="250"/>
      <c r="JEH115" s="250"/>
      <c r="JEI115" s="252"/>
      <c r="JEJ115" s="254"/>
      <c r="JEK115" s="255"/>
      <c r="JEL115" s="250"/>
      <c r="JEM115" s="256"/>
      <c r="JEN115" s="250"/>
      <c r="JEO115" s="250"/>
      <c r="JEP115" s="250"/>
      <c r="JEQ115" s="251"/>
      <c r="JER115" s="252"/>
      <c r="JES115" s="252"/>
      <c r="JET115" s="252"/>
      <c r="JEU115" s="253"/>
      <c r="JEV115" s="250"/>
      <c r="JEW115" s="252"/>
      <c r="JEX115" s="250"/>
      <c r="JEY115" s="250"/>
      <c r="JEZ115" s="252"/>
      <c r="JFA115" s="254"/>
      <c r="JFB115" s="255"/>
      <c r="JFC115" s="250"/>
      <c r="JFD115" s="256"/>
      <c r="JFE115" s="250"/>
      <c r="JFF115" s="250"/>
      <c r="JFG115" s="250"/>
      <c r="JFH115" s="251"/>
      <c r="JFI115" s="252"/>
      <c r="JFJ115" s="252"/>
      <c r="JFK115" s="252"/>
      <c r="JFL115" s="253"/>
      <c r="JFM115" s="250"/>
      <c r="JFN115" s="252"/>
      <c r="JFO115" s="250"/>
      <c r="JFP115" s="250"/>
      <c r="JFQ115" s="252"/>
      <c r="JFR115" s="254"/>
      <c r="JFS115" s="255"/>
      <c r="JFT115" s="250"/>
      <c r="JFU115" s="256"/>
      <c r="JFV115" s="250"/>
      <c r="JFW115" s="250"/>
      <c r="JFX115" s="250"/>
      <c r="JFY115" s="251"/>
      <c r="JFZ115" s="252"/>
      <c r="JGA115" s="252"/>
      <c r="JGB115" s="252"/>
      <c r="JGC115" s="253"/>
      <c r="JGD115" s="250"/>
      <c r="JGE115" s="252"/>
      <c r="JGF115" s="250"/>
      <c r="JGG115" s="250"/>
      <c r="JGH115" s="252"/>
      <c r="JGI115" s="254"/>
      <c r="JGJ115" s="255"/>
      <c r="JGK115" s="250"/>
      <c r="JGL115" s="256"/>
      <c r="JGM115" s="250"/>
      <c r="JGN115" s="250"/>
      <c r="JGO115" s="250"/>
      <c r="JGP115" s="251"/>
      <c r="JGQ115" s="252"/>
      <c r="JGR115" s="252"/>
      <c r="JGS115" s="252"/>
      <c r="JGT115" s="253"/>
      <c r="JGU115" s="250"/>
      <c r="JGV115" s="252"/>
      <c r="JGW115" s="250"/>
      <c r="JGX115" s="250"/>
      <c r="JGY115" s="252"/>
      <c r="JGZ115" s="254"/>
      <c r="JHA115" s="255"/>
      <c r="JHB115" s="250"/>
      <c r="JHC115" s="256"/>
      <c r="JHD115" s="250"/>
      <c r="JHE115" s="250"/>
      <c r="JHF115" s="250"/>
      <c r="JHG115" s="251"/>
      <c r="JHH115" s="252"/>
      <c r="JHI115" s="252"/>
      <c r="JHJ115" s="252"/>
      <c r="JHK115" s="253"/>
      <c r="JHL115" s="250"/>
      <c r="JHM115" s="252"/>
      <c r="JHN115" s="250"/>
      <c r="JHO115" s="250"/>
      <c r="JHP115" s="252"/>
      <c r="JHQ115" s="254"/>
      <c r="JHR115" s="255"/>
      <c r="JHS115" s="250"/>
      <c r="JHT115" s="256"/>
      <c r="JHU115" s="250"/>
      <c r="JHV115" s="250"/>
      <c r="JHW115" s="250"/>
      <c r="JHX115" s="251"/>
      <c r="JHY115" s="252"/>
      <c r="JHZ115" s="252"/>
      <c r="JIA115" s="252"/>
      <c r="JIB115" s="253"/>
      <c r="JIC115" s="250"/>
      <c r="JID115" s="252"/>
      <c r="JIE115" s="250"/>
      <c r="JIF115" s="250"/>
      <c r="JIG115" s="252"/>
      <c r="JIH115" s="254"/>
      <c r="JII115" s="255"/>
      <c r="JIJ115" s="250"/>
      <c r="JIK115" s="256"/>
      <c r="JIL115" s="250"/>
      <c r="JIM115" s="250"/>
      <c r="JIN115" s="250"/>
      <c r="JIO115" s="251"/>
      <c r="JIP115" s="252"/>
      <c r="JIQ115" s="252"/>
      <c r="JIR115" s="252"/>
      <c r="JIS115" s="253"/>
      <c r="JIT115" s="250"/>
      <c r="JIU115" s="252"/>
      <c r="JIV115" s="250"/>
      <c r="JIW115" s="250"/>
      <c r="JIX115" s="252"/>
      <c r="JIY115" s="254"/>
      <c r="JIZ115" s="255"/>
      <c r="JJA115" s="250"/>
      <c r="JJB115" s="256"/>
      <c r="JJC115" s="250"/>
      <c r="JJD115" s="250"/>
      <c r="JJE115" s="250"/>
      <c r="JJF115" s="251"/>
      <c r="JJG115" s="252"/>
      <c r="JJH115" s="252"/>
      <c r="JJI115" s="252"/>
      <c r="JJJ115" s="253"/>
      <c r="JJK115" s="250"/>
      <c r="JJL115" s="252"/>
      <c r="JJM115" s="250"/>
      <c r="JJN115" s="250"/>
      <c r="JJO115" s="252"/>
      <c r="JJP115" s="254"/>
      <c r="JJQ115" s="255"/>
      <c r="JJR115" s="250"/>
      <c r="JJS115" s="256"/>
      <c r="JJT115" s="250"/>
      <c r="JJU115" s="250"/>
      <c r="JJV115" s="250"/>
      <c r="JJW115" s="251"/>
      <c r="JJX115" s="252"/>
      <c r="JJY115" s="252"/>
      <c r="JJZ115" s="252"/>
      <c r="JKA115" s="253"/>
      <c r="JKB115" s="250"/>
      <c r="JKC115" s="252"/>
      <c r="JKD115" s="250"/>
      <c r="JKE115" s="250"/>
      <c r="JKF115" s="252"/>
      <c r="JKG115" s="254"/>
      <c r="JKH115" s="255"/>
      <c r="JKI115" s="250"/>
      <c r="JKJ115" s="256"/>
      <c r="JKK115" s="250"/>
      <c r="JKL115" s="250"/>
      <c r="JKM115" s="250"/>
      <c r="JKN115" s="251"/>
      <c r="JKO115" s="252"/>
      <c r="JKP115" s="252"/>
      <c r="JKQ115" s="252"/>
      <c r="JKR115" s="253"/>
      <c r="JKS115" s="250"/>
      <c r="JKT115" s="252"/>
      <c r="JKU115" s="250"/>
      <c r="JKV115" s="250"/>
      <c r="JKW115" s="252"/>
      <c r="JKX115" s="254"/>
      <c r="JKY115" s="255"/>
      <c r="JKZ115" s="250"/>
      <c r="JLA115" s="256"/>
      <c r="JLB115" s="250"/>
      <c r="JLC115" s="250"/>
      <c r="JLD115" s="250"/>
      <c r="JLE115" s="251"/>
      <c r="JLF115" s="252"/>
      <c r="JLG115" s="252"/>
      <c r="JLH115" s="252"/>
      <c r="JLI115" s="253"/>
      <c r="JLJ115" s="250"/>
      <c r="JLK115" s="252"/>
      <c r="JLL115" s="250"/>
      <c r="JLM115" s="250"/>
      <c r="JLN115" s="252"/>
      <c r="JLO115" s="254"/>
      <c r="JLP115" s="255"/>
      <c r="JLQ115" s="250"/>
      <c r="JLR115" s="256"/>
      <c r="JLS115" s="250"/>
      <c r="JLT115" s="250"/>
      <c r="JLU115" s="250"/>
      <c r="JLV115" s="251"/>
      <c r="JLW115" s="252"/>
      <c r="JLX115" s="252"/>
      <c r="JLY115" s="252"/>
      <c r="JLZ115" s="253"/>
      <c r="JMA115" s="250"/>
      <c r="JMB115" s="252"/>
      <c r="JMC115" s="250"/>
      <c r="JMD115" s="250"/>
      <c r="JME115" s="252"/>
      <c r="JMF115" s="254"/>
      <c r="JMG115" s="255"/>
      <c r="JMH115" s="250"/>
      <c r="JMI115" s="256"/>
      <c r="JMJ115" s="250"/>
      <c r="JMK115" s="250"/>
      <c r="JML115" s="250"/>
      <c r="JMM115" s="251"/>
      <c r="JMN115" s="252"/>
      <c r="JMO115" s="252"/>
      <c r="JMP115" s="252"/>
      <c r="JMQ115" s="253"/>
      <c r="JMR115" s="250"/>
      <c r="JMS115" s="252"/>
      <c r="JMT115" s="250"/>
      <c r="JMU115" s="250"/>
      <c r="JMV115" s="252"/>
      <c r="JMW115" s="254"/>
      <c r="JMX115" s="255"/>
      <c r="JMY115" s="250"/>
      <c r="JMZ115" s="256"/>
      <c r="JNA115" s="250"/>
      <c r="JNB115" s="250"/>
      <c r="JNC115" s="250"/>
      <c r="JND115" s="251"/>
      <c r="JNE115" s="252"/>
      <c r="JNF115" s="252"/>
      <c r="JNG115" s="252"/>
      <c r="JNH115" s="253"/>
      <c r="JNI115" s="250"/>
      <c r="JNJ115" s="252"/>
      <c r="JNK115" s="250"/>
      <c r="JNL115" s="250"/>
      <c r="JNM115" s="252"/>
      <c r="JNN115" s="254"/>
      <c r="JNO115" s="255"/>
      <c r="JNP115" s="250"/>
      <c r="JNQ115" s="256"/>
      <c r="JNR115" s="250"/>
      <c r="JNS115" s="250"/>
      <c r="JNT115" s="250"/>
      <c r="JNU115" s="251"/>
      <c r="JNV115" s="252"/>
      <c r="JNW115" s="252"/>
      <c r="JNX115" s="252"/>
      <c r="JNY115" s="253"/>
      <c r="JNZ115" s="250"/>
      <c r="JOA115" s="252"/>
      <c r="JOB115" s="250"/>
      <c r="JOC115" s="250"/>
      <c r="JOD115" s="252"/>
      <c r="JOE115" s="254"/>
      <c r="JOF115" s="255"/>
      <c r="JOG115" s="250"/>
      <c r="JOH115" s="256"/>
      <c r="JOI115" s="250"/>
      <c r="JOJ115" s="250"/>
      <c r="JOK115" s="250"/>
      <c r="JOL115" s="251"/>
      <c r="JOM115" s="252"/>
      <c r="JON115" s="252"/>
      <c r="JOO115" s="252"/>
      <c r="JOP115" s="253"/>
      <c r="JOQ115" s="250"/>
      <c r="JOR115" s="252"/>
      <c r="JOS115" s="250"/>
      <c r="JOT115" s="250"/>
      <c r="JOU115" s="252"/>
      <c r="JOV115" s="254"/>
      <c r="JOW115" s="255"/>
      <c r="JOX115" s="250"/>
      <c r="JOY115" s="256"/>
      <c r="JOZ115" s="250"/>
      <c r="JPA115" s="250"/>
      <c r="JPB115" s="250"/>
      <c r="JPC115" s="251"/>
      <c r="JPD115" s="252"/>
      <c r="JPE115" s="252"/>
      <c r="JPF115" s="252"/>
      <c r="JPG115" s="253"/>
      <c r="JPH115" s="250"/>
      <c r="JPI115" s="252"/>
      <c r="JPJ115" s="250"/>
      <c r="JPK115" s="250"/>
      <c r="JPL115" s="252"/>
      <c r="JPM115" s="254"/>
      <c r="JPN115" s="255"/>
      <c r="JPO115" s="250"/>
      <c r="JPP115" s="256"/>
      <c r="JPQ115" s="250"/>
      <c r="JPR115" s="250"/>
      <c r="JPS115" s="250"/>
      <c r="JPT115" s="251"/>
      <c r="JPU115" s="252"/>
      <c r="JPV115" s="252"/>
      <c r="JPW115" s="252"/>
      <c r="JPX115" s="253"/>
      <c r="JPY115" s="250"/>
      <c r="JPZ115" s="252"/>
      <c r="JQA115" s="250"/>
      <c r="JQB115" s="250"/>
      <c r="JQC115" s="252"/>
      <c r="JQD115" s="254"/>
      <c r="JQE115" s="255"/>
      <c r="JQF115" s="250"/>
      <c r="JQG115" s="256"/>
      <c r="JQH115" s="250"/>
      <c r="JQI115" s="250"/>
      <c r="JQJ115" s="250"/>
      <c r="JQK115" s="251"/>
      <c r="JQL115" s="252"/>
      <c r="JQM115" s="252"/>
      <c r="JQN115" s="252"/>
      <c r="JQO115" s="253"/>
      <c r="JQP115" s="250"/>
      <c r="JQQ115" s="252"/>
      <c r="JQR115" s="250"/>
      <c r="JQS115" s="250"/>
      <c r="JQT115" s="252"/>
      <c r="JQU115" s="254"/>
      <c r="JQV115" s="255"/>
      <c r="JQW115" s="250"/>
      <c r="JQX115" s="256"/>
      <c r="JQY115" s="250"/>
      <c r="JQZ115" s="250"/>
      <c r="JRA115" s="250"/>
      <c r="JRB115" s="251"/>
      <c r="JRC115" s="252"/>
      <c r="JRD115" s="252"/>
      <c r="JRE115" s="252"/>
      <c r="JRF115" s="253"/>
      <c r="JRG115" s="250"/>
      <c r="JRH115" s="252"/>
      <c r="JRI115" s="250"/>
      <c r="JRJ115" s="250"/>
      <c r="JRK115" s="252"/>
      <c r="JRL115" s="254"/>
      <c r="JRM115" s="255"/>
      <c r="JRN115" s="250"/>
      <c r="JRO115" s="256"/>
      <c r="JRP115" s="250"/>
      <c r="JRQ115" s="250"/>
      <c r="JRR115" s="250"/>
      <c r="JRS115" s="251"/>
      <c r="JRT115" s="252"/>
      <c r="JRU115" s="252"/>
      <c r="JRV115" s="252"/>
      <c r="JRW115" s="253"/>
      <c r="JRX115" s="250"/>
      <c r="JRY115" s="252"/>
      <c r="JRZ115" s="250"/>
      <c r="JSA115" s="250"/>
      <c r="JSB115" s="252"/>
      <c r="JSC115" s="254"/>
      <c r="JSD115" s="255"/>
      <c r="JSE115" s="250"/>
      <c r="JSF115" s="256"/>
      <c r="JSG115" s="250"/>
      <c r="JSH115" s="250"/>
      <c r="JSI115" s="250"/>
      <c r="JSJ115" s="251"/>
      <c r="JSK115" s="252"/>
      <c r="JSL115" s="252"/>
      <c r="JSM115" s="252"/>
      <c r="JSN115" s="253"/>
      <c r="JSO115" s="250"/>
      <c r="JSP115" s="252"/>
      <c r="JSQ115" s="250"/>
      <c r="JSR115" s="250"/>
      <c r="JSS115" s="252"/>
      <c r="JST115" s="254"/>
      <c r="JSU115" s="255"/>
      <c r="JSV115" s="250"/>
      <c r="JSW115" s="256"/>
      <c r="JSX115" s="250"/>
      <c r="JSY115" s="250"/>
      <c r="JSZ115" s="250"/>
      <c r="JTA115" s="251"/>
      <c r="JTB115" s="252"/>
      <c r="JTC115" s="252"/>
      <c r="JTD115" s="252"/>
      <c r="JTE115" s="253"/>
      <c r="JTF115" s="250"/>
      <c r="JTG115" s="252"/>
      <c r="JTH115" s="250"/>
      <c r="JTI115" s="250"/>
      <c r="JTJ115" s="252"/>
      <c r="JTK115" s="254"/>
      <c r="JTL115" s="255"/>
      <c r="JTM115" s="250"/>
      <c r="JTN115" s="256"/>
      <c r="JTO115" s="250"/>
      <c r="JTP115" s="250"/>
      <c r="JTQ115" s="250"/>
      <c r="JTR115" s="251"/>
      <c r="JTS115" s="252"/>
      <c r="JTT115" s="252"/>
      <c r="JTU115" s="252"/>
      <c r="JTV115" s="253"/>
      <c r="JTW115" s="250"/>
      <c r="JTX115" s="252"/>
      <c r="JTY115" s="250"/>
      <c r="JTZ115" s="250"/>
      <c r="JUA115" s="252"/>
      <c r="JUB115" s="254"/>
      <c r="JUC115" s="255"/>
      <c r="JUD115" s="250"/>
      <c r="JUE115" s="256"/>
      <c r="JUF115" s="250"/>
      <c r="JUG115" s="250"/>
      <c r="JUH115" s="250"/>
      <c r="JUI115" s="251"/>
      <c r="JUJ115" s="252"/>
      <c r="JUK115" s="252"/>
      <c r="JUL115" s="252"/>
      <c r="JUM115" s="253"/>
      <c r="JUN115" s="250"/>
      <c r="JUO115" s="252"/>
      <c r="JUP115" s="250"/>
      <c r="JUQ115" s="250"/>
      <c r="JUR115" s="252"/>
      <c r="JUS115" s="254"/>
      <c r="JUT115" s="255"/>
      <c r="JUU115" s="250"/>
      <c r="JUV115" s="256"/>
      <c r="JUW115" s="250"/>
      <c r="JUX115" s="250"/>
      <c r="JUY115" s="250"/>
      <c r="JUZ115" s="251"/>
      <c r="JVA115" s="252"/>
      <c r="JVB115" s="252"/>
      <c r="JVC115" s="252"/>
      <c r="JVD115" s="253"/>
      <c r="JVE115" s="250"/>
      <c r="JVF115" s="252"/>
      <c r="JVG115" s="250"/>
      <c r="JVH115" s="250"/>
      <c r="JVI115" s="252"/>
      <c r="JVJ115" s="254"/>
      <c r="JVK115" s="255"/>
      <c r="JVL115" s="250"/>
      <c r="JVM115" s="256"/>
      <c r="JVN115" s="250"/>
      <c r="JVO115" s="250"/>
      <c r="JVP115" s="250"/>
      <c r="JVQ115" s="251"/>
      <c r="JVR115" s="252"/>
      <c r="JVS115" s="252"/>
      <c r="JVT115" s="252"/>
      <c r="JVU115" s="253"/>
      <c r="JVV115" s="250"/>
      <c r="JVW115" s="252"/>
      <c r="JVX115" s="250"/>
      <c r="JVY115" s="250"/>
      <c r="JVZ115" s="252"/>
      <c r="JWA115" s="254"/>
      <c r="JWB115" s="255"/>
      <c r="JWC115" s="250"/>
      <c r="JWD115" s="256"/>
      <c r="JWE115" s="250"/>
      <c r="JWF115" s="250"/>
      <c r="JWG115" s="250"/>
      <c r="JWH115" s="251"/>
      <c r="JWI115" s="252"/>
      <c r="JWJ115" s="252"/>
      <c r="JWK115" s="252"/>
      <c r="JWL115" s="253"/>
      <c r="JWM115" s="250"/>
      <c r="JWN115" s="252"/>
      <c r="JWO115" s="250"/>
      <c r="JWP115" s="250"/>
      <c r="JWQ115" s="252"/>
      <c r="JWR115" s="254"/>
      <c r="JWS115" s="255"/>
      <c r="JWT115" s="250"/>
      <c r="JWU115" s="256"/>
      <c r="JWV115" s="250"/>
      <c r="JWW115" s="250"/>
      <c r="JWX115" s="250"/>
      <c r="JWY115" s="251"/>
      <c r="JWZ115" s="252"/>
      <c r="JXA115" s="252"/>
      <c r="JXB115" s="252"/>
      <c r="JXC115" s="253"/>
      <c r="JXD115" s="250"/>
      <c r="JXE115" s="252"/>
      <c r="JXF115" s="250"/>
      <c r="JXG115" s="250"/>
      <c r="JXH115" s="252"/>
      <c r="JXI115" s="254"/>
      <c r="JXJ115" s="255"/>
      <c r="JXK115" s="250"/>
      <c r="JXL115" s="256"/>
      <c r="JXM115" s="250"/>
      <c r="JXN115" s="250"/>
      <c r="JXO115" s="250"/>
      <c r="JXP115" s="251"/>
      <c r="JXQ115" s="252"/>
      <c r="JXR115" s="252"/>
      <c r="JXS115" s="252"/>
      <c r="JXT115" s="253"/>
      <c r="JXU115" s="250"/>
      <c r="JXV115" s="252"/>
      <c r="JXW115" s="250"/>
      <c r="JXX115" s="250"/>
      <c r="JXY115" s="252"/>
      <c r="JXZ115" s="254"/>
      <c r="JYA115" s="255"/>
      <c r="JYB115" s="250"/>
      <c r="JYC115" s="256"/>
      <c r="JYD115" s="250"/>
      <c r="JYE115" s="250"/>
      <c r="JYF115" s="250"/>
      <c r="JYG115" s="251"/>
      <c r="JYH115" s="252"/>
      <c r="JYI115" s="252"/>
      <c r="JYJ115" s="252"/>
      <c r="JYK115" s="253"/>
      <c r="JYL115" s="250"/>
      <c r="JYM115" s="252"/>
      <c r="JYN115" s="250"/>
      <c r="JYO115" s="250"/>
      <c r="JYP115" s="252"/>
      <c r="JYQ115" s="254"/>
      <c r="JYR115" s="255"/>
      <c r="JYS115" s="250"/>
      <c r="JYT115" s="256"/>
      <c r="JYU115" s="250"/>
      <c r="JYV115" s="250"/>
      <c r="JYW115" s="250"/>
      <c r="JYX115" s="251"/>
      <c r="JYY115" s="252"/>
      <c r="JYZ115" s="252"/>
      <c r="JZA115" s="252"/>
      <c r="JZB115" s="253"/>
      <c r="JZC115" s="250"/>
      <c r="JZD115" s="252"/>
      <c r="JZE115" s="250"/>
      <c r="JZF115" s="250"/>
      <c r="JZG115" s="252"/>
      <c r="JZH115" s="254"/>
      <c r="JZI115" s="255"/>
      <c r="JZJ115" s="250"/>
      <c r="JZK115" s="256"/>
      <c r="JZL115" s="250"/>
      <c r="JZM115" s="250"/>
      <c r="JZN115" s="250"/>
      <c r="JZO115" s="251"/>
      <c r="JZP115" s="252"/>
      <c r="JZQ115" s="252"/>
      <c r="JZR115" s="252"/>
      <c r="JZS115" s="253"/>
      <c r="JZT115" s="250"/>
      <c r="JZU115" s="252"/>
      <c r="JZV115" s="250"/>
      <c r="JZW115" s="250"/>
      <c r="JZX115" s="252"/>
      <c r="JZY115" s="254"/>
      <c r="JZZ115" s="255"/>
      <c r="KAA115" s="250"/>
      <c r="KAB115" s="256"/>
      <c r="KAC115" s="250"/>
      <c r="KAD115" s="250"/>
      <c r="KAE115" s="250"/>
      <c r="KAF115" s="251"/>
      <c r="KAG115" s="252"/>
      <c r="KAH115" s="252"/>
      <c r="KAI115" s="252"/>
      <c r="KAJ115" s="253"/>
      <c r="KAK115" s="250"/>
      <c r="KAL115" s="252"/>
      <c r="KAM115" s="250"/>
      <c r="KAN115" s="250"/>
      <c r="KAO115" s="252"/>
      <c r="KAP115" s="254"/>
      <c r="KAQ115" s="255"/>
      <c r="KAR115" s="250"/>
      <c r="KAS115" s="256"/>
      <c r="KAT115" s="250"/>
      <c r="KAU115" s="250"/>
      <c r="KAV115" s="250"/>
      <c r="KAW115" s="251"/>
      <c r="KAX115" s="252"/>
      <c r="KAY115" s="252"/>
      <c r="KAZ115" s="252"/>
      <c r="KBA115" s="253"/>
      <c r="KBB115" s="250"/>
      <c r="KBC115" s="252"/>
      <c r="KBD115" s="250"/>
      <c r="KBE115" s="250"/>
      <c r="KBF115" s="252"/>
      <c r="KBG115" s="254"/>
      <c r="KBH115" s="255"/>
      <c r="KBI115" s="250"/>
      <c r="KBJ115" s="256"/>
      <c r="KBK115" s="250"/>
      <c r="KBL115" s="250"/>
      <c r="KBM115" s="250"/>
      <c r="KBN115" s="251"/>
      <c r="KBO115" s="252"/>
      <c r="KBP115" s="252"/>
      <c r="KBQ115" s="252"/>
      <c r="KBR115" s="253"/>
      <c r="KBS115" s="250"/>
      <c r="KBT115" s="252"/>
      <c r="KBU115" s="250"/>
      <c r="KBV115" s="250"/>
      <c r="KBW115" s="252"/>
      <c r="KBX115" s="254"/>
      <c r="KBY115" s="255"/>
      <c r="KBZ115" s="250"/>
      <c r="KCA115" s="256"/>
      <c r="KCB115" s="250"/>
      <c r="KCC115" s="250"/>
      <c r="KCD115" s="250"/>
      <c r="KCE115" s="251"/>
      <c r="KCF115" s="252"/>
      <c r="KCG115" s="252"/>
      <c r="KCH115" s="252"/>
      <c r="KCI115" s="253"/>
      <c r="KCJ115" s="250"/>
      <c r="KCK115" s="252"/>
      <c r="KCL115" s="250"/>
      <c r="KCM115" s="250"/>
      <c r="KCN115" s="252"/>
      <c r="KCO115" s="254"/>
      <c r="KCP115" s="255"/>
      <c r="KCQ115" s="250"/>
      <c r="KCR115" s="256"/>
      <c r="KCS115" s="250"/>
      <c r="KCT115" s="250"/>
      <c r="KCU115" s="250"/>
      <c r="KCV115" s="251"/>
      <c r="KCW115" s="252"/>
      <c r="KCX115" s="252"/>
      <c r="KCY115" s="252"/>
      <c r="KCZ115" s="253"/>
      <c r="KDA115" s="250"/>
      <c r="KDB115" s="252"/>
      <c r="KDC115" s="250"/>
      <c r="KDD115" s="250"/>
      <c r="KDE115" s="252"/>
      <c r="KDF115" s="254"/>
      <c r="KDG115" s="255"/>
      <c r="KDH115" s="250"/>
      <c r="KDI115" s="256"/>
      <c r="KDJ115" s="250"/>
      <c r="KDK115" s="250"/>
      <c r="KDL115" s="250"/>
      <c r="KDM115" s="251"/>
      <c r="KDN115" s="252"/>
      <c r="KDO115" s="252"/>
      <c r="KDP115" s="252"/>
      <c r="KDQ115" s="253"/>
      <c r="KDR115" s="250"/>
      <c r="KDS115" s="252"/>
      <c r="KDT115" s="250"/>
      <c r="KDU115" s="250"/>
      <c r="KDV115" s="252"/>
      <c r="KDW115" s="254"/>
      <c r="KDX115" s="255"/>
      <c r="KDY115" s="250"/>
      <c r="KDZ115" s="256"/>
      <c r="KEA115" s="250"/>
      <c r="KEB115" s="250"/>
      <c r="KEC115" s="250"/>
      <c r="KED115" s="251"/>
      <c r="KEE115" s="252"/>
      <c r="KEF115" s="252"/>
      <c r="KEG115" s="252"/>
      <c r="KEH115" s="253"/>
      <c r="KEI115" s="250"/>
      <c r="KEJ115" s="252"/>
      <c r="KEK115" s="250"/>
      <c r="KEL115" s="250"/>
      <c r="KEM115" s="252"/>
      <c r="KEN115" s="254"/>
      <c r="KEO115" s="255"/>
      <c r="KEP115" s="250"/>
      <c r="KEQ115" s="256"/>
      <c r="KER115" s="250"/>
      <c r="KES115" s="250"/>
      <c r="KET115" s="250"/>
      <c r="KEU115" s="251"/>
      <c r="KEV115" s="252"/>
      <c r="KEW115" s="252"/>
      <c r="KEX115" s="252"/>
      <c r="KEY115" s="253"/>
      <c r="KEZ115" s="250"/>
      <c r="KFA115" s="252"/>
      <c r="KFB115" s="250"/>
      <c r="KFC115" s="250"/>
      <c r="KFD115" s="252"/>
      <c r="KFE115" s="254"/>
      <c r="KFF115" s="255"/>
      <c r="KFG115" s="250"/>
      <c r="KFH115" s="256"/>
      <c r="KFI115" s="250"/>
      <c r="KFJ115" s="250"/>
      <c r="KFK115" s="250"/>
      <c r="KFL115" s="251"/>
      <c r="KFM115" s="252"/>
      <c r="KFN115" s="252"/>
      <c r="KFO115" s="252"/>
      <c r="KFP115" s="253"/>
      <c r="KFQ115" s="250"/>
      <c r="KFR115" s="252"/>
      <c r="KFS115" s="250"/>
      <c r="KFT115" s="250"/>
      <c r="KFU115" s="252"/>
      <c r="KFV115" s="254"/>
      <c r="KFW115" s="255"/>
      <c r="KFX115" s="250"/>
      <c r="KFY115" s="256"/>
      <c r="KFZ115" s="250"/>
      <c r="KGA115" s="250"/>
      <c r="KGB115" s="250"/>
      <c r="KGC115" s="251"/>
      <c r="KGD115" s="252"/>
      <c r="KGE115" s="252"/>
      <c r="KGF115" s="252"/>
      <c r="KGG115" s="253"/>
      <c r="KGH115" s="250"/>
      <c r="KGI115" s="252"/>
      <c r="KGJ115" s="250"/>
      <c r="KGK115" s="250"/>
      <c r="KGL115" s="252"/>
      <c r="KGM115" s="254"/>
      <c r="KGN115" s="255"/>
      <c r="KGO115" s="250"/>
      <c r="KGP115" s="256"/>
      <c r="KGQ115" s="250"/>
      <c r="KGR115" s="250"/>
      <c r="KGS115" s="250"/>
      <c r="KGT115" s="251"/>
      <c r="KGU115" s="252"/>
      <c r="KGV115" s="252"/>
      <c r="KGW115" s="252"/>
      <c r="KGX115" s="253"/>
      <c r="KGY115" s="250"/>
      <c r="KGZ115" s="252"/>
      <c r="KHA115" s="250"/>
      <c r="KHB115" s="250"/>
      <c r="KHC115" s="252"/>
      <c r="KHD115" s="254"/>
      <c r="KHE115" s="255"/>
      <c r="KHF115" s="250"/>
      <c r="KHG115" s="256"/>
      <c r="KHH115" s="250"/>
      <c r="KHI115" s="250"/>
      <c r="KHJ115" s="250"/>
      <c r="KHK115" s="251"/>
      <c r="KHL115" s="252"/>
      <c r="KHM115" s="252"/>
      <c r="KHN115" s="252"/>
      <c r="KHO115" s="253"/>
      <c r="KHP115" s="250"/>
      <c r="KHQ115" s="252"/>
      <c r="KHR115" s="250"/>
      <c r="KHS115" s="250"/>
      <c r="KHT115" s="252"/>
      <c r="KHU115" s="254"/>
      <c r="KHV115" s="255"/>
      <c r="KHW115" s="250"/>
      <c r="KHX115" s="256"/>
      <c r="KHY115" s="250"/>
      <c r="KHZ115" s="250"/>
      <c r="KIA115" s="250"/>
      <c r="KIB115" s="251"/>
      <c r="KIC115" s="252"/>
      <c r="KID115" s="252"/>
      <c r="KIE115" s="252"/>
      <c r="KIF115" s="253"/>
      <c r="KIG115" s="250"/>
      <c r="KIH115" s="252"/>
      <c r="KII115" s="250"/>
      <c r="KIJ115" s="250"/>
      <c r="KIK115" s="252"/>
      <c r="KIL115" s="254"/>
      <c r="KIM115" s="255"/>
      <c r="KIN115" s="250"/>
      <c r="KIO115" s="256"/>
      <c r="KIP115" s="250"/>
      <c r="KIQ115" s="250"/>
      <c r="KIR115" s="250"/>
      <c r="KIS115" s="251"/>
      <c r="KIT115" s="252"/>
      <c r="KIU115" s="252"/>
      <c r="KIV115" s="252"/>
      <c r="KIW115" s="253"/>
      <c r="KIX115" s="250"/>
      <c r="KIY115" s="252"/>
      <c r="KIZ115" s="250"/>
      <c r="KJA115" s="250"/>
      <c r="KJB115" s="252"/>
      <c r="KJC115" s="254"/>
      <c r="KJD115" s="255"/>
      <c r="KJE115" s="250"/>
      <c r="KJF115" s="256"/>
      <c r="KJG115" s="250"/>
      <c r="KJH115" s="250"/>
      <c r="KJI115" s="250"/>
      <c r="KJJ115" s="251"/>
      <c r="KJK115" s="252"/>
      <c r="KJL115" s="252"/>
      <c r="KJM115" s="252"/>
      <c r="KJN115" s="253"/>
      <c r="KJO115" s="250"/>
      <c r="KJP115" s="252"/>
      <c r="KJQ115" s="250"/>
      <c r="KJR115" s="250"/>
      <c r="KJS115" s="252"/>
      <c r="KJT115" s="254"/>
      <c r="KJU115" s="255"/>
      <c r="KJV115" s="250"/>
      <c r="KJW115" s="256"/>
      <c r="KJX115" s="250"/>
      <c r="KJY115" s="250"/>
      <c r="KJZ115" s="250"/>
      <c r="KKA115" s="251"/>
      <c r="KKB115" s="252"/>
      <c r="KKC115" s="252"/>
      <c r="KKD115" s="252"/>
      <c r="KKE115" s="253"/>
      <c r="KKF115" s="250"/>
      <c r="KKG115" s="252"/>
      <c r="KKH115" s="250"/>
      <c r="KKI115" s="250"/>
      <c r="KKJ115" s="252"/>
      <c r="KKK115" s="254"/>
      <c r="KKL115" s="255"/>
      <c r="KKM115" s="250"/>
      <c r="KKN115" s="256"/>
      <c r="KKO115" s="250"/>
      <c r="KKP115" s="250"/>
      <c r="KKQ115" s="250"/>
      <c r="KKR115" s="251"/>
      <c r="KKS115" s="252"/>
      <c r="KKT115" s="252"/>
      <c r="KKU115" s="252"/>
      <c r="KKV115" s="253"/>
      <c r="KKW115" s="250"/>
      <c r="KKX115" s="252"/>
      <c r="KKY115" s="250"/>
      <c r="KKZ115" s="250"/>
      <c r="KLA115" s="252"/>
      <c r="KLB115" s="254"/>
      <c r="KLC115" s="255"/>
      <c r="KLD115" s="250"/>
      <c r="KLE115" s="256"/>
      <c r="KLF115" s="250"/>
      <c r="KLG115" s="250"/>
      <c r="KLH115" s="250"/>
      <c r="KLI115" s="251"/>
      <c r="KLJ115" s="252"/>
      <c r="KLK115" s="252"/>
      <c r="KLL115" s="252"/>
      <c r="KLM115" s="253"/>
      <c r="KLN115" s="250"/>
      <c r="KLO115" s="252"/>
      <c r="KLP115" s="250"/>
      <c r="KLQ115" s="250"/>
      <c r="KLR115" s="252"/>
      <c r="KLS115" s="254"/>
      <c r="KLT115" s="255"/>
      <c r="KLU115" s="250"/>
      <c r="KLV115" s="256"/>
      <c r="KLW115" s="250"/>
      <c r="KLX115" s="250"/>
      <c r="KLY115" s="250"/>
      <c r="KLZ115" s="251"/>
      <c r="KMA115" s="252"/>
      <c r="KMB115" s="252"/>
      <c r="KMC115" s="252"/>
      <c r="KMD115" s="253"/>
      <c r="KME115" s="250"/>
      <c r="KMF115" s="252"/>
      <c r="KMG115" s="250"/>
      <c r="KMH115" s="250"/>
      <c r="KMI115" s="252"/>
      <c r="KMJ115" s="254"/>
      <c r="KMK115" s="255"/>
      <c r="KML115" s="250"/>
      <c r="KMM115" s="256"/>
      <c r="KMN115" s="250"/>
      <c r="KMO115" s="250"/>
      <c r="KMP115" s="250"/>
      <c r="KMQ115" s="251"/>
      <c r="KMR115" s="252"/>
      <c r="KMS115" s="252"/>
      <c r="KMT115" s="252"/>
      <c r="KMU115" s="253"/>
      <c r="KMV115" s="250"/>
      <c r="KMW115" s="252"/>
      <c r="KMX115" s="250"/>
      <c r="KMY115" s="250"/>
      <c r="KMZ115" s="252"/>
      <c r="KNA115" s="254"/>
      <c r="KNB115" s="255"/>
      <c r="KNC115" s="250"/>
      <c r="KND115" s="256"/>
      <c r="KNE115" s="250"/>
      <c r="KNF115" s="250"/>
      <c r="KNG115" s="250"/>
      <c r="KNH115" s="251"/>
      <c r="KNI115" s="252"/>
      <c r="KNJ115" s="252"/>
      <c r="KNK115" s="252"/>
      <c r="KNL115" s="253"/>
      <c r="KNM115" s="250"/>
      <c r="KNN115" s="252"/>
      <c r="KNO115" s="250"/>
      <c r="KNP115" s="250"/>
      <c r="KNQ115" s="252"/>
      <c r="KNR115" s="254"/>
      <c r="KNS115" s="255"/>
      <c r="KNT115" s="250"/>
      <c r="KNU115" s="256"/>
      <c r="KNV115" s="250"/>
      <c r="KNW115" s="250"/>
      <c r="KNX115" s="250"/>
      <c r="KNY115" s="251"/>
      <c r="KNZ115" s="252"/>
      <c r="KOA115" s="252"/>
      <c r="KOB115" s="252"/>
      <c r="KOC115" s="253"/>
      <c r="KOD115" s="250"/>
      <c r="KOE115" s="252"/>
      <c r="KOF115" s="250"/>
      <c r="KOG115" s="250"/>
      <c r="KOH115" s="252"/>
      <c r="KOI115" s="254"/>
      <c r="KOJ115" s="255"/>
      <c r="KOK115" s="250"/>
      <c r="KOL115" s="256"/>
      <c r="KOM115" s="250"/>
      <c r="KON115" s="250"/>
      <c r="KOO115" s="250"/>
      <c r="KOP115" s="251"/>
      <c r="KOQ115" s="252"/>
      <c r="KOR115" s="252"/>
      <c r="KOS115" s="252"/>
      <c r="KOT115" s="253"/>
      <c r="KOU115" s="250"/>
      <c r="KOV115" s="252"/>
      <c r="KOW115" s="250"/>
      <c r="KOX115" s="250"/>
      <c r="KOY115" s="252"/>
      <c r="KOZ115" s="254"/>
      <c r="KPA115" s="255"/>
      <c r="KPB115" s="250"/>
      <c r="KPC115" s="256"/>
      <c r="KPD115" s="250"/>
      <c r="KPE115" s="250"/>
      <c r="KPF115" s="250"/>
      <c r="KPG115" s="251"/>
      <c r="KPH115" s="252"/>
      <c r="KPI115" s="252"/>
      <c r="KPJ115" s="252"/>
      <c r="KPK115" s="253"/>
      <c r="KPL115" s="250"/>
      <c r="KPM115" s="252"/>
      <c r="KPN115" s="250"/>
      <c r="KPO115" s="250"/>
      <c r="KPP115" s="252"/>
      <c r="KPQ115" s="254"/>
      <c r="KPR115" s="255"/>
      <c r="KPS115" s="250"/>
      <c r="KPT115" s="256"/>
      <c r="KPU115" s="250"/>
      <c r="KPV115" s="250"/>
      <c r="KPW115" s="250"/>
      <c r="KPX115" s="251"/>
      <c r="KPY115" s="252"/>
      <c r="KPZ115" s="252"/>
      <c r="KQA115" s="252"/>
      <c r="KQB115" s="253"/>
      <c r="KQC115" s="250"/>
      <c r="KQD115" s="252"/>
      <c r="KQE115" s="250"/>
      <c r="KQF115" s="250"/>
      <c r="KQG115" s="252"/>
      <c r="KQH115" s="254"/>
      <c r="KQI115" s="255"/>
      <c r="KQJ115" s="250"/>
      <c r="KQK115" s="256"/>
      <c r="KQL115" s="250"/>
      <c r="KQM115" s="250"/>
      <c r="KQN115" s="250"/>
      <c r="KQO115" s="251"/>
      <c r="KQP115" s="252"/>
      <c r="KQQ115" s="252"/>
      <c r="KQR115" s="252"/>
      <c r="KQS115" s="253"/>
      <c r="KQT115" s="250"/>
      <c r="KQU115" s="252"/>
      <c r="KQV115" s="250"/>
      <c r="KQW115" s="250"/>
      <c r="KQX115" s="252"/>
      <c r="KQY115" s="254"/>
      <c r="KQZ115" s="255"/>
      <c r="KRA115" s="250"/>
      <c r="KRB115" s="256"/>
      <c r="KRC115" s="250"/>
      <c r="KRD115" s="250"/>
      <c r="KRE115" s="250"/>
      <c r="KRF115" s="251"/>
      <c r="KRG115" s="252"/>
      <c r="KRH115" s="252"/>
      <c r="KRI115" s="252"/>
      <c r="KRJ115" s="253"/>
      <c r="KRK115" s="250"/>
      <c r="KRL115" s="252"/>
      <c r="KRM115" s="250"/>
      <c r="KRN115" s="250"/>
      <c r="KRO115" s="252"/>
      <c r="KRP115" s="254"/>
      <c r="KRQ115" s="255"/>
      <c r="KRR115" s="250"/>
      <c r="KRS115" s="256"/>
      <c r="KRT115" s="250"/>
      <c r="KRU115" s="250"/>
      <c r="KRV115" s="250"/>
      <c r="KRW115" s="251"/>
      <c r="KRX115" s="252"/>
      <c r="KRY115" s="252"/>
      <c r="KRZ115" s="252"/>
      <c r="KSA115" s="253"/>
      <c r="KSB115" s="250"/>
      <c r="KSC115" s="252"/>
      <c r="KSD115" s="250"/>
      <c r="KSE115" s="250"/>
      <c r="KSF115" s="252"/>
      <c r="KSG115" s="254"/>
      <c r="KSH115" s="255"/>
      <c r="KSI115" s="250"/>
      <c r="KSJ115" s="256"/>
      <c r="KSK115" s="250"/>
      <c r="KSL115" s="250"/>
      <c r="KSM115" s="250"/>
      <c r="KSN115" s="251"/>
      <c r="KSO115" s="252"/>
      <c r="KSP115" s="252"/>
      <c r="KSQ115" s="252"/>
      <c r="KSR115" s="253"/>
      <c r="KSS115" s="250"/>
      <c r="KST115" s="252"/>
      <c r="KSU115" s="250"/>
      <c r="KSV115" s="250"/>
      <c r="KSW115" s="252"/>
      <c r="KSX115" s="254"/>
      <c r="KSY115" s="255"/>
      <c r="KSZ115" s="250"/>
      <c r="KTA115" s="256"/>
      <c r="KTB115" s="250"/>
      <c r="KTC115" s="250"/>
      <c r="KTD115" s="250"/>
      <c r="KTE115" s="251"/>
      <c r="KTF115" s="252"/>
      <c r="KTG115" s="252"/>
      <c r="KTH115" s="252"/>
      <c r="KTI115" s="253"/>
      <c r="KTJ115" s="250"/>
      <c r="KTK115" s="252"/>
      <c r="KTL115" s="250"/>
      <c r="KTM115" s="250"/>
      <c r="KTN115" s="252"/>
      <c r="KTO115" s="254"/>
      <c r="KTP115" s="255"/>
      <c r="KTQ115" s="250"/>
      <c r="KTR115" s="256"/>
      <c r="KTS115" s="250"/>
      <c r="KTT115" s="250"/>
      <c r="KTU115" s="250"/>
      <c r="KTV115" s="251"/>
      <c r="KTW115" s="252"/>
      <c r="KTX115" s="252"/>
      <c r="KTY115" s="252"/>
      <c r="KTZ115" s="253"/>
      <c r="KUA115" s="250"/>
      <c r="KUB115" s="252"/>
      <c r="KUC115" s="250"/>
      <c r="KUD115" s="250"/>
      <c r="KUE115" s="252"/>
      <c r="KUF115" s="254"/>
      <c r="KUG115" s="255"/>
      <c r="KUH115" s="250"/>
      <c r="KUI115" s="256"/>
      <c r="KUJ115" s="250"/>
      <c r="KUK115" s="250"/>
      <c r="KUL115" s="250"/>
      <c r="KUM115" s="251"/>
      <c r="KUN115" s="252"/>
      <c r="KUO115" s="252"/>
      <c r="KUP115" s="252"/>
      <c r="KUQ115" s="253"/>
      <c r="KUR115" s="250"/>
      <c r="KUS115" s="252"/>
      <c r="KUT115" s="250"/>
      <c r="KUU115" s="250"/>
      <c r="KUV115" s="252"/>
      <c r="KUW115" s="254"/>
      <c r="KUX115" s="255"/>
      <c r="KUY115" s="250"/>
      <c r="KUZ115" s="256"/>
      <c r="KVA115" s="250"/>
      <c r="KVB115" s="250"/>
      <c r="KVC115" s="250"/>
      <c r="KVD115" s="251"/>
      <c r="KVE115" s="252"/>
      <c r="KVF115" s="252"/>
      <c r="KVG115" s="252"/>
      <c r="KVH115" s="253"/>
      <c r="KVI115" s="250"/>
      <c r="KVJ115" s="252"/>
      <c r="KVK115" s="250"/>
      <c r="KVL115" s="250"/>
      <c r="KVM115" s="252"/>
      <c r="KVN115" s="254"/>
      <c r="KVO115" s="255"/>
      <c r="KVP115" s="250"/>
      <c r="KVQ115" s="256"/>
      <c r="KVR115" s="250"/>
      <c r="KVS115" s="250"/>
      <c r="KVT115" s="250"/>
      <c r="KVU115" s="251"/>
      <c r="KVV115" s="252"/>
      <c r="KVW115" s="252"/>
      <c r="KVX115" s="252"/>
      <c r="KVY115" s="253"/>
      <c r="KVZ115" s="250"/>
      <c r="KWA115" s="252"/>
      <c r="KWB115" s="250"/>
      <c r="KWC115" s="250"/>
      <c r="KWD115" s="252"/>
      <c r="KWE115" s="254"/>
      <c r="KWF115" s="255"/>
      <c r="KWG115" s="250"/>
      <c r="KWH115" s="256"/>
      <c r="KWI115" s="250"/>
      <c r="KWJ115" s="250"/>
      <c r="KWK115" s="250"/>
      <c r="KWL115" s="251"/>
      <c r="KWM115" s="252"/>
      <c r="KWN115" s="252"/>
      <c r="KWO115" s="252"/>
      <c r="KWP115" s="253"/>
      <c r="KWQ115" s="250"/>
      <c r="KWR115" s="252"/>
      <c r="KWS115" s="250"/>
      <c r="KWT115" s="250"/>
      <c r="KWU115" s="252"/>
      <c r="KWV115" s="254"/>
      <c r="KWW115" s="255"/>
      <c r="KWX115" s="250"/>
      <c r="KWY115" s="256"/>
      <c r="KWZ115" s="250"/>
      <c r="KXA115" s="250"/>
      <c r="KXB115" s="250"/>
      <c r="KXC115" s="251"/>
      <c r="KXD115" s="252"/>
      <c r="KXE115" s="252"/>
      <c r="KXF115" s="252"/>
      <c r="KXG115" s="253"/>
      <c r="KXH115" s="250"/>
      <c r="KXI115" s="252"/>
      <c r="KXJ115" s="250"/>
      <c r="KXK115" s="250"/>
      <c r="KXL115" s="252"/>
      <c r="KXM115" s="254"/>
      <c r="KXN115" s="255"/>
      <c r="KXO115" s="250"/>
      <c r="KXP115" s="256"/>
      <c r="KXQ115" s="250"/>
      <c r="KXR115" s="250"/>
      <c r="KXS115" s="250"/>
      <c r="KXT115" s="251"/>
      <c r="KXU115" s="252"/>
      <c r="KXV115" s="252"/>
      <c r="KXW115" s="252"/>
      <c r="KXX115" s="253"/>
      <c r="KXY115" s="250"/>
      <c r="KXZ115" s="252"/>
      <c r="KYA115" s="250"/>
      <c r="KYB115" s="250"/>
      <c r="KYC115" s="252"/>
      <c r="KYD115" s="254"/>
      <c r="KYE115" s="255"/>
      <c r="KYF115" s="250"/>
      <c r="KYG115" s="256"/>
      <c r="KYH115" s="250"/>
      <c r="KYI115" s="250"/>
      <c r="KYJ115" s="250"/>
      <c r="KYK115" s="251"/>
      <c r="KYL115" s="252"/>
      <c r="KYM115" s="252"/>
      <c r="KYN115" s="252"/>
      <c r="KYO115" s="253"/>
      <c r="KYP115" s="250"/>
      <c r="KYQ115" s="252"/>
      <c r="KYR115" s="250"/>
      <c r="KYS115" s="250"/>
      <c r="KYT115" s="252"/>
      <c r="KYU115" s="254"/>
      <c r="KYV115" s="255"/>
      <c r="KYW115" s="250"/>
      <c r="KYX115" s="256"/>
      <c r="KYY115" s="250"/>
      <c r="KYZ115" s="250"/>
      <c r="KZA115" s="250"/>
      <c r="KZB115" s="251"/>
      <c r="KZC115" s="252"/>
      <c r="KZD115" s="252"/>
      <c r="KZE115" s="252"/>
      <c r="KZF115" s="253"/>
      <c r="KZG115" s="250"/>
      <c r="KZH115" s="252"/>
      <c r="KZI115" s="250"/>
      <c r="KZJ115" s="250"/>
      <c r="KZK115" s="252"/>
      <c r="KZL115" s="254"/>
      <c r="KZM115" s="255"/>
      <c r="KZN115" s="250"/>
      <c r="KZO115" s="256"/>
      <c r="KZP115" s="250"/>
      <c r="KZQ115" s="250"/>
      <c r="KZR115" s="250"/>
      <c r="KZS115" s="251"/>
      <c r="KZT115" s="252"/>
      <c r="KZU115" s="252"/>
      <c r="KZV115" s="252"/>
      <c r="KZW115" s="253"/>
      <c r="KZX115" s="250"/>
      <c r="KZY115" s="252"/>
      <c r="KZZ115" s="250"/>
      <c r="LAA115" s="250"/>
      <c r="LAB115" s="252"/>
      <c r="LAC115" s="254"/>
      <c r="LAD115" s="255"/>
      <c r="LAE115" s="250"/>
      <c r="LAF115" s="256"/>
      <c r="LAG115" s="250"/>
      <c r="LAH115" s="250"/>
      <c r="LAI115" s="250"/>
      <c r="LAJ115" s="251"/>
      <c r="LAK115" s="252"/>
      <c r="LAL115" s="252"/>
      <c r="LAM115" s="252"/>
      <c r="LAN115" s="253"/>
      <c r="LAO115" s="250"/>
      <c r="LAP115" s="252"/>
      <c r="LAQ115" s="250"/>
      <c r="LAR115" s="250"/>
      <c r="LAS115" s="252"/>
      <c r="LAT115" s="254"/>
      <c r="LAU115" s="255"/>
      <c r="LAV115" s="250"/>
      <c r="LAW115" s="256"/>
      <c r="LAX115" s="250"/>
      <c r="LAY115" s="250"/>
      <c r="LAZ115" s="250"/>
      <c r="LBA115" s="251"/>
      <c r="LBB115" s="252"/>
      <c r="LBC115" s="252"/>
      <c r="LBD115" s="252"/>
      <c r="LBE115" s="253"/>
      <c r="LBF115" s="250"/>
      <c r="LBG115" s="252"/>
      <c r="LBH115" s="250"/>
      <c r="LBI115" s="250"/>
      <c r="LBJ115" s="252"/>
      <c r="LBK115" s="254"/>
      <c r="LBL115" s="255"/>
      <c r="LBM115" s="250"/>
      <c r="LBN115" s="256"/>
      <c r="LBO115" s="250"/>
      <c r="LBP115" s="250"/>
      <c r="LBQ115" s="250"/>
      <c r="LBR115" s="251"/>
      <c r="LBS115" s="252"/>
      <c r="LBT115" s="252"/>
      <c r="LBU115" s="252"/>
      <c r="LBV115" s="253"/>
      <c r="LBW115" s="250"/>
      <c r="LBX115" s="252"/>
      <c r="LBY115" s="250"/>
      <c r="LBZ115" s="250"/>
      <c r="LCA115" s="252"/>
      <c r="LCB115" s="254"/>
      <c r="LCC115" s="255"/>
      <c r="LCD115" s="250"/>
      <c r="LCE115" s="256"/>
      <c r="LCF115" s="250"/>
      <c r="LCG115" s="250"/>
      <c r="LCH115" s="250"/>
      <c r="LCI115" s="251"/>
      <c r="LCJ115" s="252"/>
      <c r="LCK115" s="252"/>
      <c r="LCL115" s="252"/>
      <c r="LCM115" s="253"/>
      <c r="LCN115" s="250"/>
      <c r="LCO115" s="252"/>
      <c r="LCP115" s="250"/>
      <c r="LCQ115" s="250"/>
      <c r="LCR115" s="252"/>
      <c r="LCS115" s="254"/>
      <c r="LCT115" s="255"/>
      <c r="LCU115" s="250"/>
      <c r="LCV115" s="256"/>
      <c r="LCW115" s="250"/>
      <c r="LCX115" s="250"/>
      <c r="LCY115" s="250"/>
      <c r="LCZ115" s="251"/>
      <c r="LDA115" s="252"/>
      <c r="LDB115" s="252"/>
      <c r="LDC115" s="252"/>
      <c r="LDD115" s="253"/>
      <c r="LDE115" s="250"/>
      <c r="LDF115" s="252"/>
      <c r="LDG115" s="250"/>
      <c r="LDH115" s="250"/>
      <c r="LDI115" s="252"/>
      <c r="LDJ115" s="254"/>
      <c r="LDK115" s="255"/>
      <c r="LDL115" s="250"/>
      <c r="LDM115" s="256"/>
      <c r="LDN115" s="250"/>
      <c r="LDO115" s="250"/>
      <c r="LDP115" s="250"/>
      <c r="LDQ115" s="251"/>
      <c r="LDR115" s="252"/>
      <c r="LDS115" s="252"/>
      <c r="LDT115" s="252"/>
      <c r="LDU115" s="253"/>
      <c r="LDV115" s="250"/>
      <c r="LDW115" s="252"/>
      <c r="LDX115" s="250"/>
      <c r="LDY115" s="250"/>
      <c r="LDZ115" s="252"/>
      <c r="LEA115" s="254"/>
      <c r="LEB115" s="255"/>
      <c r="LEC115" s="250"/>
      <c r="LED115" s="256"/>
      <c r="LEE115" s="250"/>
      <c r="LEF115" s="250"/>
      <c r="LEG115" s="250"/>
      <c r="LEH115" s="251"/>
      <c r="LEI115" s="252"/>
      <c r="LEJ115" s="252"/>
      <c r="LEK115" s="252"/>
      <c r="LEL115" s="253"/>
      <c r="LEM115" s="250"/>
      <c r="LEN115" s="252"/>
      <c r="LEO115" s="250"/>
      <c r="LEP115" s="250"/>
      <c r="LEQ115" s="252"/>
      <c r="LER115" s="254"/>
      <c r="LES115" s="255"/>
      <c r="LET115" s="250"/>
      <c r="LEU115" s="256"/>
      <c r="LEV115" s="250"/>
      <c r="LEW115" s="250"/>
      <c r="LEX115" s="250"/>
      <c r="LEY115" s="251"/>
      <c r="LEZ115" s="252"/>
      <c r="LFA115" s="252"/>
      <c r="LFB115" s="252"/>
      <c r="LFC115" s="253"/>
      <c r="LFD115" s="250"/>
      <c r="LFE115" s="252"/>
      <c r="LFF115" s="250"/>
      <c r="LFG115" s="250"/>
      <c r="LFH115" s="252"/>
      <c r="LFI115" s="254"/>
      <c r="LFJ115" s="255"/>
      <c r="LFK115" s="250"/>
      <c r="LFL115" s="256"/>
      <c r="LFM115" s="250"/>
      <c r="LFN115" s="250"/>
      <c r="LFO115" s="250"/>
      <c r="LFP115" s="251"/>
      <c r="LFQ115" s="252"/>
      <c r="LFR115" s="252"/>
      <c r="LFS115" s="252"/>
      <c r="LFT115" s="253"/>
      <c r="LFU115" s="250"/>
      <c r="LFV115" s="252"/>
      <c r="LFW115" s="250"/>
      <c r="LFX115" s="250"/>
      <c r="LFY115" s="252"/>
      <c r="LFZ115" s="254"/>
      <c r="LGA115" s="255"/>
      <c r="LGB115" s="250"/>
      <c r="LGC115" s="256"/>
      <c r="LGD115" s="250"/>
      <c r="LGE115" s="250"/>
      <c r="LGF115" s="250"/>
      <c r="LGG115" s="251"/>
      <c r="LGH115" s="252"/>
      <c r="LGI115" s="252"/>
      <c r="LGJ115" s="252"/>
      <c r="LGK115" s="253"/>
      <c r="LGL115" s="250"/>
      <c r="LGM115" s="252"/>
      <c r="LGN115" s="250"/>
      <c r="LGO115" s="250"/>
      <c r="LGP115" s="252"/>
      <c r="LGQ115" s="254"/>
      <c r="LGR115" s="255"/>
      <c r="LGS115" s="250"/>
      <c r="LGT115" s="256"/>
      <c r="LGU115" s="250"/>
      <c r="LGV115" s="250"/>
      <c r="LGW115" s="250"/>
      <c r="LGX115" s="251"/>
      <c r="LGY115" s="252"/>
      <c r="LGZ115" s="252"/>
      <c r="LHA115" s="252"/>
      <c r="LHB115" s="253"/>
      <c r="LHC115" s="250"/>
      <c r="LHD115" s="252"/>
      <c r="LHE115" s="250"/>
      <c r="LHF115" s="250"/>
      <c r="LHG115" s="252"/>
      <c r="LHH115" s="254"/>
      <c r="LHI115" s="255"/>
      <c r="LHJ115" s="250"/>
      <c r="LHK115" s="256"/>
      <c r="LHL115" s="250"/>
      <c r="LHM115" s="250"/>
      <c r="LHN115" s="250"/>
      <c r="LHO115" s="251"/>
      <c r="LHP115" s="252"/>
      <c r="LHQ115" s="252"/>
      <c r="LHR115" s="252"/>
      <c r="LHS115" s="253"/>
      <c r="LHT115" s="250"/>
      <c r="LHU115" s="252"/>
      <c r="LHV115" s="250"/>
      <c r="LHW115" s="250"/>
      <c r="LHX115" s="252"/>
      <c r="LHY115" s="254"/>
      <c r="LHZ115" s="255"/>
      <c r="LIA115" s="250"/>
      <c r="LIB115" s="256"/>
      <c r="LIC115" s="250"/>
      <c r="LID115" s="250"/>
      <c r="LIE115" s="250"/>
      <c r="LIF115" s="251"/>
      <c r="LIG115" s="252"/>
      <c r="LIH115" s="252"/>
      <c r="LII115" s="252"/>
      <c r="LIJ115" s="253"/>
      <c r="LIK115" s="250"/>
      <c r="LIL115" s="252"/>
      <c r="LIM115" s="250"/>
      <c r="LIN115" s="250"/>
      <c r="LIO115" s="252"/>
      <c r="LIP115" s="254"/>
      <c r="LIQ115" s="255"/>
      <c r="LIR115" s="250"/>
      <c r="LIS115" s="256"/>
      <c r="LIT115" s="250"/>
      <c r="LIU115" s="250"/>
      <c r="LIV115" s="250"/>
      <c r="LIW115" s="251"/>
      <c r="LIX115" s="252"/>
      <c r="LIY115" s="252"/>
      <c r="LIZ115" s="252"/>
      <c r="LJA115" s="253"/>
      <c r="LJB115" s="250"/>
      <c r="LJC115" s="252"/>
      <c r="LJD115" s="250"/>
      <c r="LJE115" s="250"/>
      <c r="LJF115" s="252"/>
      <c r="LJG115" s="254"/>
      <c r="LJH115" s="255"/>
      <c r="LJI115" s="250"/>
      <c r="LJJ115" s="256"/>
      <c r="LJK115" s="250"/>
      <c r="LJL115" s="250"/>
      <c r="LJM115" s="250"/>
      <c r="LJN115" s="251"/>
      <c r="LJO115" s="252"/>
      <c r="LJP115" s="252"/>
      <c r="LJQ115" s="252"/>
      <c r="LJR115" s="253"/>
      <c r="LJS115" s="250"/>
      <c r="LJT115" s="252"/>
      <c r="LJU115" s="250"/>
      <c r="LJV115" s="250"/>
      <c r="LJW115" s="252"/>
      <c r="LJX115" s="254"/>
      <c r="LJY115" s="255"/>
      <c r="LJZ115" s="250"/>
      <c r="LKA115" s="256"/>
      <c r="LKB115" s="250"/>
      <c r="LKC115" s="250"/>
      <c r="LKD115" s="250"/>
      <c r="LKE115" s="251"/>
      <c r="LKF115" s="252"/>
      <c r="LKG115" s="252"/>
      <c r="LKH115" s="252"/>
      <c r="LKI115" s="253"/>
      <c r="LKJ115" s="250"/>
      <c r="LKK115" s="252"/>
      <c r="LKL115" s="250"/>
      <c r="LKM115" s="250"/>
      <c r="LKN115" s="252"/>
      <c r="LKO115" s="254"/>
      <c r="LKP115" s="255"/>
      <c r="LKQ115" s="250"/>
      <c r="LKR115" s="256"/>
      <c r="LKS115" s="250"/>
      <c r="LKT115" s="250"/>
      <c r="LKU115" s="250"/>
      <c r="LKV115" s="251"/>
      <c r="LKW115" s="252"/>
      <c r="LKX115" s="252"/>
      <c r="LKY115" s="252"/>
      <c r="LKZ115" s="253"/>
      <c r="LLA115" s="250"/>
      <c r="LLB115" s="252"/>
      <c r="LLC115" s="250"/>
      <c r="LLD115" s="250"/>
      <c r="LLE115" s="252"/>
      <c r="LLF115" s="254"/>
      <c r="LLG115" s="255"/>
      <c r="LLH115" s="250"/>
      <c r="LLI115" s="256"/>
      <c r="LLJ115" s="250"/>
      <c r="LLK115" s="250"/>
      <c r="LLL115" s="250"/>
      <c r="LLM115" s="251"/>
      <c r="LLN115" s="252"/>
      <c r="LLO115" s="252"/>
      <c r="LLP115" s="252"/>
      <c r="LLQ115" s="253"/>
      <c r="LLR115" s="250"/>
      <c r="LLS115" s="252"/>
      <c r="LLT115" s="250"/>
      <c r="LLU115" s="250"/>
      <c r="LLV115" s="252"/>
      <c r="LLW115" s="254"/>
      <c r="LLX115" s="255"/>
      <c r="LLY115" s="250"/>
      <c r="LLZ115" s="256"/>
      <c r="LMA115" s="250"/>
      <c r="LMB115" s="250"/>
      <c r="LMC115" s="250"/>
      <c r="LMD115" s="251"/>
      <c r="LME115" s="252"/>
      <c r="LMF115" s="252"/>
      <c r="LMG115" s="252"/>
      <c r="LMH115" s="253"/>
      <c r="LMI115" s="250"/>
      <c r="LMJ115" s="252"/>
      <c r="LMK115" s="250"/>
      <c r="LML115" s="250"/>
      <c r="LMM115" s="252"/>
      <c r="LMN115" s="254"/>
      <c r="LMO115" s="255"/>
      <c r="LMP115" s="250"/>
      <c r="LMQ115" s="256"/>
      <c r="LMR115" s="250"/>
      <c r="LMS115" s="250"/>
      <c r="LMT115" s="250"/>
      <c r="LMU115" s="251"/>
      <c r="LMV115" s="252"/>
      <c r="LMW115" s="252"/>
      <c r="LMX115" s="252"/>
      <c r="LMY115" s="253"/>
      <c r="LMZ115" s="250"/>
      <c r="LNA115" s="252"/>
      <c r="LNB115" s="250"/>
      <c r="LNC115" s="250"/>
      <c r="LND115" s="252"/>
      <c r="LNE115" s="254"/>
      <c r="LNF115" s="255"/>
      <c r="LNG115" s="250"/>
      <c r="LNH115" s="256"/>
      <c r="LNI115" s="250"/>
      <c r="LNJ115" s="250"/>
      <c r="LNK115" s="250"/>
      <c r="LNL115" s="251"/>
      <c r="LNM115" s="252"/>
      <c r="LNN115" s="252"/>
      <c r="LNO115" s="252"/>
      <c r="LNP115" s="253"/>
      <c r="LNQ115" s="250"/>
      <c r="LNR115" s="252"/>
      <c r="LNS115" s="250"/>
      <c r="LNT115" s="250"/>
      <c r="LNU115" s="252"/>
      <c r="LNV115" s="254"/>
      <c r="LNW115" s="255"/>
      <c r="LNX115" s="250"/>
      <c r="LNY115" s="256"/>
      <c r="LNZ115" s="250"/>
      <c r="LOA115" s="250"/>
      <c r="LOB115" s="250"/>
      <c r="LOC115" s="251"/>
      <c r="LOD115" s="252"/>
      <c r="LOE115" s="252"/>
      <c r="LOF115" s="252"/>
      <c r="LOG115" s="253"/>
      <c r="LOH115" s="250"/>
      <c r="LOI115" s="252"/>
      <c r="LOJ115" s="250"/>
      <c r="LOK115" s="250"/>
      <c r="LOL115" s="252"/>
      <c r="LOM115" s="254"/>
      <c r="LON115" s="255"/>
      <c r="LOO115" s="250"/>
      <c r="LOP115" s="256"/>
      <c r="LOQ115" s="250"/>
      <c r="LOR115" s="250"/>
      <c r="LOS115" s="250"/>
      <c r="LOT115" s="251"/>
      <c r="LOU115" s="252"/>
      <c r="LOV115" s="252"/>
      <c r="LOW115" s="252"/>
      <c r="LOX115" s="253"/>
      <c r="LOY115" s="250"/>
      <c r="LOZ115" s="252"/>
      <c r="LPA115" s="250"/>
      <c r="LPB115" s="250"/>
      <c r="LPC115" s="252"/>
      <c r="LPD115" s="254"/>
      <c r="LPE115" s="255"/>
      <c r="LPF115" s="250"/>
      <c r="LPG115" s="256"/>
      <c r="LPH115" s="250"/>
      <c r="LPI115" s="250"/>
      <c r="LPJ115" s="250"/>
      <c r="LPK115" s="251"/>
      <c r="LPL115" s="252"/>
      <c r="LPM115" s="252"/>
      <c r="LPN115" s="252"/>
      <c r="LPO115" s="253"/>
      <c r="LPP115" s="250"/>
      <c r="LPQ115" s="252"/>
      <c r="LPR115" s="250"/>
      <c r="LPS115" s="250"/>
      <c r="LPT115" s="252"/>
      <c r="LPU115" s="254"/>
      <c r="LPV115" s="255"/>
      <c r="LPW115" s="250"/>
      <c r="LPX115" s="256"/>
      <c r="LPY115" s="250"/>
      <c r="LPZ115" s="250"/>
      <c r="LQA115" s="250"/>
      <c r="LQB115" s="251"/>
      <c r="LQC115" s="252"/>
      <c r="LQD115" s="252"/>
      <c r="LQE115" s="252"/>
      <c r="LQF115" s="253"/>
      <c r="LQG115" s="250"/>
      <c r="LQH115" s="252"/>
      <c r="LQI115" s="250"/>
      <c r="LQJ115" s="250"/>
      <c r="LQK115" s="252"/>
      <c r="LQL115" s="254"/>
      <c r="LQM115" s="255"/>
      <c r="LQN115" s="250"/>
      <c r="LQO115" s="256"/>
      <c r="LQP115" s="250"/>
      <c r="LQQ115" s="250"/>
      <c r="LQR115" s="250"/>
      <c r="LQS115" s="251"/>
      <c r="LQT115" s="252"/>
      <c r="LQU115" s="252"/>
      <c r="LQV115" s="252"/>
      <c r="LQW115" s="253"/>
      <c r="LQX115" s="250"/>
      <c r="LQY115" s="252"/>
      <c r="LQZ115" s="250"/>
      <c r="LRA115" s="250"/>
      <c r="LRB115" s="252"/>
      <c r="LRC115" s="254"/>
      <c r="LRD115" s="255"/>
      <c r="LRE115" s="250"/>
      <c r="LRF115" s="256"/>
      <c r="LRG115" s="250"/>
      <c r="LRH115" s="250"/>
      <c r="LRI115" s="250"/>
      <c r="LRJ115" s="251"/>
      <c r="LRK115" s="252"/>
      <c r="LRL115" s="252"/>
      <c r="LRM115" s="252"/>
      <c r="LRN115" s="253"/>
      <c r="LRO115" s="250"/>
      <c r="LRP115" s="252"/>
      <c r="LRQ115" s="250"/>
      <c r="LRR115" s="250"/>
      <c r="LRS115" s="252"/>
      <c r="LRT115" s="254"/>
      <c r="LRU115" s="255"/>
      <c r="LRV115" s="250"/>
      <c r="LRW115" s="256"/>
      <c r="LRX115" s="250"/>
      <c r="LRY115" s="250"/>
      <c r="LRZ115" s="250"/>
      <c r="LSA115" s="251"/>
      <c r="LSB115" s="252"/>
      <c r="LSC115" s="252"/>
      <c r="LSD115" s="252"/>
      <c r="LSE115" s="253"/>
      <c r="LSF115" s="250"/>
      <c r="LSG115" s="252"/>
      <c r="LSH115" s="250"/>
      <c r="LSI115" s="250"/>
      <c r="LSJ115" s="252"/>
      <c r="LSK115" s="254"/>
      <c r="LSL115" s="255"/>
      <c r="LSM115" s="250"/>
      <c r="LSN115" s="256"/>
      <c r="LSO115" s="250"/>
      <c r="LSP115" s="250"/>
      <c r="LSQ115" s="250"/>
      <c r="LSR115" s="251"/>
      <c r="LSS115" s="252"/>
      <c r="LST115" s="252"/>
      <c r="LSU115" s="252"/>
      <c r="LSV115" s="253"/>
      <c r="LSW115" s="250"/>
      <c r="LSX115" s="252"/>
      <c r="LSY115" s="250"/>
      <c r="LSZ115" s="250"/>
      <c r="LTA115" s="252"/>
      <c r="LTB115" s="254"/>
      <c r="LTC115" s="255"/>
      <c r="LTD115" s="250"/>
      <c r="LTE115" s="256"/>
      <c r="LTF115" s="250"/>
      <c r="LTG115" s="250"/>
      <c r="LTH115" s="250"/>
      <c r="LTI115" s="251"/>
      <c r="LTJ115" s="252"/>
      <c r="LTK115" s="252"/>
      <c r="LTL115" s="252"/>
      <c r="LTM115" s="253"/>
      <c r="LTN115" s="250"/>
      <c r="LTO115" s="252"/>
      <c r="LTP115" s="250"/>
      <c r="LTQ115" s="250"/>
      <c r="LTR115" s="252"/>
      <c r="LTS115" s="254"/>
      <c r="LTT115" s="255"/>
      <c r="LTU115" s="250"/>
      <c r="LTV115" s="256"/>
      <c r="LTW115" s="250"/>
      <c r="LTX115" s="250"/>
      <c r="LTY115" s="250"/>
      <c r="LTZ115" s="251"/>
      <c r="LUA115" s="252"/>
      <c r="LUB115" s="252"/>
      <c r="LUC115" s="252"/>
      <c r="LUD115" s="253"/>
      <c r="LUE115" s="250"/>
      <c r="LUF115" s="252"/>
      <c r="LUG115" s="250"/>
      <c r="LUH115" s="250"/>
      <c r="LUI115" s="252"/>
      <c r="LUJ115" s="254"/>
      <c r="LUK115" s="255"/>
      <c r="LUL115" s="250"/>
      <c r="LUM115" s="256"/>
      <c r="LUN115" s="250"/>
      <c r="LUO115" s="250"/>
      <c r="LUP115" s="250"/>
      <c r="LUQ115" s="251"/>
      <c r="LUR115" s="252"/>
      <c r="LUS115" s="252"/>
      <c r="LUT115" s="252"/>
      <c r="LUU115" s="253"/>
      <c r="LUV115" s="250"/>
      <c r="LUW115" s="252"/>
      <c r="LUX115" s="250"/>
      <c r="LUY115" s="250"/>
      <c r="LUZ115" s="252"/>
      <c r="LVA115" s="254"/>
      <c r="LVB115" s="255"/>
      <c r="LVC115" s="250"/>
      <c r="LVD115" s="256"/>
      <c r="LVE115" s="250"/>
      <c r="LVF115" s="250"/>
      <c r="LVG115" s="250"/>
      <c r="LVH115" s="251"/>
      <c r="LVI115" s="252"/>
      <c r="LVJ115" s="252"/>
      <c r="LVK115" s="252"/>
      <c r="LVL115" s="253"/>
      <c r="LVM115" s="250"/>
      <c r="LVN115" s="252"/>
      <c r="LVO115" s="250"/>
      <c r="LVP115" s="250"/>
      <c r="LVQ115" s="252"/>
      <c r="LVR115" s="254"/>
      <c r="LVS115" s="255"/>
      <c r="LVT115" s="250"/>
      <c r="LVU115" s="256"/>
      <c r="LVV115" s="250"/>
      <c r="LVW115" s="250"/>
      <c r="LVX115" s="250"/>
      <c r="LVY115" s="251"/>
      <c r="LVZ115" s="252"/>
      <c r="LWA115" s="252"/>
      <c r="LWB115" s="252"/>
      <c r="LWC115" s="253"/>
      <c r="LWD115" s="250"/>
      <c r="LWE115" s="252"/>
      <c r="LWF115" s="250"/>
      <c r="LWG115" s="250"/>
      <c r="LWH115" s="252"/>
      <c r="LWI115" s="254"/>
      <c r="LWJ115" s="255"/>
      <c r="LWK115" s="250"/>
      <c r="LWL115" s="256"/>
      <c r="LWM115" s="250"/>
      <c r="LWN115" s="250"/>
      <c r="LWO115" s="250"/>
      <c r="LWP115" s="251"/>
      <c r="LWQ115" s="252"/>
      <c r="LWR115" s="252"/>
      <c r="LWS115" s="252"/>
      <c r="LWT115" s="253"/>
      <c r="LWU115" s="250"/>
      <c r="LWV115" s="252"/>
      <c r="LWW115" s="250"/>
      <c r="LWX115" s="250"/>
      <c r="LWY115" s="252"/>
      <c r="LWZ115" s="254"/>
      <c r="LXA115" s="255"/>
      <c r="LXB115" s="250"/>
      <c r="LXC115" s="256"/>
      <c r="LXD115" s="250"/>
      <c r="LXE115" s="250"/>
      <c r="LXF115" s="250"/>
      <c r="LXG115" s="251"/>
      <c r="LXH115" s="252"/>
      <c r="LXI115" s="252"/>
      <c r="LXJ115" s="252"/>
      <c r="LXK115" s="253"/>
      <c r="LXL115" s="250"/>
      <c r="LXM115" s="252"/>
      <c r="LXN115" s="250"/>
      <c r="LXO115" s="250"/>
      <c r="LXP115" s="252"/>
      <c r="LXQ115" s="254"/>
      <c r="LXR115" s="255"/>
      <c r="LXS115" s="250"/>
      <c r="LXT115" s="256"/>
      <c r="LXU115" s="250"/>
      <c r="LXV115" s="250"/>
      <c r="LXW115" s="250"/>
      <c r="LXX115" s="251"/>
      <c r="LXY115" s="252"/>
      <c r="LXZ115" s="252"/>
      <c r="LYA115" s="252"/>
      <c r="LYB115" s="253"/>
      <c r="LYC115" s="250"/>
      <c r="LYD115" s="252"/>
      <c r="LYE115" s="250"/>
      <c r="LYF115" s="250"/>
      <c r="LYG115" s="252"/>
      <c r="LYH115" s="254"/>
      <c r="LYI115" s="255"/>
      <c r="LYJ115" s="250"/>
      <c r="LYK115" s="256"/>
      <c r="LYL115" s="250"/>
      <c r="LYM115" s="250"/>
      <c r="LYN115" s="250"/>
      <c r="LYO115" s="251"/>
      <c r="LYP115" s="252"/>
      <c r="LYQ115" s="252"/>
      <c r="LYR115" s="252"/>
      <c r="LYS115" s="253"/>
      <c r="LYT115" s="250"/>
      <c r="LYU115" s="252"/>
      <c r="LYV115" s="250"/>
      <c r="LYW115" s="250"/>
      <c r="LYX115" s="252"/>
      <c r="LYY115" s="254"/>
      <c r="LYZ115" s="255"/>
      <c r="LZA115" s="250"/>
      <c r="LZB115" s="256"/>
      <c r="LZC115" s="250"/>
      <c r="LZD115" s="250"/>
      <c r="LZE115" s="250"/>
      <c r="LZF115" s="251"/>
      <c r="LZG115" s="252"/>
      <c r="LZH115" s="252"/>
      <c r="LZI115" s="252"/>
      <c r="LZJ115" s="253"/>
      <c r="LZK115" s="250"/>
      <c r="LZL115" s="252"/>
      <c r="LZM115" s="250"/>
      <c r="LZN115" s="250"/>
      <c r="LZO115" s="252"/>
      <c r="LZP115" s="254"/>
      <c r="LZQ115" s="255"/>
      <c r="LZR115" s="250"/>
      <c r="LZS115" s="256"/>
      <c r="LZT115" s="250"/>
      <c r="LZU115" s="250"/>
      <c r="LZV115" s="250"/>
      <c r="LZW115" s="251"/>
      <c r="LZX115" s="252"/>
      <c r="LZY115" s="252"/>
      <c r="LZZ115" s="252"/>
      <c r="MAA115" s="253"/>
      <c r="MAB115" s="250"/>
      <c r="MAC115" s="252"/>
      <c r="MAD115" s="250"/>
      <c r="MAE115" s="250"/>
      <c r="MAF115" s="252"/>
      <c r="MAG115" s="254"/>
      <c r="MAH115" s="255"/>
      <c r="MAI115" s="250"/>
      <c r="MAJ115" s="256"/>
      <c r="MAK115" s="250"/>
      <c r="MAL115" s="250"/>
      <c r="MAM115" s="250"/>
      <c r="MAN115" s="251"/>
      <c r="MAO115" s="252"/>
      <c r="MAP115" s="252"/>
      <c r="MAQ115" s="252"/>
      <c r="MAR115" s="253"/>
      <c r="MAS115" s="250"/>
      <c r="MAT115" s="252"/>
      <c r="MAU115" s="250"/>
      <c r="MAV115" s="250"/>
      <c r="MAW115" s="252"/>
      <c r="MAX115" s="254"/>
      <c r="MAY115" s="255"/>
      <c r="MAZ115" s="250"/>
      <c r="MBA115" s="256"/>
      <c r="MBB115" s="250"/>
      <c r="MBC115" s="250"/>
      <c r="MBD115" s="250"/>
      <c r="MBE115" s="251"/>
      <c r="MBF115" s="252"/>
      <c r="MBG115" s="252"/>
      <c r="MBH115" s="252"/>
      <c r="MBI115" s="253"/>
      <c r="MBJ115" s="250"/>
      <c r="MBK115" s="252"/>
      <c r="MBL115" s="250"/>
      <c r="MBM115" s="250"/>
      <c r="MBN115" s="252"/>
      <c r="MBO115" s="254"/>
      <c r="MBP115" s="255"/>
      <c r="MBQ115" s="250"/>
      <c r="MBR115" s="256"/>
      <c r="MBS115" s="250"/>
      <c r="MBT115" s="250"/>
      <c r="MBU115" s="250"/>
      <c r="MBV115" s="251"/>
      <c r="MBW115" s="252"/>
      <c r="MBX115" s="252"/>
      <c r="MBY115" s="252"/>
      <c r="MBZ115" s="253"/>
      <c r="MCA115" s="250"/>
      <c r="MCB115" s="252"/>
      <c r="MCC115" s="250"/>
      <c r="MCD115" s="250"/>
      <c r="MCE115" s="252"/>
      <c r="MCF115" s="254"/>
      <c r="MCG115" s="255"/>
      <c r="MCH115" s="250"/>
      <c r="MCI115" s="256"/>
      <c r="MCJ115" s="250"/>
      <c r="MCK115" s="250"/>
      <c r="MCL115" s="250"/>
      <c r="MCM115" s="251"/>
      <c r="MCN115" s="252"/>
      <c r="MCO115" s="252"/>
      <c r="MCP115" s="252"/>
      <c r="MCQ115" s="253"/>
      <c r="MCR115" s="250"/>
      <c r="MCS115" s="252"/>
      <c r="MCT115" s="250"/>
      <c r="MCU115" s="250"/>
      <c r="MCV115" s="252"/>
      <c r="MCW115" s="254"/>
      <c r="MCX115" s="255"/>
      <c r="MCY115" s="250"/>
      <c r="MCZ115" s="256"/>
      <c r="MDA115" s="250"/>
      <c r="MDB115" s="250"/>
      <c r="MDC115" s="250"/>
      <c r="MDD115" s="251"/>
      <c r="MDE115" s="252"/>
      <c r="MDF115" s="252"/>
      <c r="MDG115" s="252"/>
      <c r="MDH115" s="253"/>
      <c r="MDI115" s="250"/>
      <c r="MDJ115" s="252"/>
      <c r="MDK115" s="250"/>
      <c r="MDL115" s="250"/>
      <c r="MDM115" s="252"/>
      <c r="MDN115" s="254"/>
      <c r="MDO115" s="255"/>
      <c r="MDP115" s="250"/>
      <c r="MDQ115" s="256"/>
      <c r="MDR115" s="250"/>
      <c r="MDS115" s="250"/>
      <c r="MDT115" s="250"/>
      <c r="MDU115" s="251"/>
      <c r="MDV115" s="252"/>
      <c r="MDW115" s="252"/>
      <c r="MDX115" s="252"/>
      <c r="MDY115" s="253"/>
      <c r="MDZ115" s="250"/>
      <c r="MEA115" s="252"/>
      <c r="MEB115" s="250"/>
      <c r="MEC115" s="250"/>
      <c r="MED115" s="252"/>
      <c r="MEE115" s="254"/>
      <c r="MEF115" s="255"/>
      <c r="MEG115" s="250"/>
      <c r="MEH115" s="256"/>
      <c r="MEI115" s="250"/>
      <c r="MEJ115" s="250"/>
      <c r="MEK115" s="250"/>
      <c r="MEL115" s="251"/>
      <c r="MEM115" s="252"/>
      <c r="MEN115" s="252"/>
      <c r="MEO115" s="252"/>
      <c r="MEP115" s="253"/>
      <c r="MEQ115" s="250"/>
      <c r="MER115" s="252"/>
      <c r="MES115" s="250"/>
      <c r="MET115" s="250"/>
      <c r="MEU115" s="252"/>
      <c r="MEV115" s="254"/>
      <c r="MEW115" s="255"/>
      <c r="MEX115" s="250"/>
      <c r="MEY115" s="256"/>
      <c r="MEZ115" s="250"/>
      <c r="MFA115" s="250"/>
      <c r="MFB115" s="250"/>
      <c r="MFC115" s="251"/>
      <c r="MFD115" s="252"/>
      <c r="MFE115" s="252"/>
      <c r="MFF115" s="252"/>
      <c r="MFG115" s="253"/>
      <c r="MFH115" s="250"/>
      <c r="MFI115" s="252"/>
      <c r="MFJ115" s="250"/>
      <c r="MFK115" s="250"/>
      <c r="MFL115" s="252"/>
      <c r="MFM115" s="254"/>
      <c r="MFN115" s="255"/>
      <c r="MFO115" s="250"/>
      <c r="MFP115" s="256"/>
      <c r="MFQ115" s="250"/>
      <c r="MFR115" s="250"/>
      <c r="MFS115" s="250"/>
      <c r="MFT115" s="251"/>
      <c r="MFU115" s="252"/>
      <c r="MFV115" s="252"/>
      <c r="MFW115" s="252"/>
      <c r="MFX115" s="253"/>
      <c r="MFY115" s="250"/>
      <c r="MFZ115" s="252"/>
      <c r="MGA115" s="250"/>
      <c r="MGB115" s="250"/>
      <c r="MGC115" s="252"/>
      <c r="MGD115" s="254"/>
      <c r="MGE115" s="255"/>
      <c r="MGF115" s="250"/>
      <c r="MGG115" s="256"/>
      <c r="MGH115" s="250"/>
      <c r="MGI115" s="250"/>
      <c r="MGJ115" s="250"/>
      <c r="MGK115" s="251"/>
      <c r="MGL115" s="252"/>
      <c r="MGM115" s="252"/>
      <c r="MGN115" s="252"/>
      <c r="MGO115" s="253"/>
      <c r="MGP115" s="250"/>
      <c r="MGQ115" s="252"/>
      <c r="MGR115" s="250"/>
      <c r="MGS115" s="250"/>
      <c r="MGT115" s="252"/>
      <c r="MGU115" s="254"/>
      <c r="MGV115" s="255"/>
      <c r="MGW115" s="250"/>
      <c r="MGX115" s="256"/>
      <c r="MGY115" s="250"/>
      <c r="MGZ115" s="250"/>
      <c r="MHA115" s="250"/>
      <c r="MHB115" s="251"/>
      <c r="MHC115" s="252"/>
      <c r="MHD115" s="252"/>
      <c r="MHE115" s="252"/>
      <c r="MHF115" s="253"/>
      <c r="MHG115" s="250"/>
      <c r="MHH115" s="252"/>
      <c r="MHI115" s="250"/>
      <c r="MHJ115" s="250"/>
      <c r="MHK115" s="252"/>
      <c r="MHL115" s="254"/>
      <c r="MHM115" s="255"/>
      <c r="MHN115" s="250"/>
      <c r="MHO115" s="256"/>
      <c r="MHP115" s="250"/>
      <c r="MHQ115" s="250"/>
      <c r="MHR115" s="250"/>
      <c r="MHS115" s="251"/>
      <c r="MHT115" s="252"/>
      <c r="MHU115" s="252"/>
      <c r="MHV115" s="252"/>
      <c r="MHW115" s="253"/>
      <c r="MHX115" s="250"/>
      <c r="MHY115" s="252"/>
      <c r="MHZ115" s="250"/>
      <c r="MIA115" s="250"/>
      <c r="MIB115" s="252"/>
      <c r="MIC115" s="254"/>
      <c r="MID115" s="255"/>
      <c r="MIE115" s="250"/>
      <c r="MIF115" s="256"/>
      <c r="MIG115" s="250"/>
      <c r="MIH115" s="250"/>
      <c r="MII115" s="250"/>
      <c r="MIJ115" s="251"/>
      <c r="MIK115" s="252"/>
      <c r="MIL115" s="252"/>
      <c r="MIM115" s="252"/>
      <c r="MIN115" s="253"/>
      <c r="MIO115" s="250"/>
      <c r="MIP115" s="252"/>
      <c r="MIQ115" s="250"/>
      <c r="MIR115" s="250"/>
      <c r="MIS115" s="252"/>
      <c r="MIT115" s="254"/>
      <c r="MIU115" s="255"/>
      <c r="MIV115" s="250"/>
      <c r="MIW115" s="256"/>
      <c r="MIX115" s="250"/>
      <c r="MIY115" s="250"/>
      <c r="MIZ115" s="250"/>
      <c r="MJA115" s="251"/>
      <c r="MJB115" s="252"/>
      <c r="MJC115" s="252"/>
      <c r="MJD115" s="252"/>
      <c r="MJE115" s="253"/>
      <c r="MJF115" s="250"/>
      <c r="MJG115" s="252"/>
      <c r="MJH115" s="250"/>
      <c r="MJI115" s="250"/>
      <c r="MJJ115" s="252"/>
      <c r="MJK115" s="254"/>
      <c r="MJL115" s="255"/>
      <c r="MJM115" s="250"/>
      <c r="MJN115" s="256"/>
      <c r="MJO115" s="250"/>
      <c r="MJP115" s="250"/>
      <c r="MJQ115" s="250"/>
      <c r="MJR115" s="251"/>
      <c r="MJS115" s="252"/>
      <c r="MJT115" s="252"/>
      <c r="MJU115" s="252"/>
      <c r="MJV115" s="253"/>
      <c r="MJW115" s="250"/>
      <c r="MJX115" s="252"/>
      <c r="MJY115" s="250"/>
      <c r="MJZ115" s="250"/>
      <c r="MKA115" s="252"/>
      <c r="MKB115" s="254"/>
      <c r="MKC115" s="255"/>
      <c r="MKD115" s="250"/>
      <c r="MKE115" s="256"/>
      <c r="MKF115" s="250"/>
      <c r="MKG115" s="250"/>
      <c r="MKH115" s="250"/>
      <c r="MKI115" s="251"/>
      <c r="MKJ115" s="252"/>
      <c r="MKK115" s="252"/>
      <c r="MKL115" s="252"/>
      <c r="MKM115" s="253"/>
      <c r="MKN115" s="250"/>
      <c r="MKO115" s="252"/>
      <c r="MKP115" s="250"/>
      <c r="MKQ115" s="250"/>
      <c r="MKR115" s="252"/>
      <c r="MKS115" s="254"/>
      <c r="MKT115" s="255"/>
      <c r="MKU115" s="250"/>
      <c r="MKV115" s="256"/>
      <c r="MKW115" s="250"/>
      <c r="MKX115" s="250"/>
      <c r="MKY115" s="250"/>
      <c r="MKZ115" s="251"/>
      <c r="MLA115" s="252"/>
      <c r="MLB115" s="252"/>
      <c r="MLC115" s="252"/>
      <c r="MLD115" s="253"/>
      <c r="MLE115" s="250"/>
      <c r="MLF115" s="252"/>
      <c r="MLG115" s="250"/>
      <c r="MLH115" s="250"/>
      <c r="MLI115" s="252"/>
      <c r="MLJ115" s="254"/>
      <c r="MLK115" s="255"/>
      <c r="MLL115" s="250"/>
      <c r="MLM115" s="256"/>
      <c r="MLN115" s="250"/>
      <c r="MLO115" s="250"/>
      <c r="MLP115" s="250"/>
      <c r="MLQ115" s="251"/>
      <c r="MLR115" s="252"/>
      <c r="MLS115" s="252"/>
      <c r="MLT115" s="252"/>
      <c r="MLU115" s="253"/>
      <c r="MLV115" s="250"/>
      <c r="MLW115" s="252"/>
      <c r="MLX115" s="250"/>
      <c r="MLY115" s="250"/>
      <c r="MLZ115" s="252"/>
      <c r="MMA115" s="254"/>
      <c r="MMB115" s="255"/>
      <c r="MMC115" s="250"/>
      <c r="MMD115" s="256"/>
      <c r="MME115" s="250"/>
      <c r="MMF115" s="250"/>
      <c r="MMG115" s="250"/>
      <c r="MMH115" s="251"/>
      <c r="MMI115" s="252"/>
      <c r="MMJ115" s="252"/>
      <c r="MMK115" s="252"/>
      <c r="MML115" s="253"/>
      <c r="MMM115" s="250"/>
      <c r="MMN115" s="252"/>
      <c r="MMO115" s="250"/>
      <c r="MMP115" s="250"/>
      <c r="MMQ115" s="252"/>
      <c r="MMR115" s="254"/>
      <c r="MMS115" s="255"/>
      <c r="MMT115" s="250"/>
      <c r="MMU115" s="256"/>
      <c r="MMV115" s="250"/>
      <c r="MMW115" s="250"/>
      <c r="MMX115" s="250"/>
      <c r="MMY115" s="251"/>
      <c r="MMZ115" s="252"/>
      <c r="MNA115" s="252"/>
      <c r="MNB115" s="252"/>
      <c r="MNC115" s="253"/>
      <c r="MND115" s="250"/>
      <c r="MNE115" s="252"/>
      <c r="MNF115" s="250"/>
      <c r="MNG115" s="250"/>
      <c r="MNH115" s="252"/>
      <c r="MNI115" s="254"/>
      <c r="MNJ115" s="255"/>
      <c r="MNK115" s="250"/>
      <c r="MNL115" s="256"/>
      <c r="MNM115" s="250"/>
      <c r="MNN115" s="250"/>
      <c r="MNO115" s="250"/>
      <c r="MNP115" s="251"/>
      <c r="MNQ115" s="252"/>
      <c r="MNR115" s="252"/>
      <c r="MNS115" s="252"/>
      <c r="MNT115" s="253"/>
      <c r="MNU115" s="250"/>
      <c r="MNV115" s="252"/>
      <c r="MNW115" s="250"/>
      <c r="MNX115" s="250"/>
      <c r="MNY115" s="252"/>
      <c r="MNZ115" s="254"/>
      <c r="MOA115" s="255"/>
      <c r="MOB115" s="250"/>
      <c r="MOC115" s="256"/>
      <c r="MOD115" s="250"/>
      <c r="MOE115" s="250"/>
      <c r="MOF115" s="250"/>
      <c r="MOG115" s="251"/>
      <c r="MOH115" s="252"/>
      <c r="MOI115" s="252"/>
      <c r="MOJ115" s="252"/>
      <c r="MOK115" s="253"/>
      <c r="MOL115" s="250"/>
      <c r="MOM115" s="252"/>
      <c r="MON115" s="250"/>
      <c r="MOO115" s="250"/>
      <c r="MOP115" s="252"/>
      <c r="MOQ115" s="254"/>
      <c r="MOR115" s="255"/>
      <c r="MOS115" s="250"/>
      <c r="MOT115" s="256"/>
      <c r="MOU115" s="250"/>
      <c r="MOV115" s="250"/>
      <c r="MOW115" s="250"/>
      <c r="MOX115" s="251"/>
      <c r="MOY115" s="252"/>
      <c r="MOZ115" s="252"/>
      <c r="MPA115" s="252"/>
      <c r="MPB115" s="253"/>
      <c r="MPC115" s="250"/>
      <c r="MPD115" s="252"/>
      <c r="MPE115" s="250"/>
      <c r="MPF115" s="250"/>
      <c r="MPG115" s="252"/>
      <c r="MPH115" s="254"/>
      <c r="MPI115" s="255"/>
      <c r="MPJ115" s="250"/>
      <c r="MPK115" s="256"/>
      <c r="MPL115" s="250"/>
      <c r="MPM115" s="250"/>
      <c r="MPN115" s="250"/>
      <c r="MPO115" s="251"/>
      <c r="MPP115" s="252"/>
      <c r="MPQ115" s="252"/>
      <c r="MPR115" s="252"/>
      <c r="MPS115" s="253"/>
      <c r="MPT115" s="250"/>
      <c r="MPU115" s="252"/>
      <c r="MPV115" s="250"/>
      <c r="MPW115" s="250"/>
      <c r="MPX115" s="252"/>
      <c r="MPY115" s="254"/>
      <c r="MPZ115" s="255"/>
      <c r="MQA115" s="250"/>
      <c r="MQB115" s="256"/>
      <c r="MQC115" s="250"/>
      <c r="MQD115" s="250"/>
      <c r="MQE115" s="250"/>
      <c r="MQF115" s="251"/>
      <c r="MQG115" s="252"/>
      <c r="MQH115" s="252"/>
      <c r="MQI115" s="252"/>
      <c r="MQJ115" s="253"/>
      <c r="MQK115" s="250"/>
      <c r="MQL115" s="252"/>
      <c r="MQM115" s="250"/>
      <c r="MQN115" s="250"/>
      <c r="MQO115" s="252"/>
      <c r="MQP115" s="254"/>
      <c r="MQQ115" s="255"/>
      <c r="MQR115" s="250"/>
      <c r="MQS115" s="256"/>
      <c r="MQT115" s="250"/>
      <c r="MQU115" s="250"/>
      <c r="MQV115" s="250"/>
      <c r="MQW115" s="251"/>
      <c r="MQX115" s="252"/>
      <c r="MQY115" s="252"/>
      <c r="MQZ115" s="252"/>
      <c r="MRA115" s="253"/>
      <c r="MRB115" s="250"/>
      <c r="MRC115" s="252"/>
      <c r="MRD115" s="250"/>
      <c r="MRE115" s="250"/>
      <c r="MRF115" s="252"/>
      <c r="MRG115" s="254"/>
      <c r="MRH115" s="255"/>
      <c r="MRI115" s="250"/>
      <c r="MRJ115" s="256"/>
      <c r="MRK115" s="250"/>
      <c r="MRL115" s="250"/>
      <c r="MRM115" s="250"/>
      <c r="MRN115" s="251"/>
      <c r="MRO115" s="252"/>
      <c r="MRP115" s="252"/>
      <c r="MRQ115" s="252"/>
      <c r="MRR115" s="253"/>
      <c r="MRS115" s="250"/>
      <c r="MRT115" s="252"/>
      <c r="MRU115" s="250"/>
      <c r="MRV115" s="250"/>
      <c r="MRW115" s="252"/>
      <c r="MRX115" s="254"/>
      <c r="MRY115" s="255"/>
      <c r="MRZ115" s="250"/>
      <c r="MSA115" s="256"/>
      <c r="MSB115" s="250"/>
      <c r="MSC115" s="250"/>
      <c r="MSD115" s="250"/>
      <c r="MSE115" s="251"/>
      <c r="MSF115" s="252"/>
      <c r="MSG115" s="252"/>
      <c r="MSH115" s="252"/>
      <c r="MSI115" s="253"/>
      <c r="MSJ115" s="250"/>
      <c r="MSK115" s="252"/>
      <c r="MSL115" s="250"/>
      <c r="MSM115" s="250"/>
      <c r="MSN115" s="252"/>
      <c r="MSO115" s="254"/>
      <c r="MSP115" s="255"/>
      <c r="MSQ115" s="250"/>
      <c r="MSR115" s="256"/>
      <c r="MSS115" s="250"/>
      <c r="MST115" s="250"/>
      <c r="MSU115" s="250"/>
      <c r="MSV115" s="251"/>
      <c r="MSW115" s="252"/>
      <c r="MSX115" s="252"/>
      <c r="MSY115" s="252"/>
      <c r="MSZ115" s="253"/>
      <c r="MTA115" s="250"/>
      <c r="MTB115" s="252"/>
      <c r="MTC115" s="250"/>
      <c r="MTD115" s="250"/>
      <c r="MTE115" s="252"/>
      <c r="MTF115" s="254"/>
      <c r="MTG115" s="255"/>
      <c r="MTH115" s="250"/>
      <c r="MTI115" s="256"/>
      <c r="MTJ115" s="250"/>
      <c r="MTK115" s="250"/>
      <c r="MTL115" s="250"/>
      <c r="MTM115" s="251"/>
      <c r="MTN115" s="252"/>
      <c r="MTO115" s="252"/>
      <c r="MTP115" s="252"/>
      <c r="MTQ115" s="253"/>
      <c r="MTR115" s="250"/>
      <c r="MTS115" s="252"/>
      <c r="MTT115" s="250"/>
      <c r="MTU115" s="250"/>
      <c r="MTV115" s="252"/>
      <c r="MTW115" s="254"/>
      <c r="MTX115" s="255"/>
      <c r="MTY115" s="250"/>
      <c r="MTZ115" s="256"/>
      <c r="MUA115" s="250"/>
      <c r="MUB115" s="250"/>
      <c r="MUC115" s="250"/>
      <c r="MUD115" s="251"/>
      <c r="MUE115" s="252"/>
      <c r="MUF115" s="252"/>
      <c r="MUG115" s="252"/>
      <c r="MUH115" s="253"/>
      <c r="MUI115" s="250"/>
      <c r="MUJ115" s="252"/>
      <c r="MUK115" s="250"/>
      <c r="MUL115" s="250"/>
      <c r="MUM115" s="252"/>
      <c r="MUN115" s="254"/>
      <c r="MUO115" s="255"/>
      <c r="MUP115" s="250"/>
      <c r="MUQ115" s="256"/>
      <c r="MUR115" s="250"/>
      <c r="MUS115" s="250"/>
      <c r="MUT115" s="250"/>
      <c r="MUU115" s="251"/>
      <c r="MUV115" s="252"/>
      <c r="MUW115" s="252"/>
      <c r="MUX115" s="252"/>
      <c r="MUY115" s="253"/>
      <c r="MUZ115" s="250"/>
      <c r="MVA115" s="252"/>
      <c r="MVB115" s="250"/>
      <c r="MVC115" s="250"/>
      <c r="MVD115" s="252"/>
      <c r="MVE115" s="254"/>
      <c r="MVF115" s="255"/>
      <c r="MVG115" s="250"/>
      <c r="MVH115" s="256"/>
      <c r="MVI115" s="250"/>
      <c r="MVJ115" s="250"/>
      <c r="MVK115" s="250"/>
      <c r="MVL115" s="251"/>
      <c r="MVM115" s="252"/>
      <c r="MVN115" s="252"/>
      <c r="MVO115" s="252"/>
      <c r="MVP115" s="253"/>
      <c r="MVQ115" s="250"/>
      <c r="MVR115" s="252"/>
      <c r="MVS115" s="250"/>
      <c r="MVT115" s="250"/>
      <c r="MVU115" s="252"/>
      <c r="MVV115" s="254"/>
      <c r="MVW115" s="255"/>
      <c r="MVX115" s="250"/>
      <c r="MVY115" s="256"/>
      <c r="MVZ115" s="250"/>
      <c r="MWA115" s="250"/>
      <c r="MWB115" s="250"/>
      <c r="MWC115" s="251"/>
      <c r="MWD115" s="252"/>
      <c r="MWE115" s="252"/>
      <c r="MWF115" s="252"/>
      <c r="MWG115" s="253"/>
      <c r="MWH115" s="250"/>
      <c r="MWI115" s="252"/>
      <c r="MWJ115" s="250"/>
      <c r="MWK115" s="250"/>
      <c r="MWL115" s="252"/>
      <c r="MWM115" s="254"/>
      <c r="MWN115" s="255"/>
      <c r="MWO115" s="250"/>
      <c r="MWP115" s="256"/>
      <c r="MWQ115" s="250"/>
      <c r="MWR115" s="250"/>
      <c r="MWS115" s="250"/>
      <c r="MWT115" s="251"/>
      <c r="MWU115" s="252"/>
      <c r="MWV115" s="252"/>
      <c r="MWW115" s="252"/>
      <c r="MWX115" s="253"/>
      <c r="MWY115" s="250"/>
      <c r="MWZ115" s="252"/>
      <c r="MXA115" s="250"/>
      <c r="MXB115" s="250"/>
      <c r="MXC115" s="252"/>
      <c r="MXD115" s="254"/>
      <c r="MXE115" s="255"/>
      <c r="MXF115" s="250"/>
      <c r="MXG115" s="256"/>
      <c r="MXH115" s="250"/>
      <c r="MXI115" s="250"/>
      <c r="MXJ115" s="250"/>
      <c r="MXK115" s="251"/>
      <c r="MXL115" s="252"/>
      <c r="MXM115" s="252"/>
      <c r="MXN115" s="252"/>
      <c r="MXO115" s="253"/>
      <c r="MXP115" s="250"/>
      <c r="MXQ115" s="252"/>
      <c r="MXR115" s="250"/>
      <c r="MXS115" s="250"/>
      <c r="MXT115" s="252"/>
      <c r="MXU115" s="254"/>
      <c r="MXV115" s="255"/>
      <c r="MXW115" s="250"/>
      <c r="MXX115" s="256"/>
      <c r="MXY115" s="250"/>
      <c r="MXZ115" s="250"/>
      <c r="MYA115" s="250"/>
      <c r="MYB115" s="251"/>
      <c r="MYC115" s="252"/>
      <c r="MYD115" s="252"/>
      <c r="MYE115" s="252"/>
      <c r="MYF115" s="253"/>
      <c r="MYG115" s="250"/>
      <c r="MYH115" s="252"/>
      <c r="MYI115" s="250"/>
      <c r="MYJ115" s="250"/>
      <c r="MYK115" s="252"/>
      <c r="MYL115" s="254"/>
      <c r="MYM115" s="255"/>
      <c r="MYN115" s="250"/>
      <c r="MYO115" s="256"/>
      <c r="MYP115" s="250"/>
      <c r="MYQ115" s="250"/>
      <c r="MYR115" s="250"/>
      <c r="MYS115" s="251"/>
      <c r="MYT115" s="252"/>
      <c r="MYU115" s="252"/>
      <c r="MYV115" s="252"/>
      <c r="MYW115" s="253"/>
      <c r="MYX115" s="250"/>
      <c r="MYY115" s="252"/>
      <c r="MYZ115" s="250"/>
      <c r="MZA115" s="250"/>
      <c r="MZB115" s="252"/>
      <c r="MZC115" s="254"/>
      <c r="MZD115" s="255"/>
      <c r="MZE115" s="250"/>
      <c r="MZF115" s="256"/>
      <c r="MZG115" s="250"/>
      <c r="MZH115" s="250"/>
      <c r="MZI115" s="250"/>
      <c r="MZJ115" s="251"/>
      <c r="MZK115" s="252"/>
      <c r="MZL115" s="252"/>
      <c r="MZM115" s="252"/>
      <c r="MZN115" s="253"/>
      <c r="MZO115" s="250"/>
      <c r="MZP115" s="252"/>
      <c r="MZQ115" s="250"/>
      <c r="MZR115" s="250"/>
      <c r="MZS115" s="252"/>
      <c r="MZT115" s="254"/>
      <c r="MZU115" s="255"/>
      <c r="MZV115" s="250"/>
      <c r="MZW115" s="256"/>
      <c r="MZX115" s="250"/>
      <c r="MZY115" s="250"/>
      <c r="MZZ115" s="250"/>
      <c r="NAA115" s="251"/>
      <c r="NAB115" s="252"/>
      <c r="NAC115" s="252"/>
      <c r="NAD115" s="252"/>
      <c r="NAE115" s="253"/>
      <c r="NAF115" s="250"/>
      <c r="NAG115" s="252"/>
      <c r="NAH115" s="250"/>
      <c r="NAI115" s="250"/>
      <c r="NAJ115" s="252"/>
      <c r="NAK115" s="254"/>
      <c r="NAL115" s="255"/>
      <c r="NAM115" s="250"/>
      <c r="NAN115" s="256"/>
      <c r="NAO115" s="250"/>
      <c r="NAP115" s="250"/>
      <c r="NAQ115" s="250"/>
      <c r="NAR115" s="251"/>
      <c r="NAS115" s="252"/>
      <c r="NAT115" s="252"/>
      <c r="NAU115" s="252"/>
      <c r="NAV115" s="253"/>
      <c r="NAW115" s="250"/>
      <c r="NAX115" s="252"/>
      <c r="NAY115" s="250"/>
      <c r="NAZ115" s="250"/>
      <c r="NBA115" s="252"/>
      <c r="NBB115" s="254"/>
      <c r="NBC115" s="255"/>
      <c r="NBD115" s="250"/>
      <c r="NBE115" s="256"/>
      <c r="NBF115" s="250"/>
      <c r="NBG115" s="250"/>
      <c r="NBH115" s="250"/>
      <c r="NBI115" s="251"/>
      <c r="NBJ115" s="252"/>
      <c r="NBK115" s="252"/>
      <c r="NBL115" s="252"/>
      <c r="NBM115" s="253"/>
      <c r="NBN115" s="250"/>
      <c r="NBO115" s="252"/>
      <c r="NBP115" s="250"/>
      <c r="NBQ115" s="250"/>
      <c r="NBR115" s="252"/>
      <c r="NBS115" s="254"/>
      <c r="NBT115" s="255"/>
      <c r="NBU115" s="250"/>
      <c r="NBV115" s="256"/>
      <c r="NBW115" s="250"/>
      <c r="NBX115" s="250"/>
      <c r="NBY115" s="250"/>
      <c r="NBZ115" s="251"/>
      <c r="NCA115" s="252"/>
      <c r="NCB115" s="252"/>
      <c r="NCC115" s="252"/>
      <c r="NCD115" s="253"/>
      <c r="NCE115" s="250"/>
      <c r="NCF115" s="252"/>
      <c r="NCG115" s="250"/>
      <c r="NCH115" s="250"/>
      <c r="NCI115" s="252"/>
      <c r="NCJ115" s="254"/>
      <c r="NCK115" s="255"/>
      <c r="NCL115" s="250"/>
      <c r="NCM115" s="256"/>
      <c r="NCN115" s="250"/>
      <c r="NCO115" s="250"/>
      <c r="NCP115" s="250"/>
      <c r="NCQ115" s="251"/>
      <c r="NCR115" s="252"/>
      <c r="NCS115" s="252"/>
      <c r="NCT115" s="252"/>
      <c r="NCU115" s="253"/>
      <c r="NCV115" s="250"/>
      <c r="NCW115" s="252"/>
      <c r="NCX115" s="250"/>
      <c r="NCY115" s="250"/>
      <c r="NCZ115" s="252"/>
      <c r="NDA115" s="254"/>
      <c r="NDB115" s="255"/>
      <c r="NDC115" s="250"/>
      <c r="NDD115" s="256"/>
      <c r="NDE115" s="250"/>
      <c r="NDF115" s="250"/>
      <c r="NDG115" s="250"/>
      <c r="NDH115" s="251"/>
      <c r="NDI115" s="252"/>
      <c r="NDJ115" s="252"/>
      <c r="NDK115" s="252"/>
      <c r="NDL115" s="253"/>
      <c r="NDM115" s="250"/>
      <c r="NDN115" s="252"/>
      <c r="NDO115" s="250"/>
      <c r="NDP115" s="250"/>
      <c r="NDQ115" s="252"/>
      <c r="NDR115" s="254"/>
      <c r="NDS115" s="255"/>
      <c r="NDT115" s="250"/>
      <c r="NDU115" s="256"/>
      <c r="NDV115" s="250"/>
      <c r="NDW115" s="250"/>
      <c r="NDX115" s="250"/>
      <c r="NDY115" s="251"/>
      <c r="NDZ115" s="252"/>
      <c r="NEA115" s="252"/>
      <c r="NEB115" s="252"/>
      <c r="NEC115" s="253"/>
      <c r="NED115" s="250"/>
      <c r="NEE115" s="252"/>
      <c r="NEF115" s="250"/>
      <c r="NEG115" s="250"/>
      <c r="NEH115" s="252"/>
      <c r="NEI115" s="254"/>
      <c r="NEJ115" s="255"/>
      <c r="NEK115" s="250"/>
      <c r="NEL115" s="256"/>
      <c r="NEM115" s="250"/>
      <c r="NEN115" s="250"/>
      <c r="NEO115" s="250"/>
      <c r="NEP115" s="251"/>
      <c r="NEQ115" s="252"/>
      <c r="NER115" s="252"/>
      <c r="NES115" s="252"/>
      <c r="NET115" s="253"/>
      <c r="NEU115" s="250"/>
      <c r="NEV115" s="252"/>
      <c r="NEW115" s="250"/>
      <c r="NEX115" s="250"/>
      <c r="NEY115" s="252"/>
      <c r="NEZ115" s="254"/>
      <c r="NFA115" s="255"/>
      <c r="NFB115" s="250"/>
      <c r="NFC115" s="256"/>
      <c r="NFD115" s="250"/>
      <c r="NFE115" s="250"/>
      <c r="NFF115" s="250"/>
      <c r="NFG115" s="251"/>
      <c r="NFH115" s="252"/>
      <c r="NFI115" s="252"/>
      <c r="NFJ115" s="252"/>
      <c r="NFK115" s="253"/>
      <c r="NFL115" s="250"/>
      <c r="NFM115" s="252"/>
      <c r="NFN115" s="250"/>
      <c r="NFO115" s="250"/>
      <c r="NFP115" s="252"/>
      <c r="NFQ115" s="254"/>
      <c r="NFR115" s="255"/>
      <c r="NFS115" s="250"/>
      <c r="NFT115" s="256"/>
      <c r="NFU115" s="250"/>
      <c r="NFV115" s="250"/>
      <c r="NFW115" s="250"/>
      <c r="NFX115" s="251"/>
      <c r="NFY115" s="252"/>
      <c r="NFZ115" s="252"/>
      <c r="NGA115" s="252"/>
      <c r="NGB115" s="253"/>
      <c r="NGC115" s="250"/>
      <c r="NGD115" s="252"/>
      <c r="NGE115" s="250"/>
      <c r="NGF115" s="250"/>
      <c r="NGG115" s="252"/>
      <c r="NGH115" s="254"/>
      <c r="NGI115" s="255"/>
      <c r="NGJ115" s="250"/>
      <c r="NGK115" s="256"/>
      <c r="NGL115" s="250"/>
      <c r="NGM115" s="250"/>
      <c r="NGN115" s="250"/>
      <c r="NGO115" s="251"/>
      <c r="NGP115" s="252"/>
      <c r="NGQ115" s="252"/>
      <c r="NGR115" s="252"/>
      <c r="NGS115" s="253"/>
      <c r="NGT115" s="250"/>
      <c r="NGU115" s="252"/>
      <c r="NGV115" s="250"/>
      <c r="NGW115" s="250"/>
      <c r="NGX115" s="252"/>
      <c r="NGY115" s="254"/>
      <c r="NGZ115" s="255"/>
      <c r="NHA115" s="250"/>
      <c r="NHB115" s="256"/>
      <c r="NHC115" s="250"/>
      <c r="NHD115" s="250"/>
      <c r="NHE115" s="250"/>
      <c r="NHF115" s="251"/>
      <c r="NHG115" s="252"/>
      <c r="NHH115" s="252"/>
      <c r="NHI115" s="252"/>
      <c r="NHJ115" s="253"/>
      <c r="NHK115" s="250"/>
      <c r="NHL115" s="252"/>
      <c r="NHM115" s="250"/>
      <c r="NHN115" s="250"/>
      <c r="NHO115" s="252"/>
      <c r="NHP115" s="254"/>
      <c r="NHQ115" s="255"/>
      <c r="NHR115" s="250"/>
      <c r="NHS115" s="256"/>
      <c r="NHT115" s="250"/>
      <c r="NHU115" s="250"/>
      <c r="NHV115" s="250"/>
      <c r="NHW115" s="251"/>
      <c r="NHX115" s="252"/>
      <c r="NHY115" s="252"/>
      <c r="NHZ115" s="252"/>
      <c r="NIA115" s="253"/>
      <c r="NIB115" s="250"/>
      <c r="NIC115" s="252"/>
      <c r="NID115" s="250"/>
      <c r="NIE115" s="250"/>
      <c r="NIF115" s="252"/>
      <c r="NIG115" s="254"/>
      <c r="NIH115" s="255"/>
      <c r="NII115" s="250"/>
      <c r="NIJ115" s="256"/>
      <c r="NIK115" s="250"/>
      <c r="NIL115" s="250"/>
      <c r="NIM115" s="250"/>
      <c r="NIN115" s="251"/>
      <c r="NIO115" s="252"/>
      <c r="NIP115" s="252"/>
      <c r="NIQ115" s="252"/>
      <c r="NIR115" s="253"/>
      <c r="NIS115" s="250"/>
      <c r="NIT115" s="252"/>
      <c r="NIU115" s="250"/>
      <c r="NIV115" s="250"/>
      <c r="NIW115" s="252"/>
      <c r="NIX115" s="254"/>
      <c r="NIY115" s="255"/>
      <c r="NIZ115" s="250"/>
      <c r="NJA115" s="256"/>
      <c r="NJB115" s="250"/>
      <c r="NJC115" s="250"/>
      <c r="NJD115" s="250"/>
      <c r="NJE115" s="251"/>
      <c r="NJF115" s="252"/>
      <c r="NJG115" s="252"/>
      <c r="NJH115" s="252"/>
      <c r="NJI115" s="253"/>
      <c r="NJJ115" s="250"/>
      <c r="NJK115" s="252"/>
      <c r="NJL115" s="250"/>
      <c r="NJM115" s="250"/>
      <c r="NJN115" s="252"/>
      <c r="NJO115" s="254"/>
      <c r="NJP115" s="255"/>
      <c r="NJQ115" s="250"/>
      <c r="NJR115" s="256"/>
      <c r="NJS115" s="250"/>
      <c r="NJT115" s="250"/>
      <c r="NJU115" s="250"/>
      <c r="NJV115" s="251"/>
      <c r="NJW115" s="252"/>
      <c r="NJX115" s="252"/>
      <c r="NJY115" s="252"/>
      <c r="NJZ115" s="253"/>
      <c r="NKA115" s="250"/>
      <c r="NKB115" s="252"/>
      <c r="NKC115" s="250"/>
      <c r="NKD115" s="250"/>
      <c r="NKE115" s="252"/>
      <c r="NKF115" s="254"/>
      <c r="NKG115" s="255"/>
      <c r="NKH115" s="250"/>
      <c r="NKI115" s="256"/>
      <c r="NKJ115" s="250"/>
      <c r="NKK115" s="250"/>
      <c r="NKL115" s="250"/>
      <c r="NKM115" s="251"/>
      <c r="NKN115" s="252"/>
      <c r="NKO115" s="252"/>
      <c r="NKP115" s="252"/>
      <c r="NKQ115" s="253"/>
      <c r="NKR115" s="250"/>
      <c r="NKS115" s="252"/>
      <c r="NKT115" s="250"/>
      <c r="NKU115" s="250"/>
      <c r="NKV115" s="252"/>
      <c r="NKW115" s="254"/>
      <c r="NKX115" s="255"/>
      <c r="NKY115" s="250"/>
      <c r="NKZ115" s="256"/>
      <c r="NLA115" s="250"/>
      <c r="NLB115" s="250"/>
      <c r="NLC115" s="250"/>
      <c r="NLD115" s="251"/>
      <c r="NLE115" s="252"/>
      <c r="NLF115" s="252"/>
      <c r="NLG115" s="252"/>
      <c r="NLH115" s="253"/>
      <c r="NLI115" s="250"/>
      <c r="NLJ115" s="252"/>
      <c r="NLK115" s="250"/>
      <c r="NLL115" s="250"/>
      <c r="NLM115" s="252"/>
      <c r="NLN115" s="254"/>
      <c r="NLO115" s="255"/>
      <c r="NLP115" s="250"/>
      <c r="NLQ115" s="256"/>
      <c r="NLR115" s="250"/>
      <c r="NLS115" s="250"/>
      <c r="NLT115" s="250"/>
      <c r="NLU115" s="251"/>
      <c r="NLV115" s="252"/>
      <c r="NLW115" s="252"/>
      <c r="NLX115" s="252"/>
      <c r="NLY115" s="253"/>
      <c r="NLZ115" s="250"/>
      <c r="NMA115" s="252"/>
      <c r="NMB115" s="250"/>
      <c r="NMC115" s="250"/>
      <c r="NMD115" s="252"/>
      <c r="NME115" s="254"/>
      <c r="NMF115" s="255"/>
      <c r="NMG115" s="250"/>
      <c r="NMH115" s="256"/>
      <c r="NMI115" s="250"/>
      <c r="NMJ115" s="250"/>
      <c r="NMK115" s="250"/>
      <c r="NML115" s="251"/>
      <c r="NMM115" s="252"/>
      <c r="NMN115" s="252"/>
      <c r="NMO115" s="252"/>
      <c r="NMP115" s="253"/>
      <c r="NMQ115" s="250"/>
      <c r="NMR115" s="252"/>
      <c r="NMS115" s="250"/>
      <c r="NMT115" s="250"/>
      <c r="NMU115" s="252"/>
      <c r="NMV115" s="254"/>
      <c r="NMW115" s="255"/>
      <c r="NMX115" s="250"/>
      <c r="NMY115" s="256"/>
      <c r="NMZ115" s="250"/>
      <c r="NNA115" s="250"/>
      <c r="NNB115" s="250"/>
      <c r="NNC115" s="251"/>
      <c r="NND115" s="252"/>
      <c r="NNE115" s="252"/>
      <c r="NNF115" s="252"/>
      <c r="NNG115" s="253"/>
      <c r="NNH115" s="250"/>
      <c r="NNI115" s="252"/>
      <c r="NNJ115" s="250"/>
      <c r="NNK115" s="250"/>
      <c r="NNL115" s="252"/>
      <c r="NNM115" s="254"/>
      <c r="NNN115" s="255"/>
      <c r="NNO115" s="250"/>
      <c r="NNP115" s="256"/>
      <c r="NNQ115" s="250"/>
      <c r="NNR115" s="250"/>
      <c r="NNS115" s="250"/>
      <c r="NNT115" s="251"/>
      <c r="NNU115" s="252"/>
      <c r="NNV115" s="252"/>
      <c r="NNW115" s="252"/>
      <c r="NNX115" s="253"/>
      <c r="NNY115" s="250"/>
      <c r="NNZ115" s="252"/>
      <c r="NOA115" s="250"/>
      <c r="NOB115" s="250"/>
      <c r="NOC115" s="252"/>
      <c r="NOD115" s="254"/>
      <c r="NOE115" s="255"/>
      <c r="NOF115" s="250"/>
      <c r="NOG115" s="256"/>
      <c r="NOH115" s="250"/>
      <c r="NOI115" s="250"/>
      <c r="NOJ115" s="250"/>
      <c r="NOK115" s="251"/>
      <c r="NOL115" s="252"/>
      <c r="NOM115" s="252"/>
      <c r="NON115" s="252"/>
      <c r="NOO115" s="253"/>
      <c r="NOP115" s="250"/>
      <c r="NOQ115" s="252"/>
      <c r="NOR115" s="250"/>
      <c r="NOS115" s="250"/>
      <c r="NOT115" s="252"/>
      <c r="NOU115" s="254"/>
      <c r="NOV115" s="255"/>
      <c r="NOW115" s="250"/>
      <c r="NOX115" s="256"/>
      <c r="NOY115" s="250"/>
      <c r="NOZ115" s="250"/>
      <c r="NPA115" s="250"/>
      <c r="NPB115" s="251"/>
      <c r="NPC115" s="252"/>
      <c r="NPD115" s="252"/>
      <c r="NPE115" s="252"/>
      <c r="NPF115" s="253"/>
      <c r="NPG115" s="250"/>
      <c r="NPH115" s="252"/>
      <c r="NPI115" s="250"/>
      <c r="NPJ115" s="250"/>
      <c r="NPK115" s="252"/>
      <c r="NPL115" s="254"/>
      <c r="NPM115" s="255"/>
      <c r="NPN115" s="250"/>
      <c r="NPO115" s="256"/>
      <c r="NPP115" s="250"/>
      <c r="NPQ115" s="250"/>
      <c r="NPR115" s="250"/>
      <c r="NPS115" s="251"/>
      <c r="NPT115" s="252"/>
      <c r="NPU115" s="252"/>
      <c r="NPV115" s="252"/>
      <c r="NPW115" s="253"/>
      <c r="NPX115" s="250"/>
      <c r="NPY115" s="252"/>
      <c r="NPZ115" s="250"/>
      <c r="NQA115" s="250"/>
      <c r="NQB115" s="252"/>
      <c r="NQC115" s="254"/>
      <c r="NQD115" s="255"/>
      <c r="NQE115" s="250"/>
      <c r="NQF115" s="256"/>
      <c r="NQG115" s="250"/>
      <c r="NQH115" s="250"/>
      <c r="NQI115" s="250"/>
      <c r="NQJ115" s="251"/>
      <c r="NQK115" s="252"/>
      <c r="NQL115" s="252"/>
      <c r="NQM115" s="252"/>
      <c r="NQN115" s="253"/>
      <c r="NQO115" s="250"/>
      <c r="NQP115" s="252"/>
      <c r="NQQ115" s="250"/>
      <c r="NQR115" s="250"/>
      <c r="NQS115" s="252"/>
      <c r="NQT115" s="254"/>
      <c r="NQU115" s="255"/>
      <c r="NQV115" s="250"/>
      <c r="NQW115" s="256"/>
      <c r="NQX115" s="250"/>
      <c r="NQY115" s="250"/>
      <c r="NQZ115" s="250"/>
      <c r="NRA115" s="251"/>
      <c r="NRB115" s="252"/>
      <c r="NRC115" s="252"/>
      <c r="NRD115" s="252"/>
      <c r="NRE115" s="253"/>
      <c r="NRF115" s="250"/>
      <c r="NRG115" s="252"/>
      <c r="NRH115" s="250"/>
      <c r="NRI115" s="250"/>
      <c r="NRJ115" s="252"/>
      <c r="NRK115" s="254"/>
      <c r="NRL115" s="255"/>
      <c r="NRM115" s="250"/>
      <c r="NRN115" s="256"/>
      <c r="NRO115" s="250"/>
      <c r="NRP115" s="250"/>
      <c r="NRQ115" s="250"/>
      <c r="NRR115" s="251"/>
      <c r="NRS115" s="252"/>
      <c r="NRT115" s="252"/>
      <c r="NRU115" s="252"/>
      <c r="NRV115" s="253"/>
      <c r="NRW115" s="250"/>
      <c r="NRX115" s="252"/>
      <c r="NRY115" s="250"/>
      <c r="NRZ115" s="250"/>
      <c r="NSA115" s="252"/>
      <c r="NSB115" s="254"/>
      <c r="NSC115" s="255"/>
      <c r="NSD115" s="250"/>
      <c r="NSE115" s="256"/>
      <c r="NSF115" s="250"/>
      <c r="NSG115" s="250"/>
      <c r="NSH115" s="250"/>
      <c r="NSI115" s="251"/>
      <c r="NSJ115" s="252"/>
      <c r="NSK115" s="252"/>
      <c r="NSL115" s="252"/>
      <c r="NSM115" s="253"/>
      <c r="NSN115" s="250"/>
      <c r="NSO115" s="252"/>
      <c r="NSP115" s="250"/>
      <c r="NSQ115" s="250"/>
      <c r="NSR115" s="252"/>
      <c r="NSS115" s="254"/>
      <c r="NST115" s="255"/>
      <c r="NSU115" s="250"/>
      <c r="NSV115" s="256"/>
      <c r="NSW115" s="250"/>
      <c r="NSX115" s="250"/>
      <c r="NSY115" s="250"/>
      <c r="NSZ115" s="251"/>
      <c r="NTA115" s="252"/>
      <c r="NTB115" s="252"/>
      <c r="NTC115" s="252"/>
      <c r="NTD115" s="253"/>
      <c r="NTE115" s="250"/>
      <c r="NTF115" s="252"/>
      <c r="NTG115" s="250"/>
      <c r="NTH115" s="250"/>
      <c r="NTI115" s="252"/>
      <c r="NTJ115" s="254"/>
      <c r="NTK115" s="255"/>
      <c r="NTL115" s="250"/>
      <c r="NTM115" s="256"/>
      <c r="NTN115" s="250"/>
      <c r="NTO115" s="250"/>
      <c r="NTP115" s="250"/>
      <c r="NTQ115" s="251"/>
      <c r="NTR115" s="252"/>
      <c r="NTS115" s="252"/>
      <c r="NTT115" s="252"/>
      <c r="NTU115" s="253"/>
      <c r="NTV115" s="250"/>
      <c r="NTW115" s="252"/>
      <c r="NTX115" s="250"/>
      <c r="NTY115" s="250"/>
      <c r="NTZ115" s="252"/>
      <c r="NUA115" s="254"/>
      <c r="NUB115" s="255"/>
      <c r="NUC115" s="250"/>
      <c r="NUD115" s="256"/>
      <c r="NUE115" s="250"/>
      <c r="NUF115" s="250"/>
      <c r="NUG115" s="250"/>
      <c r="NUH115" s="251"/>
      <c r="NUI115" s="252"/>
      <c r="NUJ115" s="252"/>
      <c r="NUK115" s="252"/>
      <c r="NUL115" s="253"/>
      <c r="NUM115" s="250"/>
      <c r="NUN115" s="252"/>
      <c r="NUO115" s="250"/>
      <c r="NUP115" s="250"/>
      <c r="NUQ115" s="252"/>
      <c r="NUR115" s="254"/>
      <c r="NUS115" s="255"/>
      <c r="NUT115" s="250"/>
      <c r="NUU115" s="256"/>
      <c r="NUV115" s="250"/>
      <c r="NUW115" s="250"/>
      <c r="NUX115" s="250"/>
      <c r="NUY115" s="251"/>
      <c r="NUZ115" s="252"/>
      <c r="NVA115" s="252"/>
      <c r="NVB115" s="252"/>
      <c r="NVC115" s="253"/>
      <c r="NVD115" s="250"/>
      <c r="NVE115" s="252"/>
      <c r="NVF115" s="250"/>
      <c r="NVG115" s="250"/>
      <c r="NVH115" s="252"/>
      <c r="NVI115" s="254"/>
      <c r="NVJ115" s="255"/>
      <c r="NVK115" s="250"/>
      <c r="NVL115" s="256"/>
      <c r="NVM115" s="250"/>
      <c r="NVN115" s="250"/>
      <c r="NVO115" s="250"/>
      <c r="NVP115" s="251"/>
      <c r="NVQ115" s="252"/>
      <c r="NVR115" s="252"/>
      <c r="NVS115" s="252"/>
      <c r="NVT115" s="253"/>
      <c r="NVU115" s="250"/>
      <c r="NVV115" s="252"/>
      <c r="NVW115" s="250"/>
      <c r="NVX115" s="250"/>
      <c r="NVY115" s="252"/>
      <c r="NVZ115" s="254"/>
      <c r="NWA115" s="255"/>
      <c r="NWB115" s="250"/>
      <c r="NWC115" s="256"/>
      <c r="NWD115" s="250"/>
      <c r="NWE115" s="250"/>
      <c r="NWF115" s="250"/>
      <c r="NWG115" s="251"/>
      <c r="NWH115" s="252"/>
      <c r="NWI115" s="252"/>
      <c r="NWJ115" s="252"/>
      <c r="NWK115" s="253"/>
      <c r="NWL115" s="250"/>
      <c r="NWM115" s="252"/>
      <c r="NWN115" s="250"/>
      <c r="NWO115" s="250"/>
      <c r="NWP115" s="252"/>
      <c r="NWQ115" s="254"/>
      <c r="NWR115" s="255"/>
      <c r="NWS115" s="250"/>
      <c r="NWT115" s="256"/>
      <c r="NWU115" s="250"/>
      <c r="NWV115" s="250"/>
      <c r="NWW115" s="250"/>
      <c r="NWX115" s="251"/>
      <c r="NWY115" s="252"/>
      <c r="NWZ115" s="252"/>
      <c r="NXA115" s="252"/>
      <c r="NXB115" s="253"/>
      <c r="NXC115" s="250"/>
      <c r="NXD115" s="252"/>
      <c r="NXE115" s="250"/>
      <c r="NXF115" s="250"/>
      <c r="NXG115" s="252"/>
      <c r="NXH115" s="254"/>
      <c r="NXI115" s="255"/>
      <c r="NXJ115" s="250"/>
      <c r="NXK115" s="256"/>
      <c r="NXL115" s="250"/>
      <c r="NXM115" s="250"/>
      <c r="NXN115" s="250"/>
      <c r="NXO115" s="251"/>
      <c r="NXP115" s="252"/>
      <c r="NXQ115" s="252"/>
      <c r="NXR115" s="252"/>
      <c r="NXS115" s="253"/>
      <c r="NXT115" s="250"/>
      <c r="NXU115" s="252"/>
      <c r="NXV115" s="250"/>
      <c r="NXW115" s="250"/>
      <c r="NXX115" s="252"/>
      <c r="NXY115" s="254"/>
      <c r="NXZ115" s="255"/>
      <c r="NYA115" s="250"/>
      <c r="NYB115" s="256"/>
      <c r="NYC115" s="250"/>
      <c r="NYD115" s="250"/>
      <c r="NYE115" s="250"/>
      <c r="NYF115" s="251"/>
      <c r="NYG115" s="252"/>
      <c r="NYH115" s="252"/>
      <c r="NYI115" s="252"/>
      <c r="NYJ115" s="253"/>
      <c r="NYK115" s="250"/>
      <c r="NYL115" s="252"/>
      <c r="NYM115" s="250"/>
      <c r="NYN115" s="250"/>
      <c r="NYO115" s="252"/>
      <c r="NYP115" s="254"/>
      <c r="NYQ115" s="255"/>
      <c r="NYR115" s="250"/>
      <c r="NYS115" s="256"/>
      <c r="NYT115" s="250"/>
      <c r="NYU115" s="250"/>
      <c r="NYV115" s="250"/>
      <c r="NYW115" s="251"/>
      <c r="NYX115" s="252"/>
      <c r="NYY115" s="252"/>
      <c r="NYZ115" s="252"/>
      <c r="NZA115" s="253"/>
      <c r="NZB115" s="250"/>
      <c r="NZC115" s="252"/>
      <c r="NZD115" s="250"/>
      <c r="NZE115" s="250"/>
      <c r="NZF115" s="252"/>
      <c r="NZG115" s="254"/>
      <c r="NZH115" s="255"/>
      <c r="NZI115" s="250"/>
      <c r="NZJ115" s="256"/>
      <c r="NZK115" s="250"/>
      <c r="NZL115" s="250"/>
      <c r="NZM115" s="250"/>
      <c r="NZN115" s="251"/>
      <c r="NZO115" s="252"/>
      <c r="NZP115" s="252"/>
      <c r="NZQ115" s="252"/>
      <c r="NZR115" s="253"/>
      <c r="NZS115" s="250"/>
      <c r="NZT115" s="252"/>
      <c r="NZU115" s="250"/>
      <c r="NZV115" s="250"/>
      <c r="NZW115" s="252"/>
      <c r="NZX115" s="254"/>
      <c r="NZY115" s="255"/>
      <c r="NZZ115" s="250"/>
      <c r="OAA115" s="256"/>
      <c r="OAB115" s="250"/>
      <c r="OAC115" s="250"/>
      <c r="OAD115" s="250"/>
      <c r="OAE115" s="251"/>
      <c r="OAF115" s="252"/>
      <c r="OAG115" s="252"/>
      <c r="OAH115" s="252"/>
      <c r="OAI115" s="253"/>
      <c r="OAJ115" s="250"/>
      <c r="OAK115" s="252"/>
      <c r="OAL115" s="250"/>
      <c r="OAM115" s="250"/>
      <c r="OAN115" s="252"/>
      <c r="OAO115" s="254"/>
      <c r="OAP115" s="255"/>
      <c r="OAQ115" s="250"/>
      <c r="OAR115" s="256"/>
      <c r="OAS115" s="250"/>
      <c r="OAT115" s="250"/>
      <c r="OAU115" s="250"/>
      <c r="OAV115" s="251"/>
      <c r="OAW115" s="252"/>
      <c r="OAX115" s="252"/>
      <c r="OAY115" s="252"/>
      <c r="OAZ115" s="253"/>
      <c r="OBA115" s="250"/>
      <c r="OBB115" s="252"/>
      <c r="OBC115" s="250"/>
      <c r="OBD115" s="250"/>
      <c r="OBE115" s="252"/>
      <c r="OBF115" s="254"/>
      <c r="OBG115" s="255"/>
      <c r="OBH115" s="250"/>
      <c r="OBI115" s="256"/>
      <c r="OBJ115" s="250"/>
      <c r="OBK115" s="250"/>
      <c r="OBL115" s="250"/>
      <c r="OBM115" s="251"/>
      <c r="OBN115" s="252"/>
      <c r="OBO115" s="252"/>
      <c r="OBP115" s="252"/>
      <c r="OBQ115" s="253"/>
      <c r="OBR115" s="250"/>
      <c r="OBS115" s="252"/>
      <c r="OBT115" s="250"/>
      <c r="OBU115" s="250"/>
      <c r="OBV115" s="252"/>
      <c r="OBW115" s="254"/>
      <c r="OBX115" s="255"/>
      <c r="OBY115" s="250"/>
      <c r="OBZ115" s="256"/>
      <c r="OCA115" s="250"/>
      <c r="OCB115" s="250"/>
      <c r="OCC115" s="250"/>
      <c r="OCD115" s="251"/>
      <c r="OCE115" s="252"/>
      <c r="OCF115" s="252"/>
      <c r="OCG115" s="252"/>
      <c r="OCH115" s="253"/>
      <c r="OCI115" s="250"/>
      <c r="OCJ115" s="252"/>
      <c r="OCK115" s="250"/>
      <c r="OCL115" s="250"/>
      <c r="OCM115" s="252"/>
      <c r="OCN115" s="254"/>
      <c r="OCO115" s="255"/>
      <c r="OCP115" s="250"/>
      <c r="OCQ115" s="256"/>
      <c r="OCR115" s="250"/>
      <c r="OCS115" s="250"/>
      <c r="OCT115" s="250"/>
      <c r="OCU115" s="251"/>
      <c r="OCV115" s="252"/>
      <c r="OCW115" s="252"/>
      <c r="OCX115" s="252"/>
      <c r="OCY115" s="253"/>
      <c r="OCZ115" s="250"/>
      <c r="ODA115" s="252"/>
      <c r="ODB115" s="250"/>
      <c r="ODC115" s="250"/>
      <c r="ODD115" s="252"/>
      <c r="ODE115" s="254"/>
      <c r="ODF115" s="255"/>
      <c r="ODG115" s="250"/>
      <c r="ODH115" s="256"/>
      <c r="ODI115" s="250"/>
      <c r="ODJ115" s="250"/>
      <c r="ODK115" s="250"/>
      <c r="ODL115" s="251"/>
      <c r="ODM115" s="252"/>
      <c r="ODN115" s="252"/>
      <c r="ODO115" s="252"/>
      <c r="ODP115" s="253"/>
      <c r="ODQ115" s="250"/>
      <c r="ODR115" s="252"/>
      <c r="ODS115" s="250"/>
      <c r="ODT115" s="250"/>
      <c r="ODU115" s="252"/>
      <c r="ODV115" s="254"/>
      <c r="ODW115" s="255"/>
      <c r="ODX115" s="250"/>
      <c r="ODY115" s="256"/>
      <c r="ODZ115" s="250"/>
      <c r="OEA115" s="250"/>
      <c r="OEB115" s="250"/>
      <c r="OEC115" s="251"/>
      <c r="OED115" s="252"/>
      <c r="OEE115" s="252"/>
      <c r="OEF115" s="252"/>
      <c r="OEG115" s="253"/>
      <c r="OEH115" s="250"/>
      <c r="OEI115" s="252"/>
      <c r="OEJ115" s="250"/>
      <c r="OEK115" s="250"/>
      <c r="OEL115" s="252"/>
      <c r="OEM115" s="254"/>
      <c r="OEN115" s="255"/>
      <c r="OEO115" s="250"/>
      <c r="OEP115" s="256"/>
      <c r="OEQ115" s="250"/>
      <c r="OER115" s="250"/>
      <c r="OES115" s="250"/>
      <c r="OET115" s="251"/>
      <c r="OEU115" s="252"/>
      <c r="OEV115" s="252"/>
      <c r="OEW115" s="252"/>
      <c r="OEX115" s="253"/>
      <c r="OEY115" s="250"/>
      <c r="OEZ115" s="252"/>
      <c r="OFA115" s="250"/>
      <c r="OFB115" s="250"/>
      <c r="OFC115" s="252"/>
      <c r="OFD115" s="254"/>
      <c r="OFE115" s="255"/>
      <c r="OFF115" s="250"/>
      <c r="OFG115" s="256"/>
      <c r="OFH115" s="250"/>
      <c r="OFI115" s="250"/>
      <c r="OFJ115" s="250"/>
      <c r="OFK115" s="251"/>
      <c r="OFL115" s="252"/>
      <c r="OFM115" s="252"/>
      <c r="OFN115" s="252"/>
      <c r="OFO115" s="253"/>
      <c r="OFP115" s="250"/>
      <c r="OFQ115" s="252"/>
      <c r="OFR115" s="250"/>
      <c r="OFS115" s="250"/>
      <c r="OFT115" s="252"/>
      <c r="OFU115" s="254"/>
      <c r="OFV115" s="255"/>
      <c r="OFW115" s="250"/>
      <c r="OFX115" s="256"/>
      <c r="OFY115" s="250"/>
      <c r="OFZ115" s="250"/>
      <c r="OGA115" s="250"/>
      <c r="OGB115" s="251"/>
      <c r="OGC115" s="252"/>
      <c r="OGD115" s="252"/>
      <c r="OGE115" s="252"/>
      <c r="OGF115" s="253"/>
      <c r="OGG115" s="250"/>
      <c r="OGH115" s="252"/>
      <c r="OGI115" s="250"/>
      <c r="OGJ115" s="250"/>
      <c r="OGK115" s="252"/>
      <c r="OGL115" s="254"/>
      <c r="OGM115" s="255"/>
      <c r="OGN115" s="250"/>
      <c r="OGO115" s="256"/>
      <c r="OGP115" s="250"/>
      <c r="OGQ115" s="250"/>
      <c r="OGR115" s="250"/>
      <c r="OGS115" s="251"/>
      <c r="OGT115" s="252"/>
      <c r="OGU115" s="252"/>
      <c r="OGV115" s="252"/>
      <c r="OGW115" s="253"/>
      <c r="OGX115" s="250"/>
      <c r="OGY115" s="252"/>
      <c r="OGZ115" s="250"/>
      <c r="OHA115" s="250"/>
      <c r="OHB115" s="252"/>
      <c r="OHC115" s="254"/>
      <c r="OHD115" s="255"/>
      <c r="OHE115" s="250"/>
      <c r="OHF115" s="256"/>
      <c r="OHG115" s="250"/>
      <c r="OHH115" s="250"/>
      <c r="OHI115" s="250"/>
      <c r="OHJ115" s="251"/>
      <c r="OHK115" s="252"/>
      <c r="OHL115" s="252"/>
      <c r="OHM115" s="252"/>
      <c r="OHN115" s="253"/>
      <c r="OHO115" s="250"/>
      <c r="OHP115" s="252"/>
      <c r="OHQ115" s="250"/>
      <c r="OHR115" s="250"/>
      <c r="OHS115" s="252"/>
      <c r="OHT115" s="254"/>
      <c r="OHU115" s="255"/>
      <c r="OHV115" s="250"/>
      <c r="OHW115" s="256"/>
      <c r="OHX115" s="250"/>
      <c r="OHY115" s="250"/>
      <c r="OHZ115" s="250"/>
      <c r="OIA115" s="251"/>
      <c r="OIB115" s="252"/>
      <c r="OIC115" s="252"/>
      <c r="OID115" s="252"/>
      <c r="OIE115" s="253"/>
      <c r="OIF115" s="250"/>
      <c r="OIG115" s="252"/>
      <c r="OIH115" s="250"/>
      <c r="OII115" s="250"/>
      <c r="OIJ115" s="252"/>
      <c r="OIK115" s="254"/>
      <c r="OIL115" s="255"/>
      <c r="OIM115" s="250"/>
      <c r="OIN115" s="256"/>
      <c r="OIO115" s="250"/>
      <c r="OIP115" s="250"/>
      <c r="OIQ115" s="250"/>
      <c r="OIR115" s="251"/>
      <c r="OIS115" s="252"/>
      <c r="OIT115" s="252"/>
      <c r="OIU115" s="252"/>
      <c r="OIV115" s="253"/>
      <c r="OIW115" s="250"/>
      <c r="OIX115" s="252"/>
      <c r="OIY115" s="250"/>
      <c r="OIZ115" s="250"/>
      <c r="OJA115" s="252"/>
      <c r="OJB115" s="254"/>
      <c r="OJC115" s="255"/>
      <c r="OJD115" s="250"/>
      <c r="OJE115" s="256"/>
      <c r="OJF115" s="250"/>
      <c r="OJG115" s="250"/>
      <c r="OJH115" s="250"/>
      <c r="OJI115" s="251"/>
      <c r="OJJ115" s="252"/>
      <c r="OJK115" s="252"/>
      <c r="OJL115" s="252"/>
      <c r="OJM115" s="253"/>
      <c r="OJN115" s="250"/>
      <c r="OJO115" s="252"/>
      <c r="OJP115" s="250"/>
      <c r="OJQ115" s="250"/>
      <c r="OJR115" s="252"/>
      <c r="OJS115" s="254"/>
      <c r="OJT115" s="255"/>
      <c r="OJU115" s="250"/>
      <c r="OJV115" s="256"/>
      <c r="OJW115" s="250"/>
      <c r="OJX115" s="250"/>
      <c r="OJY115" s="250"/>
      <c r="OJZ115" s="251"/>
      <c r="OKA115" s="252"/>
      <c r="OKB115" s="252"/>
      <c r="OKC115" s="252"/>
      <c r="OKD115" s="253"/>
      <c r="OKE115" s="250"/>
      <c r="OKF115" s="252"/>
      <c r="OKG115" s="250"/>
      <c r="OKH115" s="250"/>
      <c r="OKI115" s="252"/>
      <c r="OKJ115" s="254"/>
      <c r="OKK115" s="255"/>
      <c r="OKL115" s="250"/>
      <c r="OKM115" s="256"/>
      <c r="OKN115" s="250"/>
      <c r="OKO115" s="250"/>
      <c r="OKP115" s="250"/>
      <c r="OKQ115" s="251"/>
      <c r="OKR115" s="252"/>
      <c r="OKS115" s="252"/>
      <c r="OKT115" s="252"/>
      <c r="OKU115" s="253"/>
      <c r="OKV115" s="250"/>
      <c r="OKW115" s="252"/>
      <c r="OKX115" s="250"/>
      <c r="OKY115" s="250"/>
      <c r="OKZ115" s="252"/>
      <c r="OLA115" s="254"/>
      <c r="OLB115" s="255"/>
      <c r="OLC115" s="250"/>
      <c r="OLD115" s="256"/>
      <c r="OLE115" s="250"/>
      <c r="OLF115" s="250"/>
      <c r="OLG115" s="250"/>
      <c r="OLH115" s="251"/>
      <c r="OLI115" s="252"/>
      <c r="OLJ115" s="252"/>
      <c r="OLK115" s="252"/>
      <c r="OLL115" s="253"/>
      <c r="OLM115" s="250"/>
      <c r="OLN115" s="252"/>
      <c r="OLO115" s="250"/>
      <c r="OLP115" s="250"/>
      <c r="OLQ115" s="252"/>
      <c r="OLR115" s="254"/>
      <c r="OLS115" s="255"/>
      <c r="OLT115" s="250"/>
      <c r="OLU115" s="256"/>
      <c r="OLV115" s="250"/>
      <c r="OLW115" s="250"/>
      <c r="OLX115" s="250"/>
      <c r="OLY115" s="251"/>
      <c r="OLZ115" s="252"/>
      <c r="OMA115" s="252"/>
      <c r="OMB115" s="252"/>
      <c r="OMC115" s="253"/>
      <c r="OMD115" s="250"/>
      <c r="OME115" s="252"/>
      <c r="OMF115" s="250"/>
      <c r="OMG115" s="250"/>
      <c r="OMH115" s="252"/>
      <c r="OMI115" s="254"/>
      <c r="OMJ115" s="255"/>
      <c r="OMK115" s="250"/>
      <c r="OML115" s="256"/>
      <c r="OMM115" s="250"/>
      <c r="OMN115" s="250"/>
      <c r="OMO115" s="250"/>
      <c r="OMP115" s="251"/>
      <c r="OMQ115" s="252"/>
      <c r="OMR115" s="252"/>
      <c r="OMS115" s="252"/>
      <c r="OMT115" s="253"/>
      <c r="OMU115" s="250"/>
      <c r="OMV115" s="252"/>
      <c r="OMW115" s="250"/>
      <c r="OMX115" s="250"/>
      <c r="OMY115" s="252"/>
      <c r="OMZ115" s="254"/>
      <c r="ONA115" s="255"/>
      <c r="ONB115" s="250"/>
      <c r="ONC115" s="256"/>
      <c r="OND115" s="250"/>
      <c r="ONE115" s="250"/>
      <c r="ONF115" s="250"/>
      <c r="ONG115" s="251"/>
      <c r="ONH115" s="252"/>
      <c r="ONI115" s="252"/>
      <c r="ONJ115" s="252"/>
      <c r="ONK115" s="253"/>
      <c r="ONL115" s="250"/>
      <c r="ONM115" s="252"/>
      <c r="ONN115" s="250"/>
      <c r="ONO115" s="250"/>
      <c r="ONP115" s="252"/>
      <c r="ONQ115" s="254"/>
      <c r="ONR115" s="255"/>
      <c r="ONS115" s="250"/>
      <c r="ONT115" s="256"/>
      <c r="ONU115" s="250"/>
      <c r="ONV115" s="250"/>
      <c r="ONW115" s="250"/>
      <c r="ONX115" s="251"/>
      <c r="ONY115" s="252"/>
      <c r="ONZ115" s="252"/>
      <c r="OOA115" s="252"/>
      <c r="OOB115" s="253"/>
      <c r="OOC115" s="250"/>
      <c r="OOD115" s="252"/>
      <c r="OOE115" s="250"/>
      <c r="OOF115" s="250"/>
      <c r="OOG115" s="252"/>
      <c r="OOH115" s="254"/>
      <c r="OOI115" s="255"/>
      <c r="OOJ115" s="250"/>
      <c r="OOK115" s="256"/>
      <c r="OOL115" s="250"/>
      <c r="OOM115" s="250"/>
      <c r="OON115" s="250"/>
      <c r="OOO115" s="251"/>
      <c r="OOP115" s="252"/>
      <c r="OOQ115" s="252"/>
      <c r="OOR115" s="252"/>
      <c r="OOS115" s="253"/>
      <c r="OOT115" s="250"/>
      <c r="OOU115" s="252"/>
      <c r="OOV115" s="250"/>
      <c r="OOW115" s="250"/>
      <c r="OOX115" s="252"/>
      <c r="OOY115" s="254"/>
      <c r="OOZ115" s="255"/>
      <c r="OPA115" s="250"/>
      <c r="OPB115" s="256"/>
      <c r="OPC115" s="250"/>
      <c r="OPD115" s="250"/>
      <c r="OPE115" s="250"/>
      <c r="OPF115" s="251"/>
      <c r="OPG115" s="252"/>
      <c r="OPH115" s="252"/>
      <c r="OPI115" s="252"/>
      <c r="OPJ115" s="253"/>
      <c r="OPK115" s="250"/>
      <c r="OPL115" s="252"/>
      <c r="OPM115" s="250"/>
      <c r="OPN115" s="250"/>
      <c r="OPO115" s="252"/>
      <c r="OPP115" s="254"/>
      <c r="OPQ115" s="255"/>
      <c r="OPR115" s="250"/>
      <c r="OPS115" s="256"/>
      <c r="OPT115" s="250"/>
      <c r="OPU115" s="250"/>
      <c r="OPV115" s="250"/>
      <c r="OPW115" s="251"/>
      <c r="OPX115" s="252"/>
      <c r="OPY115" s="252"/>
      <c r="OPZ115" s="252"/>
      <c r="OQA115" s="253"/>
      <c r="OQB115" s="250"/>
      <c r="OQC115" s="252"/>
      <c r="OQD115" s="250"/>
      <c r="OQE115" s="250"/>
      <c r="OQF115" s="252"/>
      <c r="OQG115" s="254"/>
      <c r="OQH115" s="255"/>
      <c r="OQI115" s="250"/>
      <c r="OQJ115" s="256"/>
      <c r="OQK115" s="250"/>
      <c r="OQL115" s="250"/>
      <c r="OQM115" s="250"/>
      <c r="OQN115" s="251"/>
      <c r="OQO115" s="252"/>
      <c r="OQP115" s="252"/>
      <c r="OQQ115" s="252"/>
      <c r="OQR115" s="253"/>
      <c r="OQS115" s="250"/>
      <c r="OQT115" s="252"/>
      <c r="OQU115" s="250"/>
      <c r="OQV115" s="250"/>
      <c r="OQW115" s="252"/>
      <c r="OQX115" s="254"/>
      <c r="OQY115" s="255"/>
      <c r="OQZ115" s="250"/>
      <c r="ORA115" s="256"/>
      <c r="ORB115" s="250"/>
      <c r="ORC115" s="250"/>
      <c r="ORD115" s="250"/>
      <c r="ORE115" s="251"/>
      <c r="ORF115" s="252"/>
      <c r="ORG115" s="252"/>
      <c r="ORH115" s="252"/>
      <c r="ORI115" s="253"/>
      <c r="ORJ115" s="250"/>
      <c r="ORK115" s="252"/>
      <c r="ORL115" s="250"/>
      <c r="ORM115" s="250"/>
      <c r="ORN115" s="252"/>
      <c r="ORO115" s="254"/>
      <c r="ORP115" s="255"/>
      <c r="ORQ115" s="250"/>
      <c r="ORR115" s="256"/>
      <c r="ORS115" s="250"/>
      <c r="ORT115" s="250"/>
      <c r="ORU115" s="250"/>
      <c r="ORV115" s="251"/>
      <c r="ORW115" s="252"/>
      <c r="ORX115" s="252"/>
      <c r="ORY115" s="252"/>
      <c r="ORZ115" s="253"/>
      <c r="OSA115" s="250"/>
      <c r="OSB115" s="252"/>
      <c r="OSC115" s="250"/>
      <c r="OSD115" s="250"/>
      <c r="OSE115" s="252"/>
      <c r="OSF115" s="254"/>
      <c r="OSG115" s="255"/>
      <c r="OSH115" s="250"/>
      <c r="OSI115" s="256"/>
      <c r="OSJ115" s="250"/>
      <c r="OSK115" s="250"/>
      <c r="OSL115" s="250"/>
      <c r="OSM115" s="251"/>
      <c r="OSN115" s="252"/>
      <c r="OSO115" s="252"/>
      <c r="OSP115" s="252"/>
      <c r="OSQ115" s="253"/>
      <c r="OSR115" s="250"/>
      <c r="OSS115" s="252"/>
      <c r="OST115" s="250"/>
      <c r="OSU115" s="250"/>
      <c r="OSV115" s="252"/>
      <c r="OSW115" s="254"/>
      <c r="OSX115" s="255"/>
      <c r="OSY115" s="250"/>
      <c r="OSZ115" s="256"/>
      <c r="OTA115" s="250"/>
      <c r="OTB115" s="250"/>
      <c r="OTC115" s="250"/>
      <c r="OTD115" s="251"/>
      <c r="OTE115" s="252"/>
      <c r="OTF115" s="252"/>
      <c r="OTG115" s="252"/>
      <c r="OTH115" s="253"/>
      <c r="OTI115" s="250"/>
      <c r="OTJ115" s="252"/>
      <c r="OTK115" s="250"/>
      <c r="OTL115" s="250"/>
      <c r="OTM115" s="252"/>
      <c r="OTN115" s="254"/>
      <c r="OTO115" s="255"/>
      <c r="OTP115" s="250"/>
      <c r="OTQ115" s="256"/>
      <c r="OTR115" s="250"/>
      <c r="OTS115" s="250"/>
      <c r="OTT115" s="250"/>
      <c r="OTU115" s="251"/>
      <c r="OTV115" s="252"/>
      <c r="OTW115" s="252"/>
      <c r="OTX115" s="252"/>
      <c r="OTY115" s="253"/>
      <c r="OTZ115" s="250"/>
      <c r="OUA115" s="252"/>
      <c r="OUB115" s="250"/>
      <c r="OUC115" s="250"/>
      <c r="OUD115" s="252"/>
      <c r="OUE115" s="254"/>
      <c r="OUF115" s="255"/>
      <c r="OUG115" s="250"/>
      <c r="OUH115" s="256"/>
      <c r="OUI115" s="250"/>
      <c r="OUJ115" s="250"/>
      <c r="OUK115" s="250"/>
      <c r="OUL115" s="251"/>
      <c r="OUM115" s="252"/>
      <c r="OUN115" s="252"/>
      <c r="OUO115" s="252"/>
      <c r="OUP115" s="253"/>
      <c r="OUQ115" s="250"/>
      <c r="OUR115" s="252"/>
      <c r="OUS115" s="250"/>
      <c r="OUT115" s="250"/>
      <c r="OUU115" s="252"/>
      <c r="OUV115" s="254"/>
      <c r="OUW115" s="255"/>
      <c r="OUX115" s="250"/>
      <c r="OUY115" s="256"/>
      <c r="OUZ115" s="250"/>
      <c r="OVA115" s="250"/>
      <c r="OVB115" s="250"/>
      <c r="OVC115" s="251"/>
      <c r="OVD115" s="252"/>
      <c r="OVE115" s="252"/>
      <c r="OVF115" s="252"/>
      <c r="OVG115" s="253"/>
      <c r="OVH115" s="250"/>
      <c r="OVI115" s="252"/>
      <c r="OVJ115" s="250"/>
      <c r="OVK115" s="250"/>
      <c r="OVL115" s="252"/>
      <c r="OVM115" s="254"/>
      <c r="OVN115" s="255"/>
      <c r="OVO115" s="250"/>
      <c r="OVP115" s="256"/>
      <c r="OVQ115" s="250"/>
      <c r="OVR115" s="250"/>
      <c r="OVS115" s="250"/>
      <c r="OVT115" s="251"/>
      <c r="OVU115" s="252"/>
      <c r="OVV115" s="252"/>
      <c r="OVW115" s="252"/>
      <c r="OVX115" s="253"/>
      <c r="OVY115" s="250"/>
      <c r="OVZ115" s="252"/>
      <c r="OWA115" s="250"/>
      <c r="OWB115" s="250"/>
      <c r="OWC115" s="252"/>
      <c r="OWD115" s="254"/>
      <c r="OWE115" s="255"/>
      <c r="OWF115" s="250"/>
      <c r="OWG115" s="256"/>
      <c r="OWH115" s="250"/>
      <c r="OWI115" s="250"/>
      <c r="OWJ115" s="250"/>
      <c r="OWK115" s="251"/>
      <c r="OWL115" s="252"/>
      <c r="OWM115" s="252"/>
      <c r="OWN115" s="252"/>
      <c r="OWO115" s="253"/>
      <c r="OWP115" s="250"/>
      <c r="OWQ115" s="252"/>
      <c r="OWR115" s="250"/>
      <c r="OWS115" s="250"/>
      <c r="OWT115" s="252"/>
      <c r="OWU115" s="254"/>
      <c r="OWV115" s="255"/>
      <c r="OWW115" s="250"/>
      <c r="OWX115" s="256"/>
      <c r="OWY115" s="250"/>
      <c r="OWZ115" s="250"/>
      <c r="OXA115" s="250"/>
      <c r="OXB115" s="251"/>
      <c r="OXC115" s="252"/>
      <c r="OXD115" s="252"/>
      <c r="OXE115" s="252"/>
      <c r="OXF115" s="253"/>
      <c r="OXG115" s="250"/>
      <c r="OXH115" s="252"/>
      <c r="OXI115" s="250"/>
      <c r="OXJ115" s="250"/>
      <c r="OXK115" s="252"/>
      <c r="OXL115" s="254"/>
      <c r="OXM115" s="255"/>
      <c r="OXN115" s="250"/>
      <c r="OXO115" s="256"/>
      <c r="OXP115" s="250"/>
      <c r="OXQ115" s="250"/>
      <c r="OXR115" s="250"/>
      <c r="OXS115" s="251"/>
      <c r="OXT115" s="252"/>
      <c r="OXU115" s="252"/>
      <c r="OXV115" s="252"/>
      <c r="OXW115" s="253"/>
      <c r="OXX115" s="250"/>
      <c r="OXY115" s="252"/>
      <c r="OXZ115" s="250"/>
      <c r="OYA115" s="250"/>
      <c r="OYB115" s="252"/>
      <c r="OYC115" s="254"/>
      <c r="OYD115" s="255"/>
      <c r="OYE115" s="250"/>
      <c r="OYF115" s="256"/>
      <c r="OYG115" s="250"/>
      <c r="OYH115" s="250"/>
      <c r="OYI115" s="250"/>
      <c r="OYJ115" s="251"/>
      <c r="OYK115" s="252"/>
      <c r="OYL115" s="252"/>
      <c r="OYM115" s="252"/>
      <c r="OYN115" s="253"/>
      <c r="OYO115" s="250"/>
      <c r="OYP115" s="252"/>
      <c r="OYQ115" s="250"/>
      <c r="OYR115" s="250"/>
      <c r="OYS115" s="252"/>
      <c r="OYT115" s="254"/>
      <c r="OYU115" s="255"/>
      <c r="OYV115" s="250"/>
      <c r="OYW115" s="256"/>
      <c r="OYX115" s="250"/>
      <c r="OYY115" s="250"/>
      <c r="OYZ115" s="250"/>
      <c r="OZA115" s="251"/>
      <c r="OZB115" s="252"/>
      <c r="OZC115" s="252"/>
      <c r="OZD115" s="252"/>
      <c r="OZE115" s="253"/>
      <c r="OZF115" s="250"/>
      <c r="OZG115" s="252"/>
      <c r="OZH115" s="250"/>
      <c r="OZI115" s="250"/>
      <c r="OZJ115" s="252"/>
      <c r="OZK115" s="254"/>
      <c r="OZL115" s="255"/>
      <c r="OZM115" s="250"/>
      <c r="OZN115" s="256"/>
      <c r="OZO115" s="250"/>
      <c r="OZP115" s="250"/>
      <c r="OZQ115" s="250"/>
      <c r="OZR115" s="251"/>
      <c r="OZS115" s="252"/>
      <c r="OZT115" s="252"/>
      <c r="OZU115" s="252"/>
      <c r="OZV115" s="253"/>
      <c r="OZW115" s="250"/>
      <c r="OZX115" s="252"/>
      <c r="OZY115" s="250"/>
      <c r="OZZ115" s="250"/>
      <c r="PAA115" s="252"/>
      <c r="PAB115" s="254"/>
      <c r="PAC115" s="255"/>
      <c r="PAD115" s="250"/>
      <c r="PAE115" s="256"/>
      <c r="PAF115" s="250"/>
      <c r="PAG115" s="250"/>
      <c r="PAH115" s="250"/>
      <c r="PAI115" s="251"/>
      <c r="PAJ115" s="252"/>
      <c r="PAK115" s="252"/>
      <c r="PAL115" s="252"/>
      <c r="PAM115" s="253"/>
      <c r="PAN115" s="250"/>
      <c r="PAO115" s="252"/>
      <c r="PAP115" s="250"/>
      <c r="PAQ115" s="250"/>
      <c r="PAR115" s="252"/>
      <c r="PAS115" s="254"/>
      <c r="PAT115" s="255"/>
      <c r="PAU115" s="250"/>
      <c r="PAV115" s="256"/>
      <c r="PAW115" s="250"/>
      <c r="PAX115" s="250"/>
      <c r="PAY115" s="250"/>
      <c r="PAZ115" s="251"/>
      <c r="PBA115" s="252"/>
      <c r="PBB115" s="252"/>
      <c r="PBC115" s="252"/>
      <c r="PBD115" s="253"/>
      <c r="PBE115" s="250"/>
      <c r="PBF115" s="252"/>
      <c r="PBG115" s="250"/>
      <c r="PBH115" s="250"/>
      <c r="PBI115" s="252"/>
      <c r="PBJ115" s="254"/>
      <c r="PBK115" s="255"/>
      <c r="PBL115" s="250"/>
      <c r="PBM115" s="256"/>
      <c r="PBN115" s="250"/>
      <c r="PBO115" s="250"/>
      <c r="PBP115" s="250"/>
      <c r="PBQ115" s="251"/>
      <c r="PBR115" s="252"/>
      <c r="PBS115" s="252"/>
      <c r="PBT115" s="252"/>
      <c r="PBU115" s="253"/>
      <c r="PBV115" s="250"/>
      <c r="PBW115" s="252"/>
      <c r="PBX115" s="250"/>
      <c r="PBY115" s="250"/>
      <c r="PBZ115" s="252"/>
      <c r="PCA115" s="254"/>
      <c r="PCB115" s="255"/>
      <c r="PCC115" s="250"/>
      <c r="PCD115" s="256"/>
      <c r="PCE115" s="250"/>
      <c r="PCF115" s="250"/>
      <c r="PCG115" s="250"/>
      <c r="PCH115" s="251"/>
      <c r="PCI115" s="252"/>
      <c r="PCJ115" s="252"/>
      <c r="PCK115" s="252"/>
      <c r="PCL115" s="253"/>
      <c r="PCM115" s="250"/>
      <c r="PCN115" s="252"/>
      <c r="PCO115" s="250"/>
      <c r="PCP115" s="250"/>
      <c r="PCQ115" s="252"/>
      <c r="PCR115" s="254"/>
      <c r="PCS115" s="255"/>
      <c r="PCT115" s="250"/>
      <c r="PCU115" s="256"/>
      <c r="PCV115" s="250"/>
      <c r="PCW115" s="250"/>
      <c r="PCX115" s="250"/>
      <c r="PCY115" s="251"/>
      <c r="PCZ115" s="252"/>
      <c r="PDA115" s="252"/>
      <c r="PDB115" s="252"/>
      <c r="PDC115" s="253"/>
      <c r="PDD115" s="250"/>
      <c r="PDE115" s="252"/>
      <c r="PDF115" s="250"/>
      <c r="PDG115" s="250"/>
      <c r="PDH115" s="252"/>
      <c r="PDI115" s="254"/>
      <c r="PDJ115" s="255"/>
      <c r="PDK115" s="250"/>
      <c r="PDL115" s="256"/>
      <c r="PDM115" s="250"/>
      <c r="PDN115" s="250"/>
      <c r="PDO115" s="250"/>
      <c r="PDP115" s="251"/>
      <c r="PDQ115" s="252"/>
      <c r="PDR115" s="252"/>
      <c r="PDS115" s="252"/>
      <c r="PDT115" s="253"/>
      <c r="PDU115" s="250"/>
      <c r="PDV115" s="252"/>
      <c r="PDW115" s="250"/>
      <c r="PDX115" s="250"/>
      <c r="PDY115" s="252"/>
      <c r="PDZ115" s="254"/>
      <c r="PEA115" s="255"/>
      <c r="PEB115" s="250"/>
      <c r="PEC115" s="256"/>
      <c r="PED115" s="250"/>
      <c r="PEE115" s="250"/>
      <c r="PEF115" s="250"/>
      <c r="PEG115" s="251"/>
      <c r="PEH115" s="252"/>
      <c r="PEI115" s="252"/>
      <c r="PEJ115" s="252"/>
      <c r="PEK115" s="253"/>
      <c r="PEL115" s="250"/>
      <c r="PEM115" s="252"/>
      <c r="PEN115" s="250"/>
      <c r="PEO115" s="250"/>
      <c r="PEP115" s="252"/>
      <c r="PEQ115" s="254"/>
      <c r="PER115" s="255"/>
      <c r="PES115" s="250"/>
      <c r="PET115" s="256"/>
      <c r="PEU115" s="250"/>
      <c r="PEV115" s="250"/>
      <c r="PEW115" s="250"/>
      <c r="PEX115" s="251"/>
      <c r="PEY115" s="252"/>
      <c r="PEZ115" s="252"/>
      <c r="PFA115" s="252"/>
      <c r="PFB115" s="253"/>
      <c r="PFC115" s="250"/>
      <c r="PFD115" s="252"/>
      <c r="PFE115" s="250"/>
      <c r="PFF115" s="250"/>
      <c r="PFG115" s="252"/>
      <c r="PFH115" s="254"/>
      <c r="PFI115" s="255"/>
      <c r="PFJ115" s="250"/>
      <c r="PFK115" s="256"/>
      <c r="PFL115" s="250"/>
      <c r="PFM115" s="250"/>
      <c r="PFN115" s="250"/>
      <c r="PFO115" s="251"/>
      <c r="PFP115" s="252"/>
      <c r="PFQ115" s="252"/>
      <c r="PFR115" s="252"/>
      <c r="PFS115" s="253"/>
      <c r="PFT115" s="250"/>
      <c r="PFU115" s="252"/>
      <c r="PFV115" s="250"/>
      <c r="PFW115" s="250"/>
      <c r="PFX115" s="252"/>
      <c r="PFY115" s="254"/>
      <c r="PFZ115" s="255"/>
      <c r="PGA115" s="250"/>
      <c r="PGB115" s="256"/>
      <c r="PGC115" s="250"/>
      <c r="PGD115" s="250"/>
      <c r="PGE115" s="250"/>
      <c r="PGF115" s="251"/>
      <c r="PGG115" s="252"/>
      <c r="PGH115" s="252"/>
      <c r="PGI115" s="252"/>
      <c r="PGJ115" s="253"/>
      <c r="PGK115" s="250"/>
      <c r="PGL115" s="252"/>
      <c r="PGM115" s="250"/>
      <c r="PGN115" s="250"/>
      <c r="PGO115" s="252"/>
      <c r="PGP115" s="254"/>
      <c r="PGQ115" s="255"/>
      <c r="PGR115" s="250"/>
      <c r="PGS115" s="256"/>
      <c r="PGT115" s="250"/>
      <c r="PGU115" s="250"/>
      <c r="PGV115" s="250"/>
      <c r="PGW115" s="251"/>
      <c r="PGX115" s="252"/>
      <c r="PGY115" s="252"/>
      <c r="PGZ115" s="252"/>
      <c r="PHA115" s="253"/>
      <c r="PHB115" s="250"/>
      <c r="PHC115" s="252"/>
      <c r="PHD115" s="250"/>
      <c r="PHE115" s="250"/>
      <c r="PHF115" s="252"/>
      <c r="PHG115" s="254"/>
      <c r="PHH115" s="255"/>
      <c r="PHI115" s="250"/>
      <c r="PHJ115" s="256"/>
      <c r="PHK115" s="250"/>
      <c r="PHL115" s="250"/>
      <c r="PHM115" s="250"/>
      <c r="PHN115" s="251"/>
      <c r="PHO115" s="252"/>
      <c r="PHP115" s="252"/>
      <c r="PHQ115" s="252"/>
      <c r="PHR115" s="253"/>
      <c r="PHS115" s="250"/>
      <c r="PHT115" s="252"/>
      <c r="PHU115" s="250"/>
      <c r="PHV115" s="250"/>
      <c r="PHW115" s="252"/>
      <c r="PHX115" s="254"/>
      <c r="PHY115" s="255"/>
      <c r="PHZ115" s="250"/>
      <c r="PIA115" s="256"/>
      <c r="PIB115" s="250"/>
      <c r="PIC115" s="250"/>
      <c r="PID115" s="250"/>
      <c r="PIE115" s="251"/>
      <c r="PIF115" s="252"/>
      <c r="PIG115" s="252"/>
      <c r="PIH115" s="252"/>
      <c r="PII115" s="253"/>
      <c r="PIJ115" s="250"/>
      <c r="PIK115" s="252"/>
      <c r="PIL115" s="250"/>
      <c r="PIM115" s="250"/>
      <c r="PIN115" s="252"/>
      <c r="PIO115" s="254"/>
      <c r="PIP115" s="255"/>
      <c r="PIQ115" s="250"/>
      <c r="PIR115" s="256"/>
      <c r="PIS115" s="250"/>
      <c r="PIT115" s="250"/>
      <c r="PIU115" s="250"/>
      <c r="PIV115" s="251"/>
      <c r="PIW115" s="252"/>
      <c r="PIX115" s="252"/>
      <c r="PIY115" s="252"/>
      <c r="PIZ115" s="253"/>
      <c r="PJA115" s="250"/>
      <c r="PJB115" s="252"/>
      <c r="PJC115" s="250"/>
      <c r="PJD115" s="250"/>
      <c r="PJE115" s="252"/>
      <c r="PJF115" s="254"/>
      <c r="PJG115" s="255"/>
      <c r="PJH115" s="250"/>
      <c r="PJI115" s="256"/>
      <c r="PJJ115" s="250"/>
      <c r="PJK115" s="250"/>
      <c r="PJL115" s="250"/>
      <c r="PJM115" s="251"/>
      <c r="PJN115" s="252"/>
      <c r="PJO115" s="252"/>
      <c r="PJP115" s="252"/>
      <c r="PJQ115" s="253"/>
      <c r="PJR115" s="250"/>
      <c r="PJS115" s="252"/>
      <c r="PJT115" s="250"/>
      <c r="PJU115" s="250"/>
      <c r="PJV115" s="252"/>
      <c r="PJW115" s="254"/>
      <c r="PJX115" s="255"/>
      <c r="PJY115" s="250"/>
      <c r="PJZ115" s="256"/>
      <c r="PKA115" s="250"/>
      <c r="PKB115" s="250"/>
      <c r="PKC115" s="250"/>
      <c r="PKD115" s="251"/>
      <c r="PKE115" s="252"/>
      <c r="PKF115" s="252"/>
      <c r="PKG115" s="252"/>
      <c r="PKH115" s="253"/>
      <c r="PKI115" s="250"/>
      <c r="PKJ115" s="252"/>
      <c r="PKK115" s="250"/>
      <c r="PKL115" s="250"/>
      <c r="PKM115" s="252"/>
      <c r="PKN115" s="254"/>
      <c r="PKO115" s="255"/>
      <c r="PKP115" s="250"/>
      <c r="PKQ115" s="256"/>
      <c r="PKR115" s="250"/>
      <c r="PKS115" s="250"/>
      <c r="PKT115" s="250"/>
      <c r="PKU115" s="251"/>
      <c r="PKV115" s="252"/>
      <c r="PKW115" s="252"/>
      <c r="PKX115" s="252"/>
      <c r="PKY115" s="253"/>
      <c r="PKZ115" s="250"/>
      <c r="PLA115" s="252"/>
      <c r="PLB115" s="250"/>
      <c r="PLC115" s="250"/>
      <c r="PLD115" s="252"/>
      <c r="PLE115" s="254"/>
      <c r="PLF115" s="255"/>
      <c r="PLG115" s="250"/>
      <c r="PLH115" s="256"/>
      <c r="PLI115" s="250"/>
      <c r="PLJ115" s="250"/>
      <c r="PLK115" s="250"/>
      <c r="PLL115" s="251"/>
      <c r="PLM115" s="252"/>
      <c r="PLN115" s="252"/>
      <c r="PLO115" s="252"/>
      <c r="PLP115" s="253"/>
      <c r="PLQ115" s="250"/>
      <c r="PLR115" s="252"/>
      <c r="PLS115" s="250"/>
      <c r="PLT115" s="250"/>
      <c r="PLU115" s="252"/>
      <c r="PLV115" s="254"/>
      <c r="PLW115" s="255"/>
      <c r="PLX115" s="250"/>
      <c r="PLY115" s="256"/>
      <c r="PLZ115" s="250"/>
      <c r="PMA115" s="250"/>
      <c r="PMB115" s="250"/>
      <c r="PMC115" s="251"/>
      <c r="PMD115" s="252"/>
      <c r="PME115" s="252"/>
      <c r="PMF115" s="252"/>
      <c r="PMG115" s="253"/>
      <c r="PMH115" s="250"/>
      <c r="PMI115" s="252"/>
      <c r="PMJ115" s="250"/>
      <c r="PMK115" s="250"/>
      <c r="PML115" s="252"/>
      <c r="PMM115" s="254"/>
      <c r="PMN115" s="255"/>
      <c r="PMO115" s="250"/>
      <c r="PMP115" s="256"/>
      <c r="PMQ115" s="250"/>
      <c r="PMR115" s="250"/>
      <c r="PMS115" s="250"/>
      <c r="PMT115" s="251"/>
      <c r="PMU115" s="252"/>
      <c r="PMV115" s="252"/>
      <c r="PMW115" s="252"/>
      <c r="PMX115" s="253"/>
      <c r="PMY115" s="250"/>
      <c r="PMZ115" s="252"/>
      <c r="PNA115" s="250"/>
      <c r="PNB115" s="250"/>
      <c r="PNC115" s="252"/>
      <c r="PND115" s="254"/>
      <c r="PNE115" s="255"/>
      <c r="PNF115" s="250"/>
      <c r="PNG115" s="256"/>
      <c r="PNH115" s="250"/>
      <c r="PNI115" s="250"/>
      <c r="PNJ115" s="250"/>
      <c r="PNK115" s="251"/>
      <c r="PNL115" s="252"/>
      <c r="PNM115" s="252"/>
      <c r="PNN115" s="252"/>
      <c r="PNO115" s="253"/>
      <c r="PNP115" s="250"/>
      <c r="PNQ115" s="252"/>
      <c r="PNR115" s="250"/>
      <c r="PNS115" s="250"/>
      <c r="PNT115" s="252"/>
      <c r="PNU115" s="254"/>
      <c r="PNV115" s="255"/>
      <c r="PNW115" s="250"/>
      <c r="PNX115" s="256"/>
      <c r="PNY115" s="250"/>
      <c r="PNZ115" s="250"/>
      <c r="POA115" s="250"/>
      <c r="POB115" s="251"/>
      <c r="POC115" s="252"/>
      <c r="POD115" s="252"/>
      <c r="POE115" s="252"/>
      <c r="POF115" s="253"/>
      <c r="POG115" s="250"/>
      <c r="POH115" s="252"/>
      <c r="POI115" s="250"/>
      <c r="POJ115" s="250"/>
      <c r="POK115" s="252"/>
      <c r="POL115" s="254"/>
      <c r="POM115" s="255"/>
      <c r="PON115" s="250"/>
      <c r="POO115" s="256"/>
      <c r="POP115" s="250"/>
      <c r="POQ115" s="250"/>
      <c r="POR115" s="250"/>
      <c r="POS115" s="251"/>
      <c r="POT115" s="252"/>
      <c r="POU115" s="252"/>
      <c r="POV115" s="252"/>
      <c r="POW115" s="253"/>
      <c r="POX115" s="250"/>
      <c r="POY115" s="252"/>
      <c r="POZ115" s="250"/>
      <c r="PPA115" s="250"/>
      <c r="PPB115" s="252"/>
      <c r="PPC115" s="254"/>
      <c r="PPD115" s="255"/>
      <c r="PPE115" s="250"/>
      <c r="PPF115" s="256"/>
      <c r="PPG115" s="250"/>
      <c r="PPH115" s="250"/>
      <c r="PPI115" s="250"/>
      <c r="PPJ115" s="251"/>
      <c r="PPK115" s="252"/>
      <c r="PPL115" s="252"/>
      <c r="PPM115" s="252"/>
      <c r="PPN115" s="253"/>
      <c r="PPO115" s="250"/>
      <c r="PPP115" s="252"/>
      <c r="PPQ115" s="250"/>
      <c r="PPR115" s="250"/>
      <c r="PPS115" s="252"/>
      <c r="PPT115" s="254"/>
      <c r="PPU115" s="255"/>
      <c r="PPV115" s="250"/>
      <c r="PPW115" s="256"/>
      <c r="PPX115" s="250"/>
      <c r="PPY115" s="250"/>
      <c r="PPZ115" s="250"/>
      <c r="PQA115" s="251"/>
      <c r="PQB115" s="252"/>
      <c r="PQC115" s="252"/>
      <c r="PQD115" s="252"/>
      <c r="PQE115" s="253"/>
      <c r="PQF115" s="250"/>
      <c r="PQG115" s="252"/>
      <c r="PQH115" s="250"/>
      <c r="PQI115" s="250"/>
      <c r="PQJ115" s="252"/>
      <c r="PQK115" s="254"/>
      <c r="PQL115" s="255"/>
      <c r="PQM115" s="250"/>
      <c r="PQN115" s="256"/>
      <c r="PQO115" s="250"/>
      <c r="PQP115" s="250"/>
      <c r="PQQ115" s="250"/>
      <c r="PQR115" s="251"/>
      <c r="PQS115" s="252"/>
      <c r="PQT115" s="252"/>
      <c r="PQU115" s="252"/>
      <c r="PQV115" s="253"/>
      <c r="PQW115" s="250"/>
      <c r="PQX115" s="252"/>
      <c r="PQY115" s="250"/>
      <c r="PQZ115" s="250"/>
      <c r="PRA115" s="252"/>
      <c r="PRB115" s="254"/>
      <c r="PRC115" s="255"/>
      <c r="PRD115" s="250"/>
      <c r="PRE115" s="256"/>
      <c r="PRF115" s="250"/>
      <c r="PRG115" s="250"/>
      <c r="PRH115" s="250"/>
      <c r="PRI115" s="251"/>
      <c r="PRJ115" s="252"/>
      <c r="PRK115" s="252"/>
      <c r="PRL115" s="252"/>
      <c r="PRM115" s="253"/>
      <c r="PRN115" s="250"/>
      <c r="PRO115" s="252"/>
      <c r="PRP115" s="250"/>
      <c r="PRQ115" s="250"/>
      <c r="PRR115" s="252"/>
      <c r="PRS115" s="254"/>
      <c r="PRT115" s="255"/>
      <c r="PRU115" s="250"/>
      <c r="PRV115" s="256"/>
      <c r="PRW115" s="250"/>
      <c r="PRX115" s="250"/>
      <c r="PRY115" s="250"/>
      <c r="PRZ115" s="251"/>
      <c r="PSA115" s="252"/>
      <c r="PSB115" s="252"/>
      <c r="PSC115" s="252"/>
      <c r="PSD115" s="253"/>
      <c r="PSE115" s="250"/>
      <c r="PSF115" s="252"/>
      <c r="PSG115" s="250"/>
      <c r="PSH115" s="250"/>
      <c r="PSI115" s="252"/>
      <c r="PSJ115" s="254"/>
      <c r="PSK115" s="255"/>
      <c r="PSL115" s="250"/>
      <c r="PSM115" s="256"/>
      <c r="PSN115" s="250"/>
      <c r="PSO115" s="250"/>
      <c r="PSP115" s="250"/>
      <c r="PSQ115" s="251"/>
      <c r="PSR115" s="252"/>
      <c r="PSS115" s="252"/>
      <c r="PST115" s="252"/>
      <c r="PSU115" s="253"/>
      <c r="PSV115" s="250"/>
      <c r="PSW115" s="252"/>
      <c r="PSX115" s="250"/>
      <c r="PSY115" s="250"/>
      <c r="PSZ115" s="252"/>
      <c r="PTA115" s="254"/>
      <c r="PTB115" s="255"/>
      <c r="PTC115" s="250"/>
      <c r="PTD115" s="256"/>
      <c r="PTE115" s="250"/>
      <c r="PTF115" s="250"/>
      <c r="PTG115" s="250"/>
      <c r="PTH115" s="251"/>
      <c r="PTI115" s="252"/>
      <c r="PTJ115" s="252"/>
      <c r="PTK115" s="252"/>
      <c r="PTL115" s="253"/>
      <c r="PTM115" s="250"/>
      <c r="PTN115" s="252"/>
      <c r="PTO115" s="250"/>
      <c r="PTP115" s="250"/>
      <c r="PTQ115" s="252"/>
      <c r="PTR115" s="254"/>
      <c r="PTS115" s="255"/>
      <c r="PTT115" s="250"/>
      <c r="PTU115" s="256"/>
      <c r="PTV115" s="250"/>
      <c r="PTW115" s="250"/>
      <c r="PTX115" s="250"/>
      <c r="PTY115" s="251"/>
      <c r="PTZ115" s="252"/>
      <c r="PUA115" s="252"/>
      <c r="PUB115" s="252"/>
      <c r="PUC115" s="253"/>
      <c r="PUD115" s="250"/>
      <c r="PUE115" s="252"/>
      <c r="PUF115" s="250"/>
      <c r="PUG115" s="250"/>
      <c r="PUH115" s="252"/>
      <c r="PUI115" s="254"/>
      <c r="PUJ115" s="255"/>
      <c r="PUK115" s="250"/>
      <c r="PUL115" s="256"/>
      <c r="PUM115" s="250"/>
      <c r="PUN115" s="250"/>
      <c r="PUO115" s="250"/>
      <c r="PUP115" s="251"/>
      <c r="PUQ115" s="252"/>
      <c r="PUR115" s="252"/>
      <c r="PUS115" s="252"/>
      <c r="PUT115" s="253"/>
      <c r="PUU115" s="250"/>
      <c r="PUV115" s="252"/>
      <c r="PUW115" s="250"/>
      <c r="PUX115" s="250"/>
      <c r="PUY115" s="252"/>
      <c r="PUZ115" s="254"/>
      <c r="PVA115" s="255"/>
      <c r="PVB115" s="250"/>
      <c r="PVC115" s="256"/>
      <c r="PVD115" s="250"/>
      <c r="PVE115" s="250"/>
      <c r="PVF115" s="250"/>
      <c r="PVG115" s="251"/>
      <c r="PVH115" s="252"/>
      <c r="PVI115" s="252"/>
      <c r="PVJ115" s="252"/>
      <c r="PVK115" s="253"/>
      <c r="PVL115" s="250"/>
      <c r="PVM115" s="252"/>
      <c r="PVN115" s="250"/>
      <c r="PVO115" s="250"/>
      <c r="PVP115" s="252"/>
      <c r="PVQ115" s="254"/>
      <c r="PVR115" s="255"/>
      <c r="PVS115" s="250"/>
      <c r="PVT115" s="256"/>
      <c r="PVU115" s="250"/>
      <c r="PVV115" s="250"/>
      <c r="PVW115" s="250"/>
      <c r="PVX115" s="251"/>
      <c r="PVY115" s="252"/>
      <c r="PVZ115" s="252"/>
      <c r="PWA115" s="252"/>
      <c r="PWB115" s="253"/>
      <c r="PWC115" s="250"/>
      <c r="PWD115" s="252"/>
      <c r="PWE115" s="250"/>
      <c r="PWF115" s="250"/>
      <c r="PWG115" s="252"/>
      <c r="PWH115" s="254"/>
      <c r="PWI115" s="255"/>
      <c r="PWJ115" s="250"/>
      <c r="PWK115" s="256"/>
      <c r="PWL115" s="250"/>
      <c r="PWM115" s="250"/>
      <c r="PWN115" s="250"/>
      <c r="PWO115" s="251"/>
      <c r="PWP115" s="252"/>
      <c r="PWQ115" s="252"/>
      <c r="PWR115" s="252"/>
      <c r="PWS115" s="253"/>
      <c r="PWT115" s="250"/>
      <c r="PWU115" s="252"/>
      <c r="PWV115" s="250"/>
      <c r="PWW115" s="250"/>
      <c r="PWX115" s="252"/>
      <c r="PWY115" s="254"/>
      <c r="PWZ115" s="255"/>
      <c r="PXA115" s="250"/>
      <c r="PXB115" s="256"/>
      <c r="PXC115" s="250"/>
      <c r="PXD115" s="250"/>
      <c r="PXE115" s="250"/>
      <c r="PXF115" s="251"/>
      <c r="PXG115" s="252"/>
      <c r="PXH115" s="252"/>
      <c r="PXI115" s="252"/>
      <c r="PXJ115" s="253"/>
      <c r="PXK115" s="250"/>
      <c r="PXL115" s="252"/>
      <c r="PXM115" s="250"/>
      <c r="PXN115" s="250"/>
      <c r="PXO115" s="252"/>
      <c r="PXP115" s="254"/>
      <c r="PXQ115" s="255"/>
      <c r="PXR115" s="250"/>
      <c r="PXS115" s="256"/>
      <c r="PXT115" s="250"/>
      <c r="PXU115" s="250"/>
      <c r="PXV115" s="250"/>
      <c r="PXW115" s="251"/>
      <c r="PXX115" s="252"/>
      <c r="PXY115" s="252"/>
      <c r="PXZ115" s="252"/>
      <c r="PYA115" s="253"/>
      <c r="PYB115" s="250"/>
      <c r="PYC115" s="252"/>
      <c r="PYD115" s="250"/>
      <c r="PYE115" s="250"/>
      <c r="PYF115" s="252"/>
      <c r="PYG115" s="254"/>
      <c r="PYH115" s="255"/>
      <c r="PYI115" s="250"/>
      <c r="PYJ115" s="256"/>
      <c r="PYK115" s="250"/>
      <c r="PYL115" s="250"/>
      <c r="PYM115" s="250"/>
      <c r="PYN115" s="251"/>
      <c r="PYO115" s="252"/>
      <c r="PYP115" s="252"/>
      <c r="PYQ115" s="252"/>
      <c r="PYR115" s="253"/>
      <c r="PYS115" s="250"/>
      <c r="PYT115" s="252"/>
      <c r="PYU115" s="250"/>
      <c r="PYV115" s="250"/>
      <c r="PYW115" s="252"/>
      <c r="PYX115" s="254"/>
      <c r="PYY115" s="255"/>
      <c r="PYZ115" s="250"/>
      <c r="PZA115" s="256"/>
      <c r="PZB115" s="250"/>
      <c r="PZC115" s="250"/>
      <c r="PZD115" s="250"/>
      <c r="PZE115" s="251"/>
      <c r="PZF115" s="252"/>
      <c r="PZG115" s="252"/>
      <c r="PZH115" s="252"/>
      <c r="PZI115" s="253"/>
      <c r="PZJ115" s="250"/>
      <c r="PZK115" s="252"/>
      <c r="PZL115" s="250"/>
      <c r="PZM115" s="250"/>
      <c r="PZN115" s="252"/>
      <c r="PZO115" s="254"/>
      <c r="PZP115" s="255"/>
      <c r="PZQ115" s="250"/>
      <c r="PZR115" s="256"/>
      <c r="PZS115" s="250"/>
      <c r="PZT115" s="250"/>
      <c r="PZU115" s="250"/>
      <c r="PZV115" s="251"/>
      <c r="PZW115" s="252"/>
      <c r="PZX115" s="252"/>
      <c r="PZY115" s="252"/>
      <c r="PZZ115" s="253"/>
      <c r="QAA115" s="250"/>
      <c r="QAB115" s="252"/>
      <c r="QAC115" s="250"/>
      <c r="QAD115" s="250"/>
      <c r="QAE115" s="252"/>
      <c r="QAF115" s="254"/>
      <c r="QAG115" s="255"/>
      <c r="QAH115" s="250"/>
      <c r="QAI115" s="256"/>
      <c r="QAJ115" s="250"/>
      <c r="QAK115" s="250"/>
      <c r="QAL115" s="250"/>
      <c r="QAM115" s="251"/>
      <c r="QAN115" s="252"/>
      <c r="QAO115" s="252"/>
      <c r="QAP115" s="252"/>
      <c r="QAQ115" s="253"/>
      <c r="QAR115" s="250"/>
      <c r="QAS115" s="252"/>
      <c r="QAT115" s="250"/>
      <c r="QAU115" s="250"/>
      <c r="QAV115" s="252"/>
      <c r="QAW115" s="254"/>
      <c r="QAX115" s="255"/>
      <c r="QAY115" s="250"/>
      <c r="QAZ115" s="256"/>
      <c r="QBA115" s="250"/>
      <c r="QBB115" s="250"/>
      <c r="QBC115" s="250"/>
      <c r="QBD115" s="251"/>
      <c r="QBE115" s="252"/>
      <c r="QBF115" s="252"/>
      <c r="QBG115" s="252"/>
      <c r="QBH115" s="253"/>
      <c r="QBI115" s="250"/>
      <c r="QBJ115" s="252"/>
      <c r="QBK115" s="250"/>
      <c r="QBL115" s="250"/>
      <c r="QBM115" s="252"/>
      <c r="QBN115" s="254"/>
      <c r="QBO115" s="255"/>
      <c r="QBP115" s="250"/>
      <c r="QBQ115" s="256"/>
      <c r="QBR115" s="250"/>
      <c r="QBS115" s="250"/>
      <c r="QBT115" s="250"/>
      <c r="QBU115" s="251"/>
      <c r="QBV115" s="252"/>
      <c r="QBW115" s="252"/>
      <c r="QBX115" s="252"/>
      <c r="QBY115" s="253"/>
      <c r="QBZ115" s="250"/>
      <c r="QCA115" s="252"/>
      <c r="QCB115" s="250"/>
      <c r="QCC115" s="250"/>
      <c r="QCD115" s="252"/>
      <c r="QCE115" s="254"/>
      <c r="QCF115" s="255"/>
      <c r="QCG115" s="250"/>
      <c r="QCH115" s="256"/>
      <c r="QCI115" s="250"/>
      <c r="QCJ115" s="250"/>
      <c r="QCK115" s="250"/>
      <c r="QCL115" s="251"/>
      <c r="QCM115" s="252"/>
      <c r="QCN115" s="252"/>
      <c r="QCO115" s="252"/>
      <c r="QCP115" s="253"/>
      <c r="QCQ115" s="250"/>
      <c r="QCR115" s="252"/>
      <c r="QCS115" s="250"/>
      <c r="QCT115" s="250"/>
      <c r="QCU115" s="252"/>
      <c r="QCV115" s="254"/>
      <c r="QCW115" s="255"/>
      <c r="QCX115" s="250"/>
      <c r="QCY115" s="256"/>
      <c r="QCZ115" s="250"/>
      <c r="QDA115" s="250"/>
      <c r="QDB115" s="250"/>
      <c r="QDC115" s="251"/>
      <c r="QDD115" s="252"/>
      <c r="QDE115" s="252"/>
      <c r="QDF115" s="252"/>
      <c r="QDG115" s="253"/>
      <c r="QDH115" s="250"/>
      <c r="QDI115" s="252"/>
      <c r="QDJ115" s="250"/>
      <c r="QDK115" s="250"/>
      <c r="QDL115" s="252"/>
      <c r="QDM115" s="254"/>
      <c r="QDN115" s="255"/>
      <c r="QDO115" s="250"/>
      <c r="QDP115" s="256"/>
      <c r="QDQ115" s="250"/>
      <c r="QDR115" s="250"/>
      <c r="QDS115" s="250"/>
      <c r="QDT115" s="251"/>
      <c r="QDU115" s="252"/>
      <c r="QDV115" s="252"/>
      <c r="QDW115" s="252"/>
      <c r="QDX115" s="253"/>
      <c r="QDY115" s="250"/>
      <c r="QDZ115" s="252"/>
      <c r="QEA115" s="250"/>
      <c r="QEB115" s="250"/>
      <c r="QEC115" s="252"/>
      <c r="QED115" s="254"/>
      <c r="QEE115" s="255"/>
      <c r="QEF115" s="250"/>
      <c r="QEG115" s="256"/>
      <c r="QEH115" s="250"/>
      <c r="QEI115" s="250"/>
      <c r="QEJ115" s="250"/>
      <c r="QEK115" s="251"/>
      <c r="QEL115" s="252"/>
      <c r="QEM115" s="252"/>
      <c r="QEN115" s="252"/>
      <c r="QEO115" s="253"/>
      <c r="QEP115" s="250"/>
      <c r="QEQ115" s="252"/>
      <c r="QER115" s="250"/>
      <c r="QES115" s="250"/>
      <c r="QET115" s="252"/>
      <c r="QEU115" s="254"/>
      <c r="QEV115" s="255"/>
      <c r="QEW115" s="250"/>
      <c r="QEX115" s="256"/>
      <c r="QEY115" s="250"/>
      <c r="QEZ115" s="250"/>
      <c r="QFA115" s="250"/>
      <c r="QFB115" s="251"/>
      <c r="QFC115" s="252"/>
      <c r="QFD115" s="252"/>
      <c r="QFE115" s="252"/>
      <c r="QFF115" s="253"/>
      <c r="QFG115" s="250"/>
      <c r="QFH115" s="252"/>
      <c r="QFI115" s="250"/>
      <c r="QFJ115" s="250"/>
      <c r="QFK115" s="252"/>
      <c r="QFL115" s="254"/>
      <c r="QFM115" s="255"/>
      <c r="QFN115" s="250"/>
      <c r="QFO115" s="256"/>
      <c r="QFP115" s="250"/>
      <c r="QFQ115" s="250"/>
      <c r="QFR115" s="250"/>
      <c r="QFS115" s="251"/>
      <c r="QFT115" s="252"/>
      <c r="QFU115" s="252"/>
      <c r="QFV115" s="252"/>
      <c r="QFW115" s="253"/>
      <c r="QFX115" s="250"/>
      <c r="QFY115" s="252"/>
      <c r="QFZ115" s="250"/>
      <c r="QGA115" s="250"/>
      <c r="QGB115" s="252"/>
      <c r="QGC115" s="254"/>
      <c r="QGD115" s="255"/>
      <c r="QGE115" s="250"/>
      <c r="QGF115" s="256"/>
      <c r="QGG115" s="250"/>
      <c r="QGH115" s="250"/>
      <c r="QGI115" s="250"/>
      <c r="QGJ115" s="251"/>
      <c r="QGK115" s="252"/>
      <c r="QGL115" s="252"/>
      <c r="QGM115" s="252"/>
      <c r="QGN115" s="253"/>
      <c r="QGO115" s="250"/>
      <c r="QGP115" s="252"/>
      <c r="QGQ115" s="250"/>
      <c r="QGR115" s="250"/>
      <c r="QGS115" s="252"/>
      <c r="QGT115" s="254"/>
      <c r="QGU115" s="255"/>
      <c r="QGV115" s="250"/>
      <c r="QGW115" s="256"/>
      <c r="QGX115" s="250"/>
      <c r="QGY115" s="250"/>
      <c r="QGZ115" s="250"/>
      <c r="QHA115" s="251"/>
      <c r="QHB115" s="252"/>
      <c r="QHC115" s="252"/>
      <c r="QHD115" s="252"/>
      <c r="QHE115" s="253"/>
      <c r="QHF115" s="250"/>
      <c r="QHG115" s="252"/>
      <c r="QHH115" s="250"/>
      <c r="QHI115" s="250"/>
      <c r="QHJ115" s="252"/>
      <c r="QHK115" s="254"/>
      <c r="QHL115" s="255"/>
      <c r="QHM115" s="250"/>
      <c r="QHN115" s="256"/>
      <c r="QHO115" s="250"/>
      <c r="QHP115" s="250"/>
      <c r="QHQ115" s="250"/>
      <c r="QHR115" s="251"/>
      <c r="QHS115" s="252"/>
      <c r="QHT115" s="252"/>
      <c r="QHU115" s="252"/>
      <c r="QHV115" s="253"/>
      <c r="QHW115" s="250"/>
      <c r="QHX115" s="252"/>
      <c r="QHY115" s="250"/>
      <c r="QHZ115" s="250"/>
      <c r="QIA115" s="252"/>
      <c r="QIB115" s="254"/>
      <c r="QIC115" s="255"/>
      <c r="QID115" s="250"/>
      <c r="QIE115" s="256"/>
      <c r="QIF115" s="250"/>
      <c r="QIG115" s="250"/>
      <c r="QIH115" s="250"/>
      <c r="QII115" s="251"/>
      <c r="QIJ115" s="252"/>
      <c r="QIK115" s="252"/>
      <c r="QIL115" s="252"/>
      <c r="QIM115" s="253"/>
      <c r="QIN115" s="250"/>
      <c r="QIO115" s="252"/>
      <c r="QIP115" s="250"/>
      <c r="QIQ115" s="250"/>
      <c r="QIR115" s="252"/>
      <c r="QIS115" s="254"/>
      <c r="QIT115" s="255"/>
      <c r="QIU115" s="250"/>
      <c r="QIV115" s="256"/>
      <c r="QIW115" s="250"/>
      <c r="QIX115" s="250"/>
      <c r="QIY115" s="250"/>
      <c r="QIZ115" s="251"/>
      <c r="QJA115" s="252"/>
      <c r="QJB115" s="252"/>
      <c r="QJC115" s="252"/>
      <c r="QJD115" s="253"/>
      <c r="QJE115" s="250"/>
      <c r="QJF115" s="252"/>
      <c r="QJG115" s="250"/>
      <c r="QJH115" s="250"/>
      <c r="QJI115" s="252"/>
      <c r="QJJ115" s="254"/>
      <c r="QJK115" s="255"/>
      <c r="QJL115" s="250"/>
      <c r="QJM115" s="256"/>
      <c r="QJN115" s="250"/>
      <c r="QJO115" s="250"/>
      <c r="QJP115" s="250"/>
      <c r="QJQ115" s="251"/>
      <c r="QJR115" s="252"/>
      <c r="QJS115" s="252"/>
      <c r="QJT115" s="252"/>
      <c r="QJU115" s="253"/>
      <c r="QJV115" s="250"/>
      <c r="QJW115" s="252"/>
      <c r="QJX115" s="250"/>
      <c r="QJY115" s="250"/>
      <c r="QJZ115" s="252"/>
      <c r="QKA115" s="254"/>
      <c r="QKB115" s="255"/>
      <c r="QKC115" s="250"/>
      <c r="QKD115" s="256"/>
      <c r="QKE115" s="250"/>
      <c r="QKF115" s="250"/>
      <c r="QKG115" s="250"/>
      <c r="QKH115" s="251"/>
      <c r="QKI115" s="252"/>
      <c r="QKJ115" s="252"/>
      <c r="QKK115" s="252"/>
      <c r="QKL115" s="253"/>
      <c r="QKM115" s="250"/>
      <c r="QKN115" s="252"/>
      <c r="QKO115" s="250"/>
      <c r="QKP115" s="250"/>
      <c r="QKQ115" s="252"/>
      <c r="QKR115" s="254"/>
      <c r="QKS115" s="255"/>
      <c r="QKT115" s="250"/>
      <c r="QKU115" s="256"/>
      <c r="QKV115" s="250"/>
      <c r="QKW115" s="250"/>
      <c r="QKX115" s="250"/>
      <c r="QKY115" s="251"/>
      <c r="QKZ115" s="252"/>
      <c r="QLA115" s="252"/>
      <c r="QLB115" s="252"/>
      <c r="QLC115" s="253"/>
      <c r="QLD115" s="250"/>
      <c r="QLE115" s="252"/>
      <c r="QLF115" s="250"/>
      <c r="QLG115" s="250"/>
      <c r="QLH115" s="252"/>
      <c r="QLI115" s="254"/>
      <c r="QLJ115" s="255"/>
      <c r="QLK115" s="250"/>
      <c r="QLL115" s="256"/>
      <c r="QLM115" s="250"/>
      <c r="QLN115" s="250"/>
      <c r="QLO115" s="250"/>
      <c r="QLP115" s="251"/>
      <c r="QLQ115" s="252"/>
      <c r="QLR115" s="252"/>
      <c r="QLS115" s="252"/>
      <c r="QLT115" s="253"/>
      <c r="QLU115" s="250"/>
      <c r="QLV115" s="252"/>
      <c r="QLW115" s="250"/>
      <c r="QLX115" s="250"/>
      <c r="QLY115" s="252"/>
      <c r="QLZ115" s="254"/>
      <c r="QMA115" s="255"/>
      <c r="QMB115" s="250"/>
      <c r="QMC115" s="256"/>
      <c r="QMD115" s="250"/>
      <c r="QME115" s="250"/>
      <c r="QMF115" s="250"/>
      <c r="QMG115" s="251"/>
      <c r="QMH115" s="252"/>
      <c r="QMI115" s="252"/>
      <c r="QMJ115" s="252"/>
      <c r="QMK115" s="253"/>
      <c r="QML115" s="250"/>
      <c r="QMM115" s="252"/>
      <c r="QMN115" s="250"/>
      <c r="QMO115" s="250"/>
      <c r="QMP115" s="252"/>
      <c r="QMQ115" s="254"/>
      <c r="QMR115" s="255"/>
      <c r="QMS115" s="250"/>
      <c r="QMT115" s="256"/>
      <c r="QMU115" s="250"/>
      <c r="QMV115" s="250"/>
      <c r="QMW115" s="250"/>
      <c r="QMX115" s="251"/>
      <c r="QMY115" s="252"/>
      <c r="QMZ115" s="252"/>
      <c r="QNA115" s="252"/>
      <c r="QNB115" s="253"/>
      <c r="QNC115" s="250"/>
      <c r="QND115" s="252"/>
      <c r="QNE115" s="250"/>
      <c r="QNF115" s="250"/>
      <c r="QNG115" s="252"/>
      <c r="QNH115" s="254"/>
      <c r="QNI115" s="255"/>
      <c r="QNJ115" s="250"/>
      <c r="QNK115" s="256"/>
      <c r="QNL115" s="250"/>
      <c r="QNM115" s="250"/>
      <c r="QNN115" s="250"/>
      <c r="QNO115" s="251"/>
      <c r="QNP115" s="252"/>
      <c r="QNQ115" s="252"/>
      <c r="QNR115" s="252"/>
      <c r="QNS115" s="253"/>
      <c r="QNT115" s="250"/>
      <c r="QNU115" s="252"/>
      <c r="QNV115" s="250"/>
      <c r="QNW115" s="250"/>
      <c r="QNX115" s="252"/>
      <c r="QNY115" s="254"/>
      <c r="QNZ115" s="255"/>
      <c r="QOA115" s="250"/>
      <c r="QOB115" s="256"/>
      <c r="QOC115" s="250"/>
      <c r="QOD115" s="250"/>
      <c r="QOE115" s="250"/>
      <c r="QOF115" s="251"/>
      <c r="QOG115" s="252"/>
      <c r="QOH115" s="252"/>
      <c r="QOI115" s="252"/>
      <c r="QOJ115" s="253"/>
      <c r="QOK115" s="250"/>
      <c r="QOL115" s="252"/>
      <c r="QOM115" s="250"/>
      <c r="QON115" s="250"/>
      <c r="QOO115" s="252"/>
      <c r="QOP115" s="254"/>
      <c r="QOQ115" s="255"/>
      <c r="QOR115" s="250"/>
      <c r="QOS115" s="256"/>
      <c r="QOT115" s="250"/>
      <c r="QOU115" s="250"/>
      <c r="QOV115" s="250"/>
      <c r="QOW115" s="251"/>
      <c r="QOX115" s="252"/>
      <c r="QOY115" s="252"/>
      <c r="QOZ115" s="252"/>
      <c r="QPA115" s="253"/>
      <c r="QPB115" s="250"/>
      <c r="QPC115" s="252"/>
      <c r="QPD115" s="250"/>
      <c r="QPE115" s="250"/>
      <c r="QPF115" s="252"/>
      <c r="QPG115" s="254"/>
      <c r="QPH115" s="255"/>
      <c r="QPI115" s="250"/>
      <c r="QPJ115" s="256"/>
      <c r="QPK115" s="250"/>
      <c r="QPL115" s="250"/>
      <c r="QPM115" s="250"/>
      <c r="QPN115" s="251"/>
      <c r="QPO115" s="252"/>
      <c r="QPP115" s="252"/>
      <c r="QPQ115" s="252"/>
      <c r="QPR115" s="253"/>
      <c r="QPS115" s="250"/>
      <c r="QPT115" s="252"/>
      <c r="QPU115" s="250"/>
      <c r="QPV115" s="250"/>
      <c r="QPW115" s="252"/>
      <c r="QPX115" s="254"/>
      <c r="QPY115" s="255"/>
      <c r="QPZ115" s="250"/>
      <c r="QQA115" s="256"/>
      <c r="QQB115" s="250"/>
      <c r="QQC115" s="250"/>
      <c r="QQD115" s="250"/>
      <c r="QQE115" s="251"/>
      <c r="QQF115" s="252"/>
      <c r="QQG115" s="252"/>
      <c r="QQH115" s="252"/>
      <c r="QQI115" s="253"/>
      <c r="QQJ115" s="250"/>
      <c r="QQK115" s="252"/>
      <c r="QQL115" s="250"/>
      <c r="QQM115" s="250"/>
      <c r="QQN115" s="252"/>
      <c r="QQO115" s="254"/>
      <c r="QQP115" s="255"/>
      <c r="QQQ115" s="250"/>
      <c r="QQR115" s="256"/>
      <c r="QQS115" s="250"/>
      <c r="QQT115" s="250"/>
      <c r="QQU115" s="250"/>
      <c r="QQV115" s="251"/>
      <c r="QQW115" s="252"/>
      <c r="QQX115" s="252"/>
      <c r="QQY115" s="252"/>
      <c r="QQZ115" s="253"/>
      <c r="QRA115" s="250"/>
      <c r="QRB115" s="252"/>
      <c r="QRC115" s="250"/>
      <c r="QRD115" s="250"/>
      <c r="QRE115" s="252"/>
      <c r="QRF115" s="254"/>
      <c r="QRG115" s="255"/>
      <c r="QRH115" s="250"/>
      <c r="QRI115" s="256"/>
      <c r="QRJ115" s="250"/>
      <c r="QRK115" s="250"/>
      <c r="QRL115" s="250"/>
      <c r="QRM115" s="251"/>
      <c r="QRN115" s="252"/>
      <c r="QRO115" s="252"/>
      <c r="QRP115" s="252"/>
      <c r="QRQ115" s="253"/>
      <c r="QRR115" s="250"/>
      <c r="QRS115" s="252"/>
      <c r="QRT115" s="250"/>
      <c r="QRU115" s="250"/>
      <c r="QRV115" s="252"/>
      <c r="QRW115" s="254"/>
      <c r="QRX115" s="255"/>
      <c r="QRY115" s="250"/>
      <c r="QRZ115" s="256"/>
      <c r="QSA115" s="250"/>
      <c r="QSB115" s="250"/>
      <c r="QSC115" s="250"/>
      <c r="QSD115" s="251"/>
      <c r="QSE115" s="252"/>
      <c r="QSF115" s="252"/>
      <c r="QSG115" s="252"/>
      <c r="QSH115" s="253"/>
      <c r="QSI115" s="250"/>
      <c r="QSJ115" s="252"/>
      <c r="QSK115" s="250"/>
      <c r="QSL115" s="250"/>
      <c r="QSM115" s="252"/>
      <c r="QSN115" s="254"/>
      <c r="QSO115" s="255"/>
      <c r="QSP115" s="250"/>
      <c r="QSQ115" s="256"/>
      <c r="QSR115" s="250"/>
      <c r="QSS115" s="250"/>
      <c r="QST115" s="250"/>
      <c r="QSU115" s="251"/>
      <c r="QSV115" s="252"/>
      <c r="QSW115" s="252"/>
      <c r="QSX115" s="252"/>
      <c r="QSY115" s="253"/>
      <c r="QSZ115" s="250"/>
      <c r="QTA115" s="252"/>
      <c r="QTB115" s="250"/>
      <c r="QTC115" s="250"/>
      <c r="QTD115" s="252"/>
      <c r="QTE115" s="254"/>
      <c r="QTF115" s="255"/>
      <c r="QTG115" s="250"/>
      <c r="QTH115" s="256"/>
      <c r="QTI115" s="250"/>
      <c r="QTJ115" s="250"/>
      <c r="QTK115" s="250"/>
      <c r="QTL115" s="251"/>
      <c r="QTM115" s="252"/>
      <c r="QTN115" s="252"/>
      <c r="QTO115" s="252"/>
      <c r="QTP115" s="253"/>
      <c r="QTQ115" s="250"/>
      <c r="QTR115" s="252"/>
      <c r="QTS115" s="250"/>
      <c r="QTT115" s="250"/>
      <c r="QTU115" s="252"/>
      <c r="QTV115" s="254"/>
      <c r="QTW115" s="255"/>
      <c r="QTX115" s="250"/>
      <c r="QTY115" s="256"/>
      <c r="QTZ115" s="250"/>
      <c r="QUA115" s="250"/>
      <c r="QUB115" s="250"/>
      <c r="QUC115" s="251"/>
      <c r="QUD115" s="252"/>
      <c r="QUE115" s="252"/>
      <c r="QUF115" s="252"/>
      <c r="QUG115" s="253"/>
      <c r="QUH115" s="250"/>
      <c r="QUI115" s="252"/>
      <c r="QUJ115" s="250"/>
      <c r="QUK115" s="250"/>
      <c r="QUL115" s="252"/>
      <c r="QUM115" s="254"/>
      <c r="QUN115" s="255"/>
      <c r="QUO115" s="250"/>
      <c r="QUP115" s="256"/>
      <c r="QUQ115" s="250"/>
      <c r="QUR115" s="250"/>
      <c r="QUS115" s="250"/>
      <c r="QUT115" s="251"/>
      <c r="QUU115" s="252"/>
      <c r="QUV115" s="252"/>
      <c r="QUW115" s="252"/>
      <c r="QUX115" s="253"/>
      <c r="QUY115" s="250"/>
      <c r="QUZ115" s="252"/>
      <c r="QVA115" s="250"/>
      <c r="QVB115" s="250"/>
      <c r="QVC115" s="252"/>
      <c r="QVD115" s="254"/>
      <c r="QVE115" s="255"/>
      <c r="QVF115" s="250"/>
      <c r="QVG115" s="256"/>
      <c r="QVH115" s="250"/>
      <c r="QVI115" s="250"/>
      <c r="QVJ115" s="250"/>
      <c r="QVK115" s="251"/>
      <c r="QVL115" s="252"/>
      <c r="QVM115" s="252"/>
      <c r="QVN115" s="252"/>
      <c r="QVO115" s="253"/>
      <c r="QVP115" s="250"/>
      <c r="QVQ115" s="252"/>
      <c r="QVR115" s="250"/>
      <c r="QVS115" s="250"/>
      <c r="QVT115" s="252"/>
      <c r="QVU115" s="254"/>
      <c r="QVV115" s="255"/>
      <c r="QVW115" s="250"/>
      <c r="QVX115" s="256"/>
      <c r="QVY115" s="250"/>
      <c r="QVZ115" s="250"/>
      <c r="QWA115" s="250"/>
      <c r="QWB115" s="251"/>
      <c r="QWC115" s="252"/>
      <c r="QWD115" s="252"/>
      <c r="QWE115" s="252"/>
      <c r="QWF115" s="253"/>
      <c r="QWG115" s="250"/>
      <c r="QWH115" s="252"/>
      <c r="QWI115" s="250"/>
      <c r="QWJ115" s="250"/>
      <c r="QWK115" s="252"/>
      <c r="QWL115" s="254"/>
      <c r="QWM115" s="255"/>
      <c r="QWN115" s="250"/>
      <c r="QWO115" s="256"/>
      <c r="QWP115" s="250"/>
      <c r="QWQ115" s="250"/>
      <c r="QWR115" s="250"/>
      <c r="QWS115" s="251"/>
      <c r="QWT115" s="252"/>
      <c r="QWU115" s="252"/>
      <c r="QWV115" s="252"/>
      <c r="QWW115" s="253"/>
      <c r="QWX115" s="250"/>
      <c r="QWY115" s="252"/>
      <c r="QWZ115" s="250"/>
      <c r="QXA115" s="250"/>
      <c r="QXB115" s="252"/>
      <c r="QXC115" s="254"/>
      <c r="QXD115" s="255"/>
      <c r="QXE115" s="250"/>
      <c r="QXF115" s="256"/>
      <c r="QXG115" s="250"/>
      <c r="QXH115" s="250"/>
      <c r="QXI115" s="250"/>
      <c r="QXJ115" s="251"/>
      <c r="QXK115" s="252"/>
      <c r="QXL115" s="252"/>
      <c r="QXM115" s="252"/>
      <c r="QXN115" s="253"/>
      <c r="QXO115" s="250"/>
      <c r="QXP115" s="252"/>
      <c r="QXQ115" s="250"/>
      <c r="QXR115" s="250"/>
      <c r="QXS115" s="252"/>
      <c r="QXT115" s="254"/>
      <c r="QXU115" s="255"/>
      <c r="QXV115" s="250"/>
      <c r="QXW115" s="256"/>
      <c r="QXX115" s="250"/>
      <c r="QXY115" s="250"/>
      <c r="QXZ115" s="250"/>
      <c r="QYA115" s="251"/>
      <c r="QYB115" s="252"/>
      <c r="QYC115" s="252"/>
      <c r="QYD115" s="252"/>
      <c r="QYE115" s="253"/>
      <c r="QYF115" s="250"/>
      <c r="QYG115" s="252"/>
      <c r="QYH115" s="250"/>
      <c r="QYI115" s="250"/>
      <c r="QYJ115" s="252"/>
      <c r="QYK115" s="254"/>
      <c r="QYL115" s="255"/>
      <c r="QYM115" s="250"/>
      <c r="QYN115" s="256"/>
      <c r="QYO115" s="250"/>
      <c r="QYP115" s="250"/>
      <c r="QYQ115" s="250"/>
      <c r="QYR115" s="251"/>
      <c r="QYS115" s="252"/>
      <c r="QYT115" s="252"/>
      <c r="QYU115" s="252"/>
      <c r="QYV115" s="253"/>
      <c r="QYW115" s="250"/>
      <c r="QYX115" s="252"/>
      <c r="QYY115" s="250"/>
      <c r="QYZ115" s="250"/>
      <c r="QZA115" s="252"/>
      <c r="QZB115" s="254"/>
      <c r="QZC115" s="255"/>
      <c r="QZD115" s="250"/>
      <c r="QZE115" s="256"/>
      <c r="QZF115" s="250"/>
      <c r="QZG115" s="250"/>
      <c r="QZH115" s="250"/>
      <c r="QZI115" s="251"/>
      <c r="QZJ115" s="252"/>
      <c r="QZK115" s="252"/>
      <c r="QZL115" s="252"/>
      <c r="QZM115" s="253"/>
      <c r="QZN115" s="250"/>
      <c r="QZO115" s="252"/>
      <c r="QZP115" s="250"/>
      <c r="QZQ115" s="250"/>
      <c r="QZR115" s="252"/>
      <c r="QZS115" s="254"/>
      <c r="QZT115" s="255"/>
      <c r="QZU115" s="250"/>
      <c r="QZV115" s="256"/>
      <c r="QZW115" s="250"/>
      <c r="QZX115" s="250"/>
      <c r="QZY115" s="250"/>
      <c r="QZZ115" s="251"/>
      <c r="RAA115" s="252"/>
      <c r="RAB115" s="252"/>
      <c r="RAC115" s="252"/>
      <c r="RAD115" s="253"/>
      <c r="RAE115" s="250"/>
      <c r="RAF115" s="252"/>
      <c r="RAG115" s="250"/>
      <c r="RAH115" s="250"/>
      <c r="RAI115" s="252"/>
      <c r="RAJ115" s="254"/>
      <c r="RAK115" s="255"/>
      <c r="RAL115" s="250"/>
      <c r="RAM115" s="256"/>
      <c r="RAN115" s="250"/>
      <c r="RAO115" s="250"/>
      <c r="RAP115" s="250"/>
      <c r="RAQ115" s="251"/>
      <c r="RAR115" s="252"/>
      <c r="RAS115" s="252"/>
      <c r="RAT115" s="252"/>
      <c r="RAU115" s="253"/>
      <c r="RAV115" s="250"/>
      <c r="RAW115" s="252"/>
      <c r="RAX115" s="250"/>
      <c r="RAY115" s="250"/>
      <c r="RAZ115" s="252"/>
      <c r="RBA115" s="254"/>
      <c r="RBB115" s="255"/>
      <c r="RBC115" s="250"/>
      <c r="RBD115" s="256"/>
      <c r="RBE115" s="250"/>
      <c r="RBF115" s="250"/>
      <c r="RBG115" s="250"/>
      <c r="RBH115" s="251"/>
      <c r="RBI115" s="252"/>
      <c r="RBJ115" s="252"/>
      <c r="RBK115" s="252"/>
      <c r="RBL115" s="253"/>
      <c r="RBM115" s="250"/>
      <c r="RBN115" s="252"/>
      <c r="RBO115" s="250"/>
      <c r="RBP115" s="250"/>
      <c r="RBQ115" s="252"/>
      <c r="RBR115" s="254"/>
      <c r="RBS115" s="255"/>
      <c r="RBT115" s="250"/>
      <c r="RBU115" s="256"/>
      <c r="RBV115" s="250"/>
      <c r="RBW115" s="250"/>
      <c r="RBX115" s="250"/>
      <c r="RBY115" s="251"/>
      <c r="RBZ115" s="252"/>
      <c r="RCA115" s="252"/>
      <c r="RCB115" s="252"/>
      <c r="RCC115" s="253"/>
      <c r="RCD115" s="250"/>
      <c r="RCE115" s="252"/>
      <c r="RCF115" s="250"/>
      <c r="RCG115" s="250"/>
      <c r="RCH115" s="252"/>
      <c r="RCI115" s="254"/>
      <c r="RCJ115" s="255"/>
      <c r="RCK115" s="250"/>
      <c r="RCL115" s="256"/>
      <c r="RCM115" s="250"/>
      <c r="RCN115" s="250"/>
      <c r="RCO115" s="250"/>
      <c r="RCP115" s="251"/>
      <c r="RCQ115" s="252"/>
      <c r="RCR115" s="252"/>
      <c r="RCS115" s="252"/>
      <c r="RCT115" s="253"/>
      <c r="RCU115" s="250"/>
      <c r="RCV115" s="252"/>
      <c r="RCW115" s="250"/>
      <c r="RCX115" s="250"/>
      <c r="RCY115" s="252"/>
      <c r="RCZ115" s="254"/>
      <c r="RDA115" s="255"/>
      <c r="RDB115" s="250"/>
      <c r="RDC115" s="256"/>
      <c r="RDD115" s="250"/>
      <c r="RDE115" s="250"/>
      <c r="RDF115" s="250"/>
      <c r="RDG115" s="251"/>
      <c r="RDH115" s="252"/>
      <c r="RDI115" s="252"/>
      <c r="RDJ115" s="252"/>
      <c r="RDK115" s="253"/>
      <c r="RDL115" s="250"/>
      <c r="RDM115" s="252"/>
      <c r="RDN115" s="250"/>
      <c r="RDO115" s="250"/>
      <c r="RDP115" s="252"/>
      <c r="RDQ115" s="254"/>
      <c r="RDR115" s="255"/>
      <c r="RDS115" s="250"/>
      <c r="RDT115" s="256"/>
      <c r="RDU115" s="250"/>
      <c r="RDV115" s="250"/>
      <c r="RDW115" s="250"/>
      <c r="RDX115" s="251"/>
      <c r="RDY115" s="252"/>
      <c r="RDZ115" s="252"/>
      <c r="REA115" s="252"/>
      <c r="REB115" s="253"/>
      <c r="REC115" s="250"/>
      <c r="RED115" s="252"/>
      <c r="REE115" s="250"/>
      <c r="REF115" s="250"/>
      <c r="REG115" s="252"/>
      <c r="REH115" s="254"/>
      <c r="REI115" s="255"/>
      <c r="REJ115" s="250"/>
      <c r="REK115" s="256"/>
      <c r="REL115" s="250"/>
      <c r="REM115" s="250"/>
      <c r="REN115" s="250"/>
      <c r="REO115" s="251"/>
      <c r="REP115" s="252"/>
      <c r="REQ115" s="252"/>
      <c r="RER115" s="252"/>
      <c r="RES115" s="253"/>
      <c r="RET115" s="250"/>
      <c r="REU115" s="252"/>
      <c r="REV115" s="250"/>
      <c r="REW115" s="250"/>
      <c r="REX115" s="252"/>
      <c r="REY115" s="254"/>
      <c r="REZ115" s="255"/>
      <c r="RFA115" s="250"/>
      <c r="RFB115" s="256"/>
      <c r="RFC115" s="250"/>
      <c r="RFD115" s="250"/>
      <c r="RFE115" s="250"/>
      <c r="RFF115" s="251"/>
      <c r="RFG115" s="252"/>
      <c r="RFH115" s="252"/>
      <c r="RFI115" s="252"/>
      <c r="RFJ115" s="253"/>
      <c r="RFK115" s="250"/>
      <c r="RFL115" s="252"/>
      <c r="RFM115" s="250"/>
      <c r="RFN115" s="250"/>
      <c r="RFO115" s="252"/>
      <c r="RFP115" s="254"/>
      <c r="RFQ115" s="255"/>
      <c r="RFR115" s="250"/>
      <c r="RFS115" s="256"/>
      <c r="RFT115" s="250"/>
      <c r="RFU115" s="250"/>
      <c r="RFV115" s="250"/>
      <c r="RFW115" s="251"/>
      <c r="RFX115" s="252"/>
      <c r="RFY115" s="252"/>
      <c r="RFZ115" s="252"/>
      <c r="RGA115" s="253"/>
      <c r="RGB115" s="250"/>
      <c r="RGC115" s="252"/>
      <c r="RGD115" s="250"/>
      <c r="RGE115" s="250"/>
      <c r="RGF115" s="252"/>
      <c r="RGG115" s="254"/>
      <c r="RGH115" s="255"/>
      <c r="RGI115" s="250"/>
      <c r="RGJ115" s="256"/>
      <c r="RGK115" s="250"/>
      <c r="RGL115" s="250"/>
      <c r="RGM115" s="250"/>
      <c r="RGN115" s="251"/>
      <c r="RGO115" s="252"/>
      <c r="RGP115" s="252"/>
      <c r="RGQ115" s="252"/>
      <c r="RGR115" s="253"/>
      <c r="RGS115" s="250"/>
      <c r="RGT115" s="252"/>
      <c r="RGU115" s="250"/>
      <c r="RGV115" s="250"/>
      <c r="RGW115" s="252"/>
      <c r="RGX115" s="254"/>
      <c r="RGY115" s="255"/>
      <c r="RGZ115" s="250"/>
      <c r="RHA115" s="256"/>
      <c r="RHB115" s="250"/>
      <c r="RHC115" s="250"/>
      <c r="RHD115" s="250"/>
      <c r="RHE115" s="251"/>
      <c r="RHF115" s="252"/>
      <c r="RHG115" s="252"/>
      <c r="RHH115" s="252"/>
      <c r="RHI115" s="253"/>
      <c r="RHJ115" s="250"/>
      <c r="RHK115" s="252"/>
      <c r="RHL115" s="250"/>
      <c r="RHM115" s="250"/>
      <c r="RHN115" s="252"/>
      <c r="RHO115" s="254"/>
      <c r="RHP115" s="255"/>
      <c r="RHQ115" s="250"/>
      <c r="RHR115" s="256"/>
      <c r="RHS115" s="250"/>
      <c r="RHT115" s="250"/>
      <c r="RHU115" s="250"/>
      <c r="RHV115" s="251"/>
      <c r="RHW115" s="252"/>
      <c r="RHX115" s="252"/>
      <c r="RHY115" s="252"/>
      <c r="RHZ115" s="253"/>
      <c r="RIA115" s="250"/>
      <c r="RIB115" s="252"/>
      <c r="RIC115" s="250"/>
      <c r="RID115" s="250"/>
      <c r="RIE115" s="252"/>
      <c r="RIF115" s="254"/>
      <c r="RIG115" s="255"/>
      <c r="RIH115" s="250"/>
      <c r="RII115" s="256"/>
      <c r="RIJ115" s="250"/>
      <c r="RIK115" s="250"/>
      <c r="RIL115" s="250"/>
      <c r="RIM115" s="251"/>
      <c r="RIN115" s="252"/>
      <c r="RIO115" s="252"/>
      <c r="RIP115" s="252"/>
      <c r="RIQ115" s="253"/>
      <c r="RIR115" s="250"/>
      <c r="RIS115" s="252"/>
      <c r="RIT115" s="250"/>
      <c r="RIU115" s="250"/>
      <c r="RIV115" s="252"/>
      <c r="RIW115" s="254"/>
      <c r="RIX115" s="255"/>
      <c r="RIY115" s="250"/>
      <c r="RIZ115" s="256"/>
      <c r="RJA115" s="250"/>
      <c r="RJB115" s="250"/>
      <c r="RJC115" s="250"/>
      <c r="RJD115" s="251"/>
      <c r="RJE115" s="252"/>
      <c r="RJF115" s="252"/>
      <c r="RJG115" s="252"/>
      <c r="RJH115" s="253"/>
      <c r="RJI115" s="250"/>
      <c r="RJJ115" s="252"/>
      <c r="RJK115" s="250"/>
      <c r="RJL115" s="250"/>
      <c r="RJM115" s="252"/>
      <c r="RJN115" s="254"/>
      <c r="RJO115" s="255"/>
      <c r="RJP115" s="250"/>
      <c r="RJQ115" s="256"/>
      <c r="RJR115" s="250"/>
      <c r="RJS115" s="250"/>
      <c r="RJT115" s="250"/>
      <c r="RJU115" s="251"/>
      <c r="RJV115" s="252"/>
      <c r="RJW115" s="252"/>
      <c r="RJX115" s="252"/>
      <c r="RJY115" s="253"/>
      <c r="RJZ115" s="250"/>
      <c r="RKA115" s="252"/>
      <c r="RKB115" s="250"/>
      <c r="RKC115" s="250"/>
      <c r="RKD115" s="252"/>
      <c r="RKE115" s="254"/>
      <c r="RKF115" s="255"/>
      <c r="RKG115" s="250"/>
      <c r="RKH115" s="256"/>
      <c r="RKI115" s="250"/>
      <c r="RKJ115" s="250"/>
      <c r="RKK115" s="250"/>
      <c r="RKL115" s="251"/>
      <c r="RKM115" s="252"/>
      <c r="RKN115" s="252"/>
      <c r="RKO115" s="252"/>
      <c r="RKP115" s="253"/>
      <c r="RKQ115" s="250"/>
      <c r="RKR115" s="252"/>
      <c r="RKS115" s="250"/>
      <c r="RKT115" s="250"/>
      <c r="RKU115" s="252"/>
      <c r="RKV115" s="254"/>
      <c r="RKW115" s="255"/>
      <c r="RKX115" s="250"/>
      <c r="RKY115" s="256"/>
      <c r="RKZ115" s="250"/>
      <c r="RLA115" s="250"/>
      <c r="RLB115" s="250"/>
      <c r="RLC115" s="251"/>
      <c r="RLD115" s="252"/>
      <c r="RLE115" s="252"/>
      <c r="RLF115" s="252"/>
      <c r="RLG115" s="253"/>
      <c r="RLH115" s="250"/>
      <c r="RLI115" s="252"/>
      <c r="RLJ115" s="250"/>
      <c r="RLK115" s="250"/>
      <c r="RLL115" s="252"/>
      <c r="RLM115" s="254"/>
      <c r="RLN115" s="255"/>
      <c r="RLO115" s="250"/>
      <c r="RLP115" s="256"/>
      <c r="RLQ115" s="250"/>
      <c r="RLR115" s="250"/>
      <c r="RLS115" s="250"/>
      <c r="RLT115" s="251"/>
      <c r="RLU115" s="252"/>
      <c r="RLV115" s="252"/>
      <c r="RLW115" s="252"/>
      <c r="RLX115" s="253"/>
      <c r="RLY115" s="250"/>
      <c r="RLZ115" s="252"/>
      <c r="RMA115" s="250"/>
      <c r="RMB115" s="250"/>
      <c r="RMC115" s="252"/>
      <c r="RMD115" s="254"/>
      <c r="RME115" s="255"/>
      <c r="RMF115" s="250"/>
      <c r="RMG115" s="256"/>
      <c r="RMH115" s="250"/>
      <c r="RMI115" s="250"/>
      <c r="RMJ115" s="250"/>
      <c r="RMK115" s="251"/>
      <c r="RML115" s="252"/>
      <c r="RMM115" s="252"/>
      <c r="RMN115" s="252"/>
      <c r="RMO115" s="253"/>
      <c r="RMP115" s="250"/>
      <c r="RMQ115" s="252"/>
      <c r="RMR115" s="250"/>
      <c r="RMS115" s="250"/>
      <c r="RMT115" s="252"/>
      <c r="RMU115" s="254"/>
      <c r="RMV115" s="255"/>
      <c r="RMW115" s="250"/>
      <c r="RMX115" s="256"/>
      <c r="RMY115" s="250"/>
      <c r="RMZ115" s="250"/>
      <c r="RNA115" s="250"/>
      <c r="RNB115" s="251"/>
      <c r="RNC115" s="252"/>
      <c r="RND115" s="252"/>
      <c r="RNE115" s="252"/>
      <c r="RNF115" s="253"/>
      <c r="RNG115" s="250"/>
      <c r="RNH115" s="252"/>
      <c r="RNI115" s="250"/>
      <c r="RNJ115" s="250"/>
      <c r="RNK115" s="252"/>
      <c r="RNL115" s="254"/>
      <c r="RNM115" s="255"/>
      <c r="RNN115" s="250"/>
      <c r="RNO115" s="256"/>
      <c r="RNP115" s="250"/>
      <c r="RNQ115" s="250"/>
      <c r="RNR115" s="250"/>
      <c r="RNS115" s="251"/>
      <c r="RNT115" s="252"/>
      <c r="RNU115" s="252"/>
      <c r="RNV115" s="252"/>
      <c r="RNW115" s="253"/>
      <c r="RNX115" s="250"/>
      <c r="RNY115" s="252"/>
      <c r="RNZ115" s="250"/>
      <c r="ROA115" s="250"/>
      <c r="ROB115" s="252"/>
      <c r="ROC115" s="254"/>
      <c r="ROD115" s="255"/>
      <c r="ROE115" s="250"/>
      <c r="ROF115" s="256"/>
      <c r="ROG115" s="250"/>
      <c r="ROH115" s="250"/>
      <c r="ROI115" s="250"/>
      <c r="ROJ115" s="251"/>
      <c r="ROK115" s="252"/>
      <c r="ROL115" s="252"/>
      <c r="ROM115" s="252"/>
      <c r="RON115" s="253"/>
      <c r="ROO115" s="250"/>
      <c r="ROP115" s="252"/>
      <c r="ROQ115" s="250"/>
      <c r="ROR115" s="250"/>
      <c r="ROS115" s="252"/>
      <c r="ROT115" s="254"/>
      <c r="ROU115" s="255"/>
      <c r="ROV115" s="250"/>
      <c r="ROW115" s="256"/>
      <c r="ROX115" s="250"/>
      <c r="ROY115" s="250"/>
      <c r="ROZ115" s="250"/>
      <c r="RPA115" s="251"/>
      <c r="RPB115" s="252"/>
      <c r="RPC115" s="252"/>
      <c r="RPD115" s="252"/>
      <c r="RPE115" s="253"/>
      <c r="RPF115" s="250"/>
      <c r="RPG115" s="252"/>
      <c r="RPH115" s="250"/>
      <c r="RPI115" s="250"/>
      <c r="RPJ115" s="252"/>
      <c r="RPK115" s="254"/>
      <c r="RPL115" s="255"/>
      <c r="RPM115" s="250"/>
      <c r="RPN115" s="256"/>
      <c r="RPO115" s="250"/>
      <c r="RPP115" s="250"/>
      <c r="RPQ115" s="250"/>
      <c r="RPR115" s="251"/>
      <c r="RPS115" s="252"/>
      <c r="RPT115" s="252"/>
      <c r="RPU115" s="252"/>
      <c r="RPV115" s="253"/>
      <c r="RPW115" s="250"/>
      <c r="RPX115" s="252"/>
      <c r="RPY115" s="250"/>
      <c r="RPZ115" s="250"/>
      <c r="RQA115" s="252"/>
      <c r="RQB115" s="254"/>
      <c r="RQC115" s="255"/>
      <c r="RQD115" s="250"/>
      <c r="RQE115" s="256"/>
      <c r="RQF115" s="250"/>
      <c r="RQG115" s="250"/>
      <c r="RQH115" s="250"/>
      <c r="RQI115" s="251"/>
      <c r="RQJ115" s="252"/>
      <c r="RQK115" s="252"/>
      <c r="RQL115" s="252"/>
      <c r="RQM115" s="253"/>
      <c r="RQN115" s="250"/>
      <c r="RQO115" s="252"/>
      <c r="RQP115" s="250"/>
      <c r="RQQ115" s="250"/>
      <c r="RQR115" s="252"/>
      <c r="RQS115" s="254"/>
      <c r="RQT115" s="255"/>
      <c r="RQU115" s="250"/>
      <c r="RQV115" s="256"/>
      <c r="RQW115" s="250"/>
      <c r="RQX115" s="250"/>
      <c r="RQY115" s="250"/>
      <c r="RQZ115" s="251"/>
      <c r="RRA115" s="252"/>
      <c r="RRB115" s="252"/>
      <c r="RRC115" s="252"/>
      <c r="RRD115" s="253"/>
      <c r="RRE115" s="250"/>
      <c r="RRF115" s="252"/>
      <c r="RRG115" s="250"/>
      <c r="RRH115" s="250"/>
      <c r="RRI115" s="252"/>
      <c r="RRJ115" s="254"/>
      <c r="RRK115" s="255"/>
      <c r="RRL115" s="250"/>
      <c r="RRM115" s="256"/>
      <c r="RRN115" s="250"/>
      <c r="RRO115" s="250"/>
      <c r="RRP115" s="250"/>
      <c r="RRQ115" s="251"/>
      <c r="RRR115" s="252"/>
      <c r="RRS115" s="252"/>
      <c r="RRT115" s="252"/>
      <c r="RRU115" s="253"/>
      <c r="RRV115" s="250"/>
      <c r="RRW115" s="252"/>
      <c r="RRX115" s="250"/>
      <c r="RRY115" s="250"/>
      <c r="RRZ115" s="252"/>
      <c r="RSA115" s="254"/>
      <c r="RSB115" s="255"/>
      <c r="RSC115" s="250"/>
      <c r="RSD115" s="256"/>
      <c r="RSE115" s="250"/>
      <c r="RSF115" s="250"/>
      <c r="RSG115" s="250"/>
      <c r="RSH115" s="251"/>
      <c r="RSI115" s="252"/>
      <c r="RSJ115" s="252"/>
      <c r="RSK115" s="252"/>
      <c r="RSL115" s="253"/>
      <c r="RSM115" s="250"/>
      <c r="RSN115" s="252"/>
      <c r="RSO115" s="250"/>
      <c r="RSP115" s="250"/>
      <c r="RSQ115" s="252"/>
      <c r="RSR115" s="254"/>
      <c r="RSS115" s="255"/>
      <c r="RST115" s="250"/>
      <c r="RSU115" s="256"/>
      <c r="RSV115" s="250"/>
      <c r="RSW115" s="250"/>
      <c r="RSX115" s="250"/>
      <c r="RSY115" s="251"/>
      <c r="RSZ115" s="252"/>
      <c r="RTA115" s="252"/>
      <c r="RTB115" s="252"/>
      <c r="RTC115" s="253"/>
      <c r="RTD115" s="250"/>
      <c r="RTE115" s="252"/>
      <c r="RTF115" s="250"/>
      <c r="RTG115" s="250"/>
      <c r="RTH115" s="252"/>
      <c r="RTI115" s="254"/>
      <c r="RTJ115" s="255"/>
      <c r="RTK115" s="250"/>
      <c r="RTL115" s="256"/>
      <c r="RTM115" s="250"/>
      <c r="RTN115" s="250"/>
      <c r="RTO115" s="250"/>
      <c r="RTP115" s="251"/>
      <c r="RTQ115" s="252"/>
      <c r="RTR115" s="252"/>
      <c r="RTS115" s="252"/>
      <c r="RTT115" s="253"/>
      <c r="RTU115" s="250"/>
      <c r="RTV115" s="252"/>
      <c r="RTW115" s="250"/>
      <c r="RTX115" s="250"/>
      <c r="RTY115" s="252"/>
      <c r="RTZ115" s="254"/>
      <c r="RUA115" s="255"/>
      <c r="RUB115" s="250"/>
      <c r="RUC115" s="256"/>
      <c r="RUD115" s="250"/>
      <c r="RUE115" s="250"/>
      <c r="RUF115" s="250"/>
      <c r="RUG115" s="251"/>
      <c r="RUH115" s="252"/>
      <c r="RUI115" s="252"/>
      <c r="RUJ115" s="252"/>
      <c r="RUK115" s="253"/>
      <c r="RUL115" s="250"/>
      <c r="RUM115" s="252"/>
      <c r="RUN115" s="250"/>
      <c r="RUO115" s="250"/>
      <c r="RUP115" s="252"/>
      <c r="RUQ115" s="254"/>
      <c r="RUR115" s="255"/>
      <c r="RUS115" s="250"/>
      <c r="RUT115" s="256"/>
      <c r="RUU115" s="250"/>
      <c r="RUV115" s="250"/>
      <c r="RUW115" s="250"/>
      <c r="RUX115" s="251"/>
      <c r="RUY115" s="252"/>
      <c r="RUZ115" s="252"/>
      <c r="RVA115" s="252"/>
      <c r="RVB115" s="253"/>
      <c r="RVC115" s="250"/>
      <c r="RVD115" s="252"/>
      <c r="RVE115" s="250"/>
      <c r="RVF115" s="250"/>
      <c r="RVG115" s="252"/>
      <c r="RVH115" s="254"/>
      <c r="RVI115" s="255"/>
      <c r="RVJ115" s="250"/>
      <c r="RVK115" s="256"/>
      <c r="RVL115" s="250"/>
      <c r="RVM115" s="250"/>
      <c r="RVN115" s="250"/>
      <c r="RVO115" s="251"/>
      <c r="RVP115" s="252"/>
      <c r="RVQ115" s="252"/>
      <c r="RVR115" s="252"/>
      <c r="RVS115" s="253"/>
      <c r="RVT115" s="250"/>
      <c r="RVU115" s="252"/>
      <c r="RVV115" s="250"/>
      <c r="RVW115" s="250"/>
      <c r="RVX115" s="252"/>
      <c r="RVY115" s="254"/>
      <c r="RVZ115" s="255"/>
      <c r="RWA115" s="250"/>
      <c r="RWB115" s="256"/>
      <c r="RWC115" s="250"/>
      <c r="RWD115" s="250"/>
      <c r="RWE115" s="250"/>
      <c r="RWF115" s="251"/>
      <c r="RWG115" s="252"/>
      <c r="RWH115" s="252"/>
      <c r="RWI115" s="252"/>
      <c r="RWJ115" s="253"/>
      <c r="RWK115" s="250"/>
      <c r="RWL115" s="252"/>
      <c r="RWM115" s="250"/>
      <c r="RWN115" s="250"/>
      <c r="RWO115" s="252"/>
      <c r="RWP115" s="254"/>
      <c r="RWQ115" s="255"/>
      <c r="RWR115" s="250"/>
      <c r="RWS115" s="256"/>
      <c r="RWT115" s="250"/>
      <c r="RWU115" s="250"/>
      <c r="RWV115" s="250"/>
      <c r="RWW115" s="251"/>
      <c r="RWX115" s="252"/>
      <c r="RWY115" s="252"/>
      <c r="RWZ115" s="252"/>
      <c r="RXA115" s="253"/>
      <c r="RXB115" s="250"/>
      <c r="RXC115" s="252"/>
      <c r="RXD115" s="250"/>
      <c r="RXE115" s="250"/>
      <c r="RXF115" s="252"/>
      <c r="RXG115" s="254"/>
      <c r="RXH115" s="255"/>
      <c r="RXI115" s="250"/>
      <c r="RXJ115" s="256"/>
      <c r="RXK115" s="250"/>
      <c r="RXL115" s="250"/>
      <c r="RXM115" s="250"/>
      <c r="RXN115" s="251"/>
      <c r="RXO115" s="252"/>
      <c r="RXP115" s="252"/>
      <c r="RXQ115" s="252"/>
      <c r="RXR115" s="253"/>
      <c r="RXS115" s="250"/>
      <c r="RXT115" s="252"/>
      <c r="RXU115" s="250"/>
      <c r="RXV115" s="250"/>
      <c r="RXW115" s="252"/>
      <c r="RXX115" s="254"/>
      <c r="RXY115" s="255"/>
      <c r="RXZ115" s="250"/>
      <c r="RYA115" s="256"/>
      <c r="RYB115" s="250"/>
      <c r="RYC115" s="250"/>
      <c r="RYD115" s="250"/>
      <c r="RYE115" s="251"/>
      <c r="RYF115" s="252"/>
      <c r="RYG115" s="252"/>
      <c r="RYH115" s="252"/>
      <c r="RYI115" s="253"/>
      <c r="RYJ115" s="250"/>
      <c r="RYK115" s="252"/>
      <c r="RYL115" s="250"/>
      <c r="RYM115" s="250"/>
      <c r="RYN115" s="252"/>
      <c r="RYO115" s="254"/>
      <c r="RYP115" s="255"/>
      <c r="RYQ115" s="250"/>
      <c r="RYR115" s="256"/>
      <c r="RYS115" s="250"/>
      <c r="RYT115" s="250"/>
      <c r="RYU115" s="250"/>
      <c r="RYV115" s="251"/>
      <c r="RYW115" s="252"/>
      <c r="RYX115" s="252"/>
      <c r="RYY115" s="252"/>
      <c r="RYZ115" s="253"/>
      <c r="RZA115" s="250"/>
      <c r="RZB115" s="252"/>
      <c r="RZC115" s="250"/>
      <c r="RZD115" s="250"/>
      <c r="RZE115" s="252"/>
      <c r="RZF115" s="254"/>
      <c r="RZG115" s="255"/>
      <c r="RZH115" s="250"/>
      <c r="RZI115" s="256"/>
      <c r="RZJ115" s="250"/>
      <c r="RZK115" s="250"/>
      <c r="RZL115" s="250"/>
      <c r="RZM115" s="251"/>
      <c r="RZN115" s="252"/>
      <c r="RZO115" s="252"/>
      <c r="RZP115" s="252"/>
      <c r="RZQ115" s="253"/>
      <c r="RZR115" s="250"/>
      <c r="RZS115" s="252"/>
      <c r="RZT115" s="250"/>
      <c r="RZU115" s="250"/>
      <c r="RZV115" s="252"/>
      <c r="RZW115" s="254"/>
      <c r="RZX115" s="255"/>
      <c r="RZY115" s="250"/>
      <c r="RZZ115" s="256"/>
      <c r="SAA115" s="250"/>
      <c r="SAB115" s="250"/>
      <c r="SAC115" s="250"/>
      <c r="SAD115" s="251"/>
      <c r="SAE115" s="252"/>
      <c r="SAF115" s="252"/>
      <c r="SAG115" s="252"/>
      <c r="SAH115" s="253"/>
      <c r="SAI115" s="250"/>
      <c r="SAJ115" s="252"/>
      <c r="SAK115" s="250"/>
      <c r="SAL115" s="250"/>
      <c r="SAM115" s="252"/>
      <c r="SAN115" s="254"/>
      <c r="SAO115" s="255"/>
      <c r="SAP115" s="250"/>
      <c r="SAQ115" s="256"/>
      <c r="SAR115" s="250"/>
      <c r="SAS115" s="250"/>
      <c r="SAT115" s="250"/>
      <c r="SAU115" s="251"/>
      <c r="SAV115" s="252"/>
      <c r="SAW115" s="252"/>
      <c r="SAX115" s="252"/>
      <c r="SAY115" s="253"/>
      <c r="SAZ115" s="250"/>
      <c r="SBA115" s="252"/>
      <c r="SBB115" s="250"/>
      <c r="SBC115" s="250"/>
      <c r="SBD115" s="252"/>
      <c r="SBE115" s="254"/>
      <c r="SBF115" s="255"/>
      <c r="SBG115" s="250"/>
      <c r="SBH115" s="256"/>
      <c r="SBI115" s="250"/>
      <c r="SBJ115" s="250"/>
      <c r="SBK115" s="250"/>
      <c r="SBL115" s="251"/>
      <c r="SBM115" s="252"/>
      <c r="SBN115" s="252"/>
      <c r="SBO115" s="252"/>
      <c r="SBP115" s="253"/>
      <c r="SBQ115" s="250"/>
      <c r="SBR115" s="252"/>
      <c r="SBS115" s="250"/>
      <c r="SBT115" s="250"/>
      <c r="SBU115" s="252"/>
      <c r="SBV115" s="254"/>
      <c r="SBW115" s="255"/>
      <c r="SBX115" s="250"/>
      <c r="SBY115" s="256"/>
      <c r="SBZ115" s="250"/>
      <c r="SCA115" s="250"/>
      <c r="SCB115" s="250"/>
      <c r="SCC115" s="251"/>
      <c r="SCD115" s="252"/>
      <c r="SCE115" s="252"/>
      <c r="SCF115" s="252"/>
      <c r="SCG115" s="253"/>
      <c r="SCH115" s="250"/>
      <c r="SCI115" s="252"/>
      <c r="SCJ115" s="250"/>
      <c r="SCK115" s="250"/>
      <c r="SCL115" s="252"/>
      <c r="SCM115" s="254"/>
      <c r="SCN115" s="255"/>
      <c r="SCO115" s="250"/>
      <c r="SCP115" s="256"/>
      <c r="SCQ115" s="250"/>
      <c r="SCR115" s="250"/>
      <c r="SCS115" s="250"/>
      <c r="SCT115" s="251"/>
      <c r="SCU115" s="252"/>
      <c r="SCV115" s="252"/>
      <c r="SCW115" s="252"/>
      <c r="SCX115" s="253"/>
      <c r="SCY115" s="250"/>
      <c r="SCZ115" s="252"/>
      <c r="SDA115" s="250"/>
      <c r="SDB115" s="250"/>
      <c r="SDC115" s="252"/>
      <c r="SDD115" s="254"/>
      <c r="SDE115" s="255"/>
      <c r="SDF115" s="250"/>
      <c r="SDG115" s="256"/>
      <c r="SDH115" s="250"/>
      <c r="SDI115" s="250"/>
      <c r="SDJ115" s="250"/>
      <c r="SDK115" s="251"/>
      <c r="SDL115" s="252"/>
      <c r="SDM115" s="252"/>
      <c r="SDN115" s="252"/>
      <c r="SDO115" s="253"/>
      <c r="SDP115" s="250"/>
      <c r="SDQ115" s="252"/>
      <c r="SDR115" s="250"/>
      <c r="SDS115" s="250"/>
      <c r="SDT115" s="252"/>
      <c r="SDU115" s="254"/>
      <c r="SDV115" s="255"/>
      <c r="SDW115" s="250"/>
      <c r="SDX115" s="256"/>
      <c r="SDY115" s="250"/>
      <c r="SDZ115" s="250"/>
      <c r="SEA115" s="250"/>
      <c r="SEB115" s="251"/>
      <c r="SEC115" s="252"/>
      <c r="SED115" s="252"/>
      <c r="SEE115" s="252"/>
      <c r="SEF115" s="253"/>
      <c r="SEG115" s="250"/>
      <c r="SEH115" s="252"/>
      <c r="SEI115" s="250"/>
      <c r="SEJ115" s="250"/>
      <c r="SEK115" s="252"/>
      <c r="SEL115" s="254"/>
      <c r="SEM115" s="255"/>
      <c r="SEN115" s="250"/>
      <c r="SEO115" s="256"/>
      <c r="SEP115" s="250"/>
      <c r="SEQ115" s="250"/>
      <c r="SER115" s="250"/>
      <c r="SES115" s="251"/>
      <c r="SET115" s="252"/>
      <c r="SEU115" s="252"/>
      <c r="SEV115" s="252"/>
      <c r="SEW115" s="253"/>
      <c r="SEX115" s="250"/>
      <c r="SEY115" s="252"/>
      <c r="SEZ115" s="250"/>
      <c r="SFA115" s="250"/>
      <c r="SFB115" s="252"/>
      <c r="SFC115" s="254"/>
      <c r="SFD115" s="255"/>
      <c r="SFE115" s="250"/>
      <c r="SFF115" s="256"/>
      <c r="SFG115" s="250"/>
      <c r="SFH115" s="250"/>
      <c r="SFI115" s="250"/>
      <c r="SFJ115" s="251"/>
      <c r="SFK115" s="252"/>
      <c r="SFL115" s="252"/>
      <c r="SFM115" s="252"/>
      <c r="SFN115" s="253"/>
      <c r="SFO115" s="250"/>
      <c r="SFP115" s="252"/>
      <c r="SFQ115" s="250"/>
      <c r="SFR115" s="250"/>
      <c r="SFS115" s="252"/>
      <c r="SFT115" s="254"/>
      <c r="SFU115" s="255"/>
      <c r="SFV115" s="250"/>
      <c r="SFW115" s="256"/>
      <c r="SFX115" s="250"/>
      <c r="SFY115" s="250"/>
      <c r="SFZ115" s="250"/>
      <c r="SGA115" s="251"/>
      <c r="SGB115" s="252"/>
      <c r="SGC115" s="252"/>
      <c r="SGD115" s="252"/>
      <c r="SGE115" s="253"/>
      <c r="SGF115" s="250"/>
      <c r="SGG115" s="252"/>
      <c r="SGH115" s="250"/>
      <c r="SGI115" s="250"/>
      <c r="SGJ115" s="252"/>
      <c r="SGK115" s="254"/>
      <c r="SGL115" s="255"/>
      <c r="SGM115" s="250"/>
      <c r="SGN115" s="256"/>
      <c r="SGO115" s="250"/>
      <c r="SGP115" s="250"/>
      <c r="SGQ115" s="250"/>
      <c r="SGR115" s="251"/>
      <c r="SGS115" s="252"/>
      <c r="SGT115" s="252"/>
      <c r="SGU115" s="252"/>
      <c r="SGV115" s="253"/>
      <c r="SGW115" s="250"/>
      <c r="SGX115" s="252"/>
      <c r="SGY115" s="250"/>
      <c r="SGZ115" s="250"/>
      <c r="SHA115" s="252"/>
      <c r="SHB115" s="254"/>
      <c r="SHC115" s="255"/>
      <c r="SHD115" s="250"/>
      <c r="SHE115" s="256"/>
      <c r="SHF115" s="250"/>
      <c r="SHG115" s="250"/>
      <c r="SHH115" s="250"/>
      <c r="SHI115" s="251"/>
      <c r="SHJ115" s="252"/>
      <c r="SHK115" s="252"/>
      <c r="SHL115" s="252"/>
      <c r="SHM115" s="253"/>
      <c r="SHN115" s="250"/>
      <c r="SHO115" s="252"/>
      <c r="SHP115" s="250"/>
      <c r="SHQ115" s="250"/>
      <c r="SHR115" s="252"/>
      <c r="SHS115" s="254"/>
      <c r="SHT115" s="255"/>
      <c r="SHU115" s="250"/>
      <c r="SHV115" s="256"/>
      <c r="SHW115" s="250"/>
      <c r="SHX115" s="250"/>
      <c r="SHY115" s="250"/>
      <c r="SHZ115" s="251"/>
      <c r="SIA115" s="252"/>
      <c r="SIB115" s="252"/>
      <c r="SIC115" s="252"/>
      <c r="SID115" s="253"/>
      <c r="SIE115" s="250"/>
      <c r="SIF115" s="252"/>
      <c r="SIG115" s="250"/>
      <c r="SIH115" s="250"/>
      <c r="SII115" s="252"/>
      <c r="SIJ115" s="254"/>
      <c r="SIK115" s="255"/>
      <c r="SIL115" s="250"/>
      <c r="SIM115" s="256"/>
      <c r="SIN115" s="250"/>
      <c r="SIO115" s="250"/>
      <c r="SIP115" s="250"/>
      <c r="SIQ115" s="251"/>
      <c r="SIR115" s="252"/>
      <c r="SIS115" s="252"/>
      <c r="SIT115" s="252"/>
      <c r="SIU115" s="253"/>
      <c r="SIV115" s="250"/>
      <c r="SIW115" s="252"/>
      <c r="SIX115" s="250"/>
      <c r="SIY115" s="250"/>
      <c r="SIZ115" s="252"/>
      <c r="SJA115" s="254"/>
      <c r="SJB115" s="255"/>
      <c r="SJC115" s="250"/>
      <c r="SJD115" s="256"/>
      <c r="SJE115" s="250"/>
      <c r="SJF115" s="250"/>
      <c r="SJG115" s="250"/>
      <c r="SJH115" s="251"/>
      <c r="SJI115" s="252"/>
      <c r="SJJ115" s="252"/>
      <c r="SJK115" s="252"/>
      <c r="SJL115" s="253"/>
      <c r="SJM115" s="250"/>
      <c r="SJN115" s="252"/>
      <c r="SJO115" s="250"/>
      <c r="SJP115" s="250"/>
      <c r="SJQ115" s="252"/>
      <c r="SJR115" s="254"/>
      <c r="SJS115" s="255"/>
      <c r="SJT115" s="250"/>
      <c r="SJU115" s="256"/>
      <c r="SJV115" s="250"/>
      <c r="SJW115" s="250"/>
      <c r="SJX115" s="250"/>
      <c r="SJY115" s="251"/>
      <c r="SJZ115" s="252"/>
      <c r="SKA115" s="252"/>
      <c r="SKB115" s="252"/>
      <c r="SKC115" s="253"/>
      <c r="SKD115" s="250"/>
      <c r="SKE115" s="252"/>
      <c r="SKF115" s="250"/>
      <c r="SKG115" s="250"/>
      <c r="SKH115" s="252"/>
      <c r="SKI115" s="254"/>
      <c r="SKJ115" s="255"/>
      <c r="SKK115" s="250"/>
      <c r="SKL115" s="256"/>
      <c r="SKM115" s="250"/>
      <c r="SKN115" s="250"/>
      <c r="SKO115" s="250"/>
      <c r="SKP115" s="251"/>
      <c r="SKQ115" s="252"/>
      <c r="SKR115" s="252"/>
      <c r="SKS115" s="252"/>
      <c r="SKT115" s="253"/>
      <c r="SKU115" s="250"/>
      <c r="SKV115" s="252"/>
      <c r="SKW115" s="250"/>
      <c r="SKX115" s="250"/>
      <c r="SKY115" s="252"/>
      <c r="SKZ115" s="254"/>
      <c r="SLA115" s="255"/>
      <c r="SLB115" s="250"/>
      <c r="SLC115" s="256"/>
      <c r="SLD115" s="250"/>
      <c r="SLE115" s="250"/>
      <c r="SLF115" s="250"/>
      <c r="SLG115" s="251"/>
      <c r="SLH115" s="252"/>
      <c r="SLI115" s="252"/>
      <c r="SLJ115" s="252"/>
      <c r="SLK115" s="253"/>
      <c r="SLL115" s="250"/>
      <c r="SLM115" s="252"/>
      <c r="SLN115" s="250"/>
      <c r="SLO115" s="250"/>
      <c r="SLP115" s="252"/>
      <c r="SLQ115" s="254"/>
      <c r="SLR115" s="255"/>
      <c r="SLS115" s="250"/>
      <c r="SLT115" s="256"/>
      <c r="SLU115" s="250"/>
      <c r="SLV115" s="250"/>
      <c r="SLW115" s="250"/>
      <c r="SLX115" s="251"/>
      <c r="SLY115" s="252"/>
      <c r="SLZ115" s="252"/>
      <c r="SMA115" s="252"/>
      <c r="SMB115" s="253"/>
      <c r="SMC115" s="250"/>
      <c r="SMD115" s="252"/>
      <c r="SME115" s="250"/>
      <c r="SMF115" s="250"/>
      <c r="SMG115" s="252"/>
      <c r="SMH115" s="254"/>
      <c r="SMI115" s="255"/>
      <c r="SMJ115" s="250"/>
      <c r="SMK115" s="256"/>
      <c r="SML115" s="250"/>
      <c r="SMM115" s="250"/>
      <c r="SMN115" s="250"/>
      <c r="SMO115" s="251"/>
      <c r="SMP115" s="252"/>
      <c r="SMQ115" s="252"/>
      <c r="SMR115" s="252"/>
      <c r="SMS115" s="253"/>
      <c r="SMT115" s="250"/>
      <c r="SMU115" s="252"/>
      <c r="SMV115" s="250"/>
      <c r="SMW115" s="250"/>
      <c r="SMX115" s="252"/>
      <c r="SMY115" s="254"/>
      <c r="SMZ115" s="255"/>
      <c r="SNA115" s="250"/>
      <c r="SNB115" s="256"/>
      <c r="SNC115" s="250"/>
      <c r="SND115" s="250"/>
      <c r="SNE115" s="250"/>
      <c r="SNF115" s="251"/>
      <c r="SNG115" s="252"/>
      <c r="SNH115" s="252"/>
      <c r="SNI115" s="252"/>
      <c r="SNJ115" s="253"/>
      <c r="SNK115" s="250"/>
      <c r="SNL115" s="252"/>
      <c r="SNM115" s="250"/>
      <c r="SNN115" s="250"/>
      <c r="SNO115" s="252"/>
      <c r="SNP115" s="254"/>
      <c r="SNQ115" s="255"/>
      <c r="SNR115" s="250"/>
      <c r="SNS115" s="256"/>
      <c r="SNT115" s="250"/>
      <c r="SNU115" s="250"/>
      <c r="SNV115" s="250"/>
      <c r="SNW115" s="251"/>
      <c r="SNX115" s="252"/>
      <c r="SNY115" s="252"/>
      <c r="SNZ115" s="252"/>
      <c r="SOA115" s="253"/>
      <c r="SOB115" s="250"/>
      <c r="SOC115" s="252"/>
      <c r="SOD115" s="250"/>
      <c r="SOE115" s="250"/>
      <c r="SOF115" s="252"/>
      <c r="SOG115" s="254"/>
      <c r="SOH115" s="255"/>
      <c r="SOI115" s="250"/>
      <c r="SOJ115" s="256"/>
      <c r="SOK115" s="250"/>
      <c r="SOL115" s="250"/>
      <c r="SOM115" s="250"/>
      <c r="SON115" s="251"/>
      <c r="SOO115" s="252"/>
      <c r="SOP115" s="252"/>
      <c r="SOQ115" s="252"/>
      <c r="SOR115" s="253"/>
      <c r="SOS115" s="250"/>
      <c r="SOT115" s="252"/>
      <c r="SOU115" s="250"/>
      <c r="SOV115" s="250"/>
      <c r="SOW115" s="252"/>
      <c r="SOX115" s="254"/>
      <c r="SOY115" s="255"/>
      <c r="SOZ115" s="250"/>
      <c r="SPA115" s="256"/>
      <c r="SPB115" s="250"/>
      <c r="SPC115" s="250"/>
      <c r="SPD115" s="250"/>
      <c r="SPE115" s="251"/>
      <c r="SPF115" s="252"/>
      <c r="SPG115" s="252"/>
      <c r="SPH115" s="252"/>
      <c r="SPI115" s="253"/>
      <c r="SPJ115" s="250"/>
      <c r="SPK115" s="252"/>
      <c r="SPL115" s="250"/>
      <c r="SPM115" s="250"/>
      <c r="SPN115" s="252"/>
      <c r="SPO115" s="254"/>
      <c r="SPP115" s="255"/>
      <c r="SPQ115" s="250"/>
      <c r="SPR115" s="256"/>
      <c r="SPS115" s="250"/>
      <c r="SPT115" s="250"/>
      <c r="SPU115" s="250"/>
      <c r="SPV115" s="251"/>
      <c r="SPW115" s="252"/>
      <c r="SPX115" s="252"/>
      <c r="SPY115" s="252"/>
      <c r="SPZ115" s="253"/>
      <c r="SQA115" s="250"/>
      <c r="SQB115" s="252"/>
      <c r="SQC115" s="250"/>
      <c r="SQD115" s="250"/>
      <c r="SQE115" s="252"/>
      <c r="SQF115" s="254"/>
      <c r="SQG115" s="255"/>
      <c r="SQH115" s="250"/>
      <c r="SQI115" s="256"/>
      <c r="SQJ115" s="250"/>
      <c r="SQK115" s="250"/>
      <c r="SQL115" s="250"/>
      <c r="SQM115" s="251"/>
      <c r="SQN115" s="252"/>
      <c r="SQO115" s="252"/>
      <c r="SQP115" s="252"/>
      <c r="SQQ115" s="253"/>
      <c r="SQR115" s="250"/>
      <c r="SQS115" s="252"/>
      <c r="SQT115" s="250"/>
      <c r="SQU115" s="250"/>
      <c r="SQV115" s="252"/>
      <c r="SQW115" s="254"/>
      <c r="SQX115" s="255"/>
      <c r="SQY115" s="250"/>
      <c r="SQZ115" s="256"/>
      <c r="SRA115" s="250"/>
      <c r="SRB115" s="250"/>
      <c r="SRC115" s="250"/>
      <c r="SRD115" s="251"/>
      <c r="SRE115" s="252"/>
      <c r="SRF115" s="252"/>
      <c r="SRG115" s="252"/>
      <c r="SRH115" s="253"/>
      <c r="SRI115" s="250"/>
      <c r="SRJ115" s="252"/>
      <c r="SRK115" s="250"/>
      <c r="SRL115" s="250"/>
      <c r="SRM115" s="252"/>
      <c r="SRN115" s="254"/>
      <c r="SRO115" s="255"/>
      <c r="SRP115" s="250"/>
      <c r="SRQ115" s="256"/>
      <c r="SRR115" s="250"/>
      <c r="SRS115" s="250"/>
      <c r="SRT115" s="250"/>
      <c r="SRU115" s="251"/>
      <c r="SRV115" s="252"/>
      <c r="SRW115" s="252"/>
      <c r="SRX115" s="252"/>
      <c r="SRY115" s="253"/>
      <c r="SRZ115" s="250"/>
      <c r="SSA115" s="252"/>
      <c r="SSB115" s="250"/>
      <c r="SSC115" s="250"/>
      <c r="SSD115" s="252"/>
      <c r="SSE115" s="254"/>
      <c r="SSF115" s="255"/>
      <c r="SSG115" s="250"/>
      <c r="SSH115" s="256"/>
      <c r="SSI115" s="250"/>
      <c r="SSJ115" s="250"/>
      <c r="SSK115" s="250"/>
      <c r="SSL115" s="251"/>
      <c r="SSM115" s="252"/>
      <c r="SSN115" s="252"/>
      <c r="SSO115" s="252"/>
      <c r="SSP115" s="253"/>
      <c r="SSQ115" s="250"/>
      <c r="SSR115" s="252"/>
      <c r="SSS115" s="250"/>
      <c r="SST115" s="250"/>
      <c r="SSU115" s="252"/>
      <c r="SSV115" s="254"/>
      <c r="SSW115" s="255"/>
      <c r="SSX115" s="250"/>
      <c r="SSY115" s="256"/>
      <c r="SSZ115" s="250"/>
      <c r="STA115" s="250"/>
      <c r="STB115" s="250"/>
      <c r="STC115" s="251"/>
      <c r="STD115" s="252"/>
      <c r="STE115" s="252"/>
      <c r="STF115" s="252"/>
      <c r="STG115" s="253"/>
      <c r="STH115" s="250"/>
      <c r="STI115" s="252"/>
      <c r="STJ115" s="250"/>
      <c r="STK115" s="250"/>
      <c r="STL115" s="252"/>
      <c r="STM115" s="254"/>
      <c r="STN115" s="255"/>
      <c r="STO115" s="250"/>
      <c r="STP115" s="256"/>
      <c r="STQ115" s="250"/>
      <c r="STR115" s="250"/>
      <c r="STS115" s="250"/>
      <c r="STT115" s="251"/>
      <c r="STU115" s="252"/>
      <c r="STV115" s="252"/>
      <c r="STW115" s="252"/>
      <c r="STX115" s="253"/>
      <c r="STY115" s="250"/>
      <c r="STZ115" s="252"/>
      <c r="SUA115" s="250"/>
      <c r="SUB115" s="250"/>
      <c r="SUC115" s="252"/>
      <c r="SUD115" s="254"/>
      <c r="SUE115" s="255"/>
      <c r="SUF115" s="250"/>
      <c r="SUG115" s="256"/>
      <c r="SUH115" s="250"/>
      <c r="SUI115" s="250"/>
      <c r="SUJ115" s="250"/>
      <c r="SUK115" s="251"/>
      <c r="SUL115" s="252"/>
      <c r="SUM115" s="252"/>
      <c r="SUN115" s="252"/>
      <c r="SUO115" s="253"/>
      <c r="SUP115" s="250"/>
      <c r="SUQ115" s="252"/>
      <c r="SUR115" s="250"/>
      <c r="SUS115" s="250"/>
      <c r="SUT115" s="252"/>
      <c r="SUU115" s="254"/>
      <c r="SUV115" s="255"/>
      <c r="SUW115" s="250"/>
      <c r="SUX115" s="256"/>
      <c r="SUY115" s="250"/>
      <c r="SUZ115" s="250"/>
      <c r="SVA115" s="250"/>
      <c r="SVB115" s="251"/>
      <c r="SVC115" s="252"/>
      <c r="SVD115" s="252"/>
      <c r="SVE115" s="252"/>
      <c r="SVF115" s="253"/>
      <c r="SVG115" s="250"/>
      <c r="SVH115" s="252"/>
      <c r="SVI115" s="250"/>
      <c r="SVJ115" s="250"/>
      <c r="SVK115" s="252"/>
      <c r="SVL115" s="254"/>
      <c r="SVM115" s="255"/>
      <c r="SVN115" s="250"/>
      <c r="SVO115" s="256"/>
      <c r="SVP115" s="250"/>
      <c r="SVQ115" s="250"/>
      <c r="SVR115" s="250"/>
      <c r="SVS115" s="251"/>
      <c r="SVT115" s="252"/>
      <c r="SVU115" s="252"/>
      <c r="SVV115" s="252"/>
      <c r="SVW115" s="253"/>
      <c r="SVX115" s="250"/>
      <c r="SVY115" s="252"/>
      <c r="SVZ115" s="250"/>
      <c r="SWA115" s="250"/>
      <c r="SWB115" s="252"/>
      <c r="SWC115" s="254"/>
      <c r="SWD115" s="255"/>
      <c r="SWE115" s="250"/>
      <c r="SWF115" s="256"/>
      <c r="SWG115" s="250"/>
      <c r="SWH115" s="250"/>
      <c r="SWI115" s="250"/>
      <c r="SWJ115" s="251"/>
      <c r="SWK115" s="252"/>
      <c r="SWL115" s="252"/>
      <c r="SWM115" s="252"/>
      <c r="SWN115" s="253"/>
      <c r="SWO115" s="250"/>
      <c r="SWP115" s="252"/>
      <c r="SWQ115" s="250"/>
      <c r="SWR115" s="250"/>
      <c r="SWS115" s="252"/>
      <c r="SWT115" s="254"/>
      <c r="SWU115" s="255"/>
      <c r="SWV115" s="250"/>
      <c r="SWW115" s="256"/>
      <c r="SWX115" s="250"/>
      <c r="SWY115" s="250"/>
      <c r="SWZ115" s="250"/>
      <c r="SXA115" s="251"/>
      <c r="SXB115" s="252"/>
      <c r="SXC115" s="252"/>
      <c r="SXD115" s="252"/>
      <c r="SXE115" s="253"/>
      <c r="SXF115" s="250"/>
      <c r="SXG115" s="252"/>
      <c r="SXH115" s="250"/>
      <c r="SXI115" s="250"/>
      <c r="SXJ115" s="252"/>
      <c r="SXK115" s="254"/>
      <c r="SXL115" s="255"/>
      <c r="SXM115" s="250"/>
      <c r="SXN115" s="256"/>
      <c r="SXO115" s="250"/>
      <c r="SXP115" s="250"/>
      <c r="SXQ115" s="250"/>
      <c r="SXR115" s="251"/>
      <c r="SXS115" s="252"/>
      <c r="SXT115" s="252"/>
      <c r="SXU115" s="252"/>
      <c r="SXV115" s="253"/>
      <c r="SXW115" s="250"/>
      <c r="SXX115" s="252"/>
      <c r="SXY115" s="250"/>
      <c r="SXZ115" s="250"/>
      <c r="SYA115" s="252"/>
      <c r="SYB115" s="254"/>
      <c r="SYC115" s="255"/>
      <c r="SYD115" s="250"/>
      <c r="SYE115" s="256"/>
      <c r="SYF115" s="250"/>
      <c r="SYG115" s="250"/>
      <c r="SYH115" s="250"/>
      <c r="SYI115" s="251"/>
      <c r="SYJ115" s="252"/>
      <c r="SYK115" s="252"/>
      <c r="SYL115" s="252"/>
      <c r="SYM115" s="253"/>
      <c r="SYN115" s="250"/>
      <c r="SYO115" s="252"/>
      <c r="SYP115" s="250"/>
      <c r="SYQ115" s="250"/>
      <c r="SYR115" s="252"/>
      <c r="SYS115" s="254"/>
      <c r="SYT115" s="255"/>
      <c r="SYU115" s="250"/>
      <c r="SYV115" s="256"/>
      <c r="SYW115" s="250"/>
      <c r="SYX115" s="250"/>
      <c r="SYY115" s="250"/>
      <c r="SYZ115" s="251"/>
      <c r="SZA115" s="252"/>
      <c r="SZB115" s="252"/>
      <c r="SZC115" s="252"/>
      <c r="SZD115" s="253"/>
      <c r="SZE115" s="250"/>
      <c r="SZF115" s="252"/>
      <c r="SZG115" s="250"/>
      <c r="SZH115" s="250"/>
      <c r="SZI115" s="252"/>
      <c r="SZJ115" s="254"/>
      <c r="SZK115" s="255"/>
      <c r="SZL115" s="250"/>
      <c r="SZM115" s="256"/>
      <c r="SZN115" s="250"/>
      <c r="SZO115" s="250"/>
      <c r="SZP115" s="250"/>
      <c r="SZQ115" s="251"/>
      <c r="SZR115" s="252"/>
      <c r="SZS115" s="252"/>
      <c r="SZT115" s="252"/>
      <c r="SZU115" s="253"/>
      <c r="SZV115" s="250"/>
      <c r="SZW115" s="252"/>
      <c r="SZX115" s="250"/>
      <c r="SZY115" s="250"/>
      <c r="SZZ115" s="252"/>
      <c r="TAA115" s="254"/>
      <c r="TAB115" s="255"/>
      <c r="TAC115" s="250"/>
      <c r="TAD115" s="256"/>
      <c r="TAE115" s="250"/>
      <c r="TAF115" s="250"/>
      <c r="TAG115" s="250"/>
      <c r="TAH115" s="251"/>
      <c r="TAI115" s="252"/>
      <c r="TAJ115" s="252"/>
      <c r="TAK115" s="252"/>
      <c r="TAL115" s="253"/>
      <c r="TAM115" s="250"/>
      <c r="TAN115" s="252"/>
      <c r="TAO115" s="250"/>
      <c r="TAP115" s="250"/>
      <c r="TAQ115" s="252"/>
      <c r="TAR115" s="254"/>
      <c r="TAS115" s="255"/>
      <c r="TAT115" s="250"/>
      <c r="TAU115" s="256"/>
      <c r="TAV115" s="250"/>
      <c r="TAW115" s="250"/>
      <c r="TAX115" s="250"/>
      <c r="TAY115" s="251"/>
      <c r="TAZ115" s="252"/>
      <c r="TBA115" s="252"/>
      <c r="TBB115" s="252"/>
      <c r="TBC115" s="253"/>
      <c r="TBD115" s="250"/>
      <c r="TBE115" s="252"/>
      <c r="TBF115" s="250"/>
      <c r="TBG115" s="250"/>
      <c r="TBH115" s="252"/>
      <c r="TBI115" s="254"/>
      <c r="TBJ115" s="255"/>
      <c r="TBK115" s="250"/>
      <c r="TBL115" s="256"/>
      <c r="TBM115" s="250"/>
      <c r="TBN115" s="250"/>
      <c r="TBO115" s="250"/>
      <c r="TBP115" s="251"/>
      <c r="TBQ115" s="252"/>
      <c r="TBR115" s="252"/>
      <c r="TBS115" s="252"/>
      <c r="TBT115" s="253"/>
      <c r="TBU115" s="250"/>
      <c r="TBV115" s="252"/>
      <c r="TBW115" s="250"/>
      <c r="TBX115" s="250"/>
      <c r="TBY115" s="252"/>
      <c r="TBZ115" s="254"/>
      <c r="TCA115" s="255"/>
      <c r="TCB115" s="250"/>
      <c r="TCC115" s="256"/>
      <c r="TCD115" s="250"/>
      <c r="TCE115" s="250"/>
      <c r="TCF115" s="250"/>
      <c r="TCG115" s="251"/>
      <c r="TCH115" s="252"/>
      <c r="TCI115" s="252"/>
      <c r="TCJ115" s="252"/>
      <c r="TCK115" s="253"/>
      <c r="TCL115" s="250"/>
      <c r="TCM115" s="252"/>
      <c r="TCN115" s="250"/>
      <c r="TCO115" s="250"/>
      <c r="TCP115" s="252"/>
      <c r="TCQ115" s="254"/>
      <c r="TCR115" s="255"/>
      <c r="TCS115" s="250"/>
      <c r="TCT115" s="256"/>
      <c r="TCU115" s="250"/>
      <c r="TCV115" s="250"/>
      <c r="TCW115" s="250"/>
      <c r="TCX115" s="251"/>
      <c r="TCY115" s="252"/>
      <c r="TCZ115" s="252"/>
      <c r="TDA115" s="252"/>
      <c r="TDB115" s="253"/>
      <c r="TDC115" s="250"/>
      <c r="TDD115" s="252"/>
      <c r="TDE115" s="250"/>
      <c r="TDF115" s="250"/>
      <c r="TDG115" s="252"/>
      <c r="TDH115" s="254"/>
      <c r="TDI115" s="255"/>
      <c r="TDJ115" s="250"/>
      <c r="TDK115" s="256"/>
      <c r="TDL115" s="250"/>
      <c r="TDM115" s="250"/>
      <c r="TDN115" s="250"/>
      <c r="TDO115" s="251"/>
      <c r="TDP115" s="252"/>
      <c r="TDQ115" s="252"/>
      <c r="TDR115" s="252"/>
      <c r="TDS115" s="253"/>
      <c r="TDT115" s="250"/>
      <c r="TDU115" s="252"/>
      <c r="TDV115" s="250"/>
      <c r="TDW115" s="250"/>
      <c r="TDX115" s="252"/>
      <c r="TDY115" s="254"/>
      <c r="TDZ115" s="255"/>
      <c r="TEA115" s="250"/>
      <c r="TEB115" s="256"/>
      <c r="TEC115" s="250"/>
      <c r="TED115" s="250"/>
      <c r="TEE115" s="250"/>
      <c r="TEF115" s="251"/>
      <c r="TEG115" s="252"/>
      <c r="TEH115" s="252"/>
      <c r="TEI115" s="252"/>
      <c r="TEJ115" s="253"/>
      <c r="TEK115" s="250"/>
      <c r="TEL115" s="252"/>
      <c r="TEM115" s="250"/>
      <c r="TEN115" s="250"/>
      <c r="TEO115" s="252"/>
      <c r="TEP115" s="254"/>
      <c r="TEQ115" s="255"/>
      <c r="TER115" s="250"/>
      <c r="TES115" s="256"/>
      <c r="TET115" s="250"/>
      <c r="TEU115" s="250"/>
      <c r="TEV115" s="250"/>
      <c r="TEW115" s="251"/>
      <c r="TEX115" s="252"/>
      <c r="TEY115" s="252"/>
      <c r="TEZ115" s="252"/>
      <c r="TFA115" s="253"/>
      <c r="TFB115" s="250"/>
      <c r="TFC115" s="252"/>
      <c r="TFD115" s="250"/>
      <c r="TFE115" s="250"/>
      <c r="TFF115" s="252"/>
      <c r="TFG115" s="254"/>
      <c r="TFH115" s="255"/>
      <c r="TFI115" s="250"/>
      <c r="TFJ115" s="256"/>
      <c r="TFK115" s="250"/>
      <c r="TFL115" s="250"/>
      <c r="TFM115" s="250"/>
      <c r="TFN115" s="251"/>
      <c r="TFO115" s="252"/>
      <c r="TFP115" s="252"/>
      <c r="TFQ115" s="252"/>
      <c r="TFR115" s="253"/>
      <c r="TFS115" s="250"/>
      <c r="TFT115" s="252"/>
      <c r="TFU115" s="250"/>
      <c r="TFV115" s="250"/>
      <c r="TFW115" s="252"/>
      <c r="TFX115" s="254"/>
      <c r="TFY115" s="255"/>
      <c r="TFZ115" s="250"/>
      <c r="TGA115" s="256"/>
      <c r="TGB115" s="250"/>
      <c r="TGC115" s="250"/>
      <c r="TGD115" s="250"/>
      <c r="TGE115" s="251"/>
      <c r="TGF115" s="252"/>
      <c r="TGG115" s="252"/>
      <c r="TGH115" s="252"/>
      <c r="TGI115" s="253"/>
      <c r="TGJ115" s="250"/>
      <c r="TGK115" s="252"/>
      <c r="TGL115" s="250"/>
      <c r="TGM115" s="250"/>
      <c r="TGN115" s="252"/>
      <c r="TGO115" s="254"/>
      <c r="TGP115" s="255"/>
      <c r="TGQ115" s="250"/>
      <c r="TGR115" s="256"/>
      <c r="TGS115" s="250"/>
      <c r="TGT115" s="250"/>
      <c r="TGU115" s="250"/>
      <c r="TGV115" s="251"/>
      <c r="TGW115" s="252"/>
      <c r="TGX115" s="252"/>
      <c r="TGY115" s="252"/>
      <c r="TGZ115" s="253"/>
      <c r="THA115" s="250"/>
      <c r="THB115" s="252"/>
      <c r="THC115" s="250"/>
      <c r="THD115" s="250"/>
      <c r="THE115" s="252"/>
      <c r="THF115" s="254"/>
      <c r="THG115" s="255"/>
      <c r="THH115" s="250"/>
      <c r="THI115" s="256"/>
      <c r="THJ115" s="250"/>
      <c r="THK115" s="250"/>
      <c r="THL115" s="250"/>
      <c r="THM115" s="251"/>
      <c r="THN115" s="252"/>
      <c r="THO115" s="252"/>
      <c r="THP115" s="252"/>
      <c r="THQ115" s="253"/>
      <c r="THR115" s="250"/>
      <c r="THS115" s="252"/>
      <c r="THT115" s="250"/>
      <c r="THU115" s="250"/>
      <c r="THV115" s="252"/>
      <c r="THW115" s="254"/>
      <c r="THX115" s="255"/>
      <c r="THY115" s="250"/>
      <c r="THZ115" s="256"/>
      <c r="TIA115" s="250"/>
      <c r="TIB115" s="250"/>
      <c r="TIC115" s="250"/>
      <c r="TID115" s="251"/>
      <c r="TIE115" s="252"/>
      <c r="TIF115" s="252"/>
      <c r="TIG115" s="252"/>
      <c r="TIH115" s="253"/>
      <c r="TII115" s="250"/>
      <c r="TIJ115" s="252"/>
      <c r="TIK115" s="250"/>
      <c r="TIL115" s="250"/>
      <c r="TIM115" s="252"/>
      <c r="TIN115" s="254"/>
      <c r="TIO115" s="255"/>
      <c r="TIP115" s="250"/>
      <c r="TIQ115" s="256"/>
      <c r="TIR115" s="250"/>
      <c r="TIS115" s="250"/>
      <c r="TIT115" s="250"/>
      <c r="TIU115" s="251"/>
      <c r="TIV115" s="252"/>
      <c r="TIW115" s="252"/>
      <c r="TIX115" s="252"/>
      <c r="TIY115" s="253"/>
      <c r="TIZ115" s="250"/>
      <c r="TJA115" s="252"/>
      <c r="TJB115" s="250"/>
      <c r="TJC115" s="250"/>
      <c r="TJD115" s="252"/>
      <c r="TJE115" s="254"/>
      <c r="TJF115" s="255"/>
      <c r="TJG115" s="250"/>
      <c r="TJH115" s="256"/>
      <c r="TJI115" s="250"/>
      <c r="TJJ115" s="250"/>
      <c r="TJK115" s="250"/>
      <c r="TJL115" s="251"/>
      <c r="TJM115" s="252"/>
      <c r="TJN115" s="252"/>
      <c r="TJO115" s="252"/>
      <c r="TJP115" s="253"/>
      <c r="TJQ115" s="250"/>
      <c r="TJR115" s="252"/>
      <c r="TJS115" s="250"/>
      <c r="TJT115" s="250"/>
      <c r="TJU115" s="252"/>
      <c r="TJV115" s="254"/>
      <c r="TJW115" s="255"/>
      <c r="TJX115" s="250"/>
      <c r="TJY115" s="256"/>
      <c r="TJZ115" s="250"/>
      <c r="TKA115" s="250"/>
      <c r="TKB115" s="250"/>
      <c r="TKC115" s="251"/>
      <c r="TKD115" s="252"/>
      <c r="TKE115" s="252"/>
      <c r="TKF115" s="252"/>
      <c r="TKG115" s="253"/>
      <c r="TKH115" s="250"/>
      <c r="TKI115" s="252"/>
      <c r="TKJ115" s="250"/>
      <c r="TKK115" s="250"/>
      <c r="TKL115" s="252"/>
      <c r="TKM115" s="254"/>
      <c r="TKN115" s="255"/>
      <c r="TKO115" s="250"/>
      <c r="TKP115" s="256"/>
      <c r="TKQ115" s="250"/>
      <c r="TKR115" s="250"/>
      <c r="TKS115" s="250"/>
      <c r="TKT115" s="251"/>
      <c r="TKU115" s="252"/>
      <c r="TKV115" s="252"/>
      <c r="TKW115" s="252"/>
      <c r="TKX115" s="253"/>
      <c r="TKY115" s="250"/>
      <c r="TKZ115" s="252"/>
      <c r="TLA115" s="250"/>
      <c r="TLB115" s="250"/>
      <c r="TLC115" s="252"/>
      <c r="TLD115" s="254"/>
      <c r="TLE115" s="255"/>
      <c r="TLF115" s="250"/>
      <c r="TLG115" s="256"/>
      <c r="TLH115" s="250"/>
      <c r="TLI115" s="250"/>
      <c r="TLJ115" s="250"/>
      <c r="TLK115" s="251"/>
      <c r="TLL115" s="252"/>
      <c r="TLM115" s="252"/>
      <c r="TLN115" s="252"/>
      <c r="TLO115" s="253"/>
      <c r="TLP115" s="250"/>
      <c r="TLQ115" s="252"/>
      <c r="TLR115" s="250"/>
      <c r="TLS115" s="250"/>
      <c r="TLT115" s="252"/>
      <c r="TLU115" s="254"/>
      <c r="TLV115" s="255"/>
      <c r="TLW115" s="250"/>
      <c r="TLX115" s="256"/>
      <c r="TLY115" s="250"/>
      <c r="TLZ115" s="250"/>
      <c r="TMA115" s="250"/>
      <c r="TMB115" s="251"/>
      <c r="TMC115" s="252"/>
      <c r="TMD115" s="252"/>
      <c r="TME115" s="252"/>
      <c r="TMF115" s="253"/>
      <c r="TMG115" s="250"/>
      <c r="TMH115" s="252"/>
      <c r="TMI115" s="250"/>
      <c r="TMJ115" s="250"/>
      <c r="TMK115" s="252"/>
      <c r="TML115" s="254"/>
      <c r="TMM115" s="255"/>
      <c r="TMN115" s="250"/>
      <c r="TMO115" s="256"/>
      <c r="TMP115" s="250"/>
      <c r="TMQ115" s="250"/>
      <c r="TMR115" s="250"/>
      <c r="TMS115" s="251"/>
      <c r="TMT115" s="252"/>
      <c r="TMU115" s="252"/>
      <c r="TMV115" s="252"/>
      <c r="TMW115" s="253"/>
      <c r="TMX115" s="250"/>
      <c r="TMY115" s="252"/>
      <c r="TMZ115" s="250"/>
      <c r="TNA115" s="250"/>
      <c r="TNB115" s="252"/>
      <c r="TNC115" s="254"/>
      <c r="TND115" s="255"/>
      <c r="TNE115" s="250"/>
      <c r="TNF115" s="256"/>
      <c r="TNG115" s="250"/>
      <c r="TNH115" s="250"/>
      <c r="TNI115" s="250"/>
      <c r="TNJ115" s="251"/>
      <c r="TNK115" s="252"/>
      <c r="TNL115" s="252"/>
      <c r="TNM115" s="252"/>
      <c r="TNN115" s="253"/>
      <c r="TNO115" s="250"/>
      <c r="TNP115" s="252"/>
      <c r="TNQ115" s="250"/>
      <c r="TNR115" s="250"/>
      <c r="TNS115" s="252"/>
      <c r="TNT115" s="254"/>
      <c r="TNU115" s="255"/>
      <c r="TNV115" s="250"/>
      <c r="TNW115" s="256"/>
      <c r="TNX115" s="250"/>
      <c r="TNY115" s="250"/>
      <c r="TNZ115" s="250"/>
      <c r="TOA115" s="251"/>
      <c r="TOB115" s="252"/>
      <c r="TOC115" s="252"/>
      <c r="TOD115" s="252"/>
      <c r="TOE115" s="253"/>
      <c r="TOF115" s="250"/>
      <c r="TOG115" s="252"/>
      <c r="TOH115" s="250"/>
      <c r="TOI115" s="250"/>
      <c r="TOJ115" s="252"/>
      <c r="TOK115" s="254"/>
      <c r="TOL115" s="255"/>
      <c r="TOM115" s="250"/>
      <c r="TON115" s="256"/>
      <c r="TOO115" s="250"/>
      <c r="TOP115" s="250"/>
      <c r="TOQ115" s="250"/>
      <c r="TOR115" s="251"/>
      <c r="TOS115" s="252"/>
      <c r="TOT115" s="252"/>
      <c r="TOU115" s="252"/>
      <c r="TOV115" s="253"/>
      <c r="TOW115" s="250"/>
      <c r="TOX115" s="252"/>
      <c r="TOY115" s="250"/>
      <c r="TOZ115" s="250"/>
      <c r="TPA115" s="252"/>
      <c r="TPB115" s="254"/>
      <c r="TPC115" s="255"/>
      <c r="TPD115" s="250"/>
      <c r="TPE115" s="256"/>
      <c r="TPF115" s="250"/>
      <c r="TPG115" s="250"/>
      <c r="TPH115" s="250"/>
      <c r="TPI115" s="251"/>
      <c r="TPJ115" s="252"/>
      <c r="TPK115" s="252"/>
      <c r="TPL115" s="252"/>
      <c r="TPM115" s="253"/>
      <c r="TPN115" s="250"/>
      <c r="TPO115" s="252"/>
      <c r="TPP115" s="250"/>
      <c r="TPQ115" s="250"/>
      <c r="TPR115" s="252"/>
      <c r="TPS115" s="254"/>
      <c r="TPT115" s="255"/>
      <c r="TPU115" s="250"/>
      <c r="TPV115" s="256"/>
      <c r="TPW115" s="250"/>
      <c r="TPX115" s="250"/>
      <c r="TPY115" s="250"/>
      <c r="TPZ115" s="251"/>
      <c r="TQA115" s="252"/>
      <c r="TQB115" s="252"/>
      <c r="TQC115" s="252"/>
      <c r="TQD115" s="253"/>
      <c r="TQE115" s="250"/>
      <c r="TQF115" s="252"/>
      <c r="TQG115" s="250"/>
      <c r="TQH115" s="250"/>
      <c r="TQI115" s="252"/>
      <c r="TQJ115" s="254"/>
      <c r="TQK115" s="255"/>
      <c r="TQL115" s="250"/>
      <c r="TQM115" s="256"/>
      <c r="TQN115" s="250"/>
      <c r="TQO115" s="250"/>
      <c r="TQP115" s="250"/>
      <c r="TQQ115" s="251"/>
      <c r="TQR115" s="252"/>
      <c r="TQS115" s="252"/>
      <c r="TQT115" s="252"/>
      <c r="TQU115" s="253"/>
      <c r="TQV115" s="250"/>
      <c r="TQW115" s="252"/>
      <c r="TQX115" s="250"/>
      <c r="TQY115" s="250"/>
      <c r="TQZ115" s="252"/>
      <c r="TRA115" s="254"/>
      <c r="TRB115" s="255"/>
      <c r="TRC115" s="250"/>
      <c r="TRD115" s="256"/>
      <c r="TRE115" s="250"/>
      <c r="TRF115" s="250"/>
      <c r="TRG115" s="250"/>
      <c r="TRH115" s="251"/>
      <c r="TRI115" s="252"/>
      <c r="TRJ115" s="252"/>
      <c r="TRK115" s="252"/>
      <c r="TRL115" s="253"/>
      <c r="TRM115" s="250"/>
      <c r="TRN115" s="252"/>
      <c r="TRO115" s="250"/>
      <c r="TRP115" s="250"/>
      <c r="TRQ115" s="252"/>
      <c r="TRR115" s="254"/>
      <c r="TRS115" s="255"/>
      <c r="TRT115" s="250"/>
      <c r="TRU115" s="256"/>
      <c r="TRV115" s="250"/>
      <c r="TRW115" s="250"/>
      <c r="TRX115" s="250"/>
      <c r="TRY115" s="251"/>
      <c r="TRZ115" s="252"/>
      <c r="TSA115" s="252"/>
      <c r="TSB115" s="252"/>
      <c r="TSC115" s="253"/>
      <c r="TSD115" s="250"/>
      <c r="TSE115" s="252"/>
      <c r="TSF115" s="250"/>
      <c r="TSG115" s="250"/>
      <c r="TSH115" s="252"/>
      <c r="TSI115" s="254"/>
      <c r="TSJ115" s="255"/>
      <c r="TSK115" s="250"/>
      <c r="TSL115" s="256"/>
      <c r="TSM115" s="250"/>
      <c r="TSN115" s="250"/>
      <c r="TSO115" s="250"/>
      <c r="TSP115" s="251"/>
      <c r="TSQ115" s="252"/>
      <c r="TSR115" s="252"/>
      <c r="TSS115" s="252"/>
      <c r="TST115" s="253"/>
      <c r="TSU115" s="250"/>
      <c r="TSV115" s="252"/>
      <c r="TSW115" s="250"/>
      <c r="TSX115" s="250"/>
      <c r="TSY115" s="252"/>
      <c r="TSZ115" s="254"/>
      <c r="TTA115" s="255"/>
      <c r="TTB115" s="250"/>
      <c r="TTC115" s="256"/>
      <c r="TTD115" s="250"/>
      <c r="TTE115" s="250"/>
      <c r="TTF115" s="250"/>
      <c r="TTG115" s="251"/>
      <c r="TTH115" s="252"/>
      <c r="TTI115" s="252"/>
      <c r="TTJ115" s="252"/>
      <c r="TTK115" s="253"/>
      <c r="TTL115" s="250"/>
      <c r="TTM115" s="252"/>
      <c r="TTN115" s="250"/>
      <c r="TTO115" s="250"/>
      <c r="TTP115" s="252"/>
      <c r="TTQ115" s="254"/>
      <c r="TTR115" s="255"/>
      <c r="TTS115" s="250"/>
      <c r="TTT115" s="256"/>
      <c r="TTU115" s="250"/>
      <c r="TTV115" s="250"/>
      <c r="TTW115" s="250"/>
      <c r="TTX115" s="251"/>
      <c r="TTY115" s="252"/>
      <c r="TTZ115" s="252"/>
      <c r="TUA115" s="252"/>
      <c r="TUB115" s="253"/>
      <c r="TUC115" s="250"/>
      <c r="TUD115" s="252"/>
      <c r="TUE115" s="250"/>
      <c r="TUF115" s="250"/>
      <c r="TUG115" s="252"/>
      <c r="TUH115" s="254"/>
      <c r="TUI115" s="255"/>
      <c r="TUJ115" s="250"/>
      <c r="TUK115" s="256"/>
      <c r="TUL115" s="250"/>
      <c r="TUM115" s="250"/>
      <c r="TUN115" s="250"/>
      <c r="TUO115" s="251"/>
      <c r="TUP115" s="252"/>
      <c r="TUQ115" s="252"/>
      <c r="TUR115" s="252"/>
      <c r="TUS115" s="253"/>
      <c r="TUT115" s="250"/>
      <c r="TUU115" s="252"/>
      <c r="TUV115" s="250"/>
      <c r="TUW115" s="250"/>
      <c r="TUX115" s="252"/>
      <c r="TUY115" s="254"/>
      <c r="TUZ115" s="255"/>
      <c r="TVA115" s="250"/>
      <c r="TVB115" s="256"/>
      <c r="TVC115" s="250"/>
      <c r="TVD115" s="250"/>
      <c r="TVE115" s="250"/>
      <c r="TVF115" s="251"/>
      <c r="TVG115" s="252"/>
      <c r="TVH115" s="252"/>
      <c r="TVI115" s="252"/>
      <c r="TVJ115" s="253"/>
      <c r="TVK115" s="250"/>
      <c r="TVL115" s="252"/>
      <c r="TVM115" s="250"/>
      <c r="TVN115" s="250"/>
      <c r="TVO115" s="252"/>
      <c r="TVP115" s="254"/>
      <c r="TVQ115" s="255"/>
      <c r="TVR115" s="250"/>
      <c r="TVS115" s="256"/>
      <c r="TVT115" s="250"/>
      <c r="TVU115" s="250"/>
      <c r="TVV115" s="250"/>
      <c r="TVW115" s="251"/>
      <c r="TVX115" s="252"/>
      <c r="TVY115" s="252"/>
      <c r="TVZ115" s="252"/>
      <c r="TWA115" s="253"/>
      <c r="TWB115" s="250"/>
      <c r="TWC115" s="252"/>
      <c r="TWD115" s="250"/>
      <c r="TWE115" s="250"/>
      <c r="TWF115" s="252"/>
      <c r="TWG115" s="254"/>
      <c r="TWH115" s="255"/>
      <c r="TWI115" s="250"/>
      <c r="TWJ115" s="256"/>
      <c r="TWK115" s="250"/>
      <c r="TWL115" s="250"/>
      <c r="TWM115" s="250"/>
      <c r="TWN115" s="251"/>
      <c r="TWO115" s="252"/>
      <c r="TWP115" s="252"/>
      <c r="TWQ115" s="252"/>
      <c r="TWR115" s="253"/>
      <c r="TWS115" s="250"/>
      <c r="TWT115" s="252"/>
      <c r="TWU115" s="250"/>
      <c r="TWV115" s="250"/>
      <c r="TWW115" s="252"/>
      <c r="TWX115" s="254"/>
      <c r="TWY115" s="255"/>
      <c r="TWZ115" s="250"/>
      <c r="TXA115" s="256"/>
      <c r="TXB115" s="250"/>
      <c r="TXC115" s="250"/>
      <c r="TXD115" s="250"/>
      <c r="TXE115" s="251"/>
      <c r="TXF115" s="252"/>
      <c r="TXG115" s="252"/>
      <c r="TXH115" s="252"/>
      <c r="TXI115" s="253"/>
      <c r="TXJ115" s="250"/>
      <c r="TXK115" s="252"/>
      <c r="TXL115" s="250"/>
      <c r="TXM115" s="250"/>
      <c r="TXN115" s="252"/>
      <c r="TXO115" s="254"/>
      <c r="TXP115" s="255"/>
      <c r="TXQ115" s="250"/>
      <c r="TXR115" s="256"/>
      <c r="TXS115" s="250"/>
      <c r="TXT115" s="250"/>
      <c r="TXU115" s="250"/>
      <c r="TXV115" s="251"/>
      <c r="TXW115" s="252"/>
      <c r="TXX115" s="252"/>
      <c r="TXY115" s="252"/>
      <c r="TXZ115" s="253"/>
      <c r="TYA115" s="250"/>
      <c r="TYB115" s="252"/>
      <c r="TYC115" s="250"/>
      <c r="TYD115" s="250"/>
      <c r="TYE115" s="252"/>
      <c r="TYF115" s="254"/>
      <c r="TYG115" s="255"/>
      <c r="TYH115" s="250"/>
      <c r="TYI115" s="256"/>
      <c r="TYJ115" s="250"/>
      <c r="TYK115" s="250"/>
      <c r="TYL115" s="250"/>
      <c r="TYM115" s="251"/>
      <c r="TYN115" s="252"/>
      <c r="TYO115" s="252"/>
      <c r="TYP115" s="252"/>
      <c r="TYQ115" s="253"/>
      <c r="TYR115" s="250"/>
      <c r="TYS115" s="252"/>
      <c r="TYT115" s="250"/>
      <c r="TYU115" s="250"/>
      <c r="TYV115" s="252"/>
      <c r="TYW115" s="254"/>
      <c r="TYX115" s="255"/>
      <c r="TYY115" s="250"/>
      <c r="TYZ115" s="256"/>
      <c r="TZA115" s="250"/>
      <c r="TZB115" s="250"/>
      <c r="TZC115" s="250"/>
      <c r="TZD115" s="251"/>
      <c r="TZE115" s="252"/>
      <c r="TZF115" s="252"/>
      <c r="TZG115" s="252"/>
      <c r="TZH115" s="253"/>
      <c r="TZI115" s="250"/>
      <c r="TZJ115" s="252"/>
      <c r="TZK115" s="250"/>
      <c r="TZL115" s="250"/>
      <c r="TZM115" s="252"/>
      <c r="TZN115" s="254"/>
      <c r="TZO115" s="255"/>
      <c r="TZP115" s="250"/>
      <c r="TZQ115" s="256"/>
      <c r="TZR115" s="250"/>
      <c r="TZS115" s="250"/>
      <c r="TZT115" s="250"/>
      <c r="TZU115" s="251"/>
      <c r="TZV115" s="252"/>
      <c r="TZW115" s="252"/>
      <c r="TZX115" s="252"/>
      <c r="TZY115" s="253"/>
      <c r="TZZ115" s="250"/>
      <c r="UAA115" s="252"/>
      <c r="UAB115" s="250"/>
      <c r="UAC115" s="250"/>
      <c r="UAD115" s="252"/>
      <c r="UAE115" s="254"/>
      <c r="UAF115" s="255"/>
      <c r="UAG115" s="250"/>
      <c r="UAH115" s="256"/>
      <c r="UAI115" s="250"/>
      <c r="UAJ115" s="250"/>
      <c r="UAK115" s="250"/>
      <c r="UAL115" s="251"/>
      <c r="UAM115" s="252"/>
      <c r="UAN115" s="252"/>
      <c r="UAO115" s="252"/>
      <c r="UAP115" s="253"/>
      <c r="UAQ115" s="250"/>
      <c r="UAR115" s="252"/>
      <c r="UAS115" s="250"/>
      <c r="UAT115" s="250"/>
      <c r="UAU115" s="252"/>
      <c r="UAV115" s="254"/>
      <c r="UAW115" s="255"/>
      <c r="UAX115" s="250"/>
      <c r="UAY115" s="256"/>
      <c r="UAZ115" s="250"/>
      <c r="UBA115" s="250"/>
      <c r="UBB115" s="250"/>
      <c r="UBC115" s="251"/>
      <c r="UBD115" s="252"/>
      <c r="UBE115" s="252"/>
      <c r="UBF115" s="252"/>
      <c r="UBG115" s="253"/>
      <c r="UBH115" s="250"/>
      <c r="UBI115" s="252"/>
      <c r="UBJ115" s="250"/>
      <c r="UBK115" s="250"/>
      <c r="UBL115" s="252"/>
      <c r="UBM115" s="254"/>
      <c r="UBN115" s="255"/>
      <c r="UBO115" s="250"/>
      <c r="UBP115" s="256"/>
      <c r="UBQ115" s="250"/>
      <c r="UBR115" s="250"/>
      <c r="UBS115" s="250"/>
      <c r="UBT115" s="251"/>
      <c r="UBU115" s="252"/>
      <c r="UBV115" s="252"/>
      <c r="UBW115" s="252"/>
      <c r="UBX115" s="253"/>
      <c r="UBY115" s="250"/>
      <c r="UBZ115" s="252"/>
      <c r="UCA115" s="250"/>
      <c r="UCB115" s="250"/>
      <c r="UCC115" s="252"/>
      <c r="UCD115" s="254"/>
      <c r="UCE115" s="255"/>
      <c r="UCF115" s="250"/>
      <c r="UCG115" s="256"/>
      <c r="UCH115" s="250"/>
      <c r="UCI115" s="250"/>
      <c r="UCJ115" s="250"/>
      <c r="UCK115" s="251"/>
      <c r="UCL115" s="252"/>
      <c r="UCM115" s="252"/>
      <c r="UCN115" s="252"/>
      <c r="UCO115" s="253"/>
      <c r="UCP115" s="250"/>
      <c r="UCQ115" s="252"/>
      <c r="UCR115" s="250"/>
      <c r="UCS115" s="250"/>
      <c r="UCT115" s="252"/>
      <c r="UCU115" s="254"/>
      <c r="UCV115" s="255"/>
      <c r="UCW115" s="250"/>
      <c r="UCX115" s="256"/>
      <c r="UCY115" s="250"/>
      <c r="UCZ115" s="250"/>
      <c r="UDA115" s="250"/>
      <c r="UDB115" s="251"/>
      <c r="UDC115" s="252"/>
      <c r="UDD115" s="252"/>
      <c r="UDE115" s="252"/>
      <c r="UDF115" s="253"/>
      <c r="UDG115" s="250"/>
      <c r="UDH115" s="252"/>
      <c r="UDI115" s="250"/>
      <c r="UDJ115" s="250"/>
      <c r="UDK115" s="252"/>
      <c r="UDL115" s="254"/>
      <c r="UDM115" s="255"/>
      <c r="UDN115" s="250"/>
      <c r="UDO115" s="256"/>
      <c r="UDP115" s="250"/>
      <c r="UDQ115" s="250"/>
      <c r="UDR115" s="250"/>
      <c r="UDS115" s="251"/>
      <c r="UDT115" s="252"/>
      <c r="UDU115" s="252"/>
      <c r="UDV115" s="252"/>
      <c r="UDW115" s="253"/>
      <c r="UDX115" s="250"/>
      <c r="UDY115" s="252"/>
      <c r="UDZ115" s="250"/>
      <c r="UEA115" s="250"/>
      <c r="UEB115" s="252"/>
      <c r="UEC115" s="254"/>
      <c r="UED115" s="255"/>
      <c r="UEE115" s="250"/>
      <c r="UEF115" s="256"/>
      <c r="UEG115" s="250"/>
      <c r="UEH115" s="250"/>
      <c r="UEI115" s="250"/>
      <c r="UEJ115" s="251"/>
      <c r="UEK115" s="252"/>
      <c r="UEL115" s="252"/>
      <c r="UEM115" s="252"/>
      <c r="UEN115" s="253"/>
      <c r="UEO115" s="250"/>
      <c r="UEP115" s="252"/>
      <c r="UEQ115" s="250"/>
      <c r="UER115" s="250"/>
      <c r="UES115" s="252"/>
      <c r="UET115" s="254"/>
      <c r="UEU115" s="255"/>
      <c r="UEV115" s="250"/>
      <c r="UEW115" s="256"/>
      <c r="UEX115" s="250"/>
      <c r="UEY115" s="250"/>
      <c r="UEZ115" s="250"/>
      <c r="UFA115" s="251"/>
      <c r="UFB115" s="252"/>
      <c r="UFC115" s="252"/>
      <c r="UFD115" s="252"/>
      <c r="UFE115" s="253"/>
      <c r="UFF115" s="250"/>
      <c r="UFG115" s="252"/>
      <c r="UFH115" s="250"/>
      <c r="UFI115" s="250"/>
      <c r="UFJ115" s="252"/>
      <c r="UFK115" s="254"/>
      <c r="UFL115" s="255"/>
      <c r="UFM115" s="250"/>
      <c r="UFN115" s="256"/>
      <c r="UFO115" s="250"/>
      <c r="UFP115" s="250"/>
      <c r="UFQ115" s="250"/>
      <c r="UFR115" s="251"/>
      <c r="UFS115" s="252"/>
      <c r="UFT115" s="252"/>
      <c r="UFU115" s="252"/>
      <c r="UFV115" s="253"/>
      <c r="UFW115" s="250"/>
      <c r="UFX115" s="252"/>
      <c r="UFY115" s="250"/>
      <c r="UFZ115" s="250"/>
      <c r="UGA115" s="252"/>
      <c r="UGB115" s="254"/>
      <c r="UGC115" s="255"/>
      <c r="UGD115" s="250"/>
      <c r="UGE115" s="256"/>
      <c r="UGF115" s="250"/>
      <c r="UGG115" s="250"/>
      <c r="UGH115" s="250"/>
      <c r="UGI115" s="251"/>
      <c r="UGJ115" s="252"/>
      <c r="UGK115" s="252"/>
      <c r="UGL115" s="252"/>
      <c r="UGM115" s="253"/>
      <c r="UGN115" s="250"/>
      <c r="UGO115" s="252"/>
      <c r="UGP115" s="250"/>
      <c r="UGQ115" s="250"/>
      <c r="UGR115" s="252"/>
      <c r="UGS115" s="254"/>
      <c r="UGT115" s="255"/>
      <c r="UGU115" s="250"/>
      <c r="UGV115" s="256"/>
      <c r="UGW115" s="250"/>
      <c r="UGX115" s="250"/>
      <c r="UGY115" s="250"/>
      <c r="UGZ115" s="251"/>
      <c r="UHA115" s="252"/>
      <c r="UHB115" s="252"/>
      <c r="UHC115" s="252"/>
      <c r="UHD115" s="253"/>
      <c r="UHE115" s="250"/>
      <c r="UHF115" s="252"/>
      <c r="UHG115" s="250"/>
      <c r="UHH115" s="250"/>
      <c r="UHI115" s="252"/>
      <c r="UHJ115" s="254"/>
      <c r="UHK115" s="255"/>
      <c r="UHL115" s="250"/>
      <c r="UHM115" s="256"/>
      <c r="UHN115" s="250"/>
      <c r="UHO115" s="250"/>
      <c r="UHP115" s="250"/>
      <c r="UHQ115" s="251"/>
      <c r="UHR115" s="252"/>
      <c r="UHS115" s="252"/>
      <c r="UHT115" s="252"/>
      <c r="UHU115" s="253"/>
      <c r="UHV115" s="250"/>
      <c r="UHW115" s="252"/>
      <c r="UHX115" s="250"/>
      <c r="UHY115" s="250"/>
      <c r="UHZ115" s="252"/>
      <c r="UIA115" s="254"/>
      <c r="UIB115" s="255"/>
      <c r="UIC115" s="250"/>
      <c r="UID115" s="256"/>
      <c r="UIE115" s="250"/>
      <c r="UIF115" s="250"/>
      <c r="UIG115" s="250"/>
      <c r="UIH115" s="251"/>
      <c r="UII115" s="252"/>
      <c r="UIJ115" s="252"/>
      <c r="UIK115" s="252"/>
      <c r="UIL115" s="253"/>
      <c r="UIM115" s="250"/>
      <c r="UIN115" s="252"/>
      <c r="UIO115" s="250"/>
      <c r="UIP115" s="250"/>
      <c r="UIQ115" s="252"/>
      <c r="UIR115" s="254"/>
      <c r="UIS115" s="255"/>
      <c r="UIT115" s="250"/>
      <c r="UIU115" s="256"/>
      <c r="UIV115" s="250"/>
      <c r="UIW115" s="250"/>
      <c r="UIX115" s="250"/>
      <c r="UIY115" s="251"/>
      <c r="UIZ115" s="252"/>
      <c r="UJA115" s="252"/>
      <c r="UJB115" s="252"/>
      <c r="UJC115" s="253"/>
      <c r="UJD115" s="250"/>
      <c r="UJE115" s="252"/>
      <c r="UJF115" s="250"/>
      <c r="UJG115" s="250"/>
      <c r="UJH115" s="252"/>
      <c r="UJI115" s="254"/>
      <c r="UJJ115" s="255"/>
      <c r="UJK115" s="250"/>
      <c r="UJL115" s="256"/>
      <c r="UJM115" s="250"/>
      <c r="UJN115" s="250"/>
      <c r="UJO115" s="250"/>
      <c r="UJP115" s="251"/>
      <c r="UJQ115" s="252"/>
      <c r="UJR115" s="252"/>
      <c r="UJS115" s="252"/>
      <c r="UJT115" s="253"/>
      <c r="UJU115" s="250"/>
      <c r="UJV115" s="252"/>
      <c r="UJW115" s="250"/>
      <c r="UJX115" s="250"/>
      <c r="UJY115" s="252"/>
      <c r="UJZ115" s="254"/>
      <c r="UKA115" s="255"/>
      <c r="UKB115" s="250"/>
      <c r="UKC115" s="256"/>
      <c r="UKD115" s="250"/>
      <c r="UKE115" s="250"/>
      <c r="UKF115" s="250"/>
      <c r="UKG115" s="251"/>
      <c r="UKH115" s="252"/>
      <c r="UKI115" s="252"/>
      <c r="UKJ115" s="252"/>
      <c r="UKK115" s="253"/>
      <c r="UKL115" s="250"/>
      <c r="UKM115" s="252"/>
      <c r="UKN115" s="250"/>
      <c r="UKO115" s="250"/>
      <c r="UKP115" s="252"/>
      <c r="UKQ115" s="254"/>
      <c r="UKR115" s="255"/>
      <c r="UKS115" s="250"/>
      <c r="UKT115" s="256"/>
      <c r="UKU115" s="250"/>
      <c r="UKV115" s="250"/>
      <c r="UKW115" s="250"/>
      <c r="UKX115" s="251"/>
      <c r="UKY115" s="252"/>
      <c r="UKZ115" s="252"/>
      <c r="ULA115" s="252"/>
      <c r="ULB115" s="253"/>
      <c r="ULC115" s="250"/>
      <c r="ULD115" s="252"/>
      <c r="ULE115" s="250"/>
      <c r="ULF115" s="250"/>
      <c r="ULG115" s="252"/>
      <c r="ULH115" s="254"/>
      <c r="ULI115" s="255"/>
      <c r="ULJ115" s="250"/>
      <c r="ULK115" s="256"/>
      <c r="ULL115" s="250"/>
      <c r="ULM115" s="250"/>
      <c r="ULN115" s="250"/>
      <c r="ULO115" s="251"/>
      <c r="ULP115" s="252"/>
      <c r="ULQ115" s="252"/>
      <c r="ULR115" s="252"/>
      <c r="ULS115" s="253"/>
      <c r="ULT115" s="250"/>
      <c r="ULU115" s="252"/>
      <c r="ULV115" s="250"/>
      <c r="ULW115" s="250"/>
      <c r="ULX115" s="252"/>
      <c r="ULY115" s="254"/>
      <c r="ULZ115" s="255"/>
      <c r="UMA115" s="250"/>
      <c r="UMB115" s="256"/>
      <c r="UMC115" s="250"/>
      <c r="UMD115" s="250"/>
      <c r="UME115" s="250"/>
      <c r="UMF115" s="251"/>
      <c r="UMG115" s="252"/>
      <c r="UMH115" s="252"/>
      <c r="UMI115" s="252"/>
      <c r="UMJ115" s="253"/>
      <c r="UMK115" s="250"/>
      <c r="UML115" s="252"/>
      <c r="UMM115" s="250"/>
      <c r="UMN115" s="250"/>
      <c r="UMO115" s="252"/>
      <c r="UMP115" s="254"/>
      <c r="UMQ115" s="255"/>
      <c r="UMR115" s="250"/>
      <c r="UMS115" s="256"/>
      <c r="UMT115" s="250"/>
      <c r="UMU115" s="250"/>
      <c r="UMV115" s="250"/>
      <c r="UMW115" s="251"/>
      <c r="UMX115" s="252"/>
      <c r="UMY115" s="252"/>
      <c r="UMZ115" s="252"/>
      <c r="UNA115" s="253"/>
      <c r="UNB115" s="250"/>
      <c r="UNC115" s="252"/>
      <c r="UND115" s="250"/>
      <c r="UNE115" s="250"/>
      <c r="UNF115" s="252"/>
      <c r="UNG115" s="254"/>
      <c r="UNH115" s="255"/>
      <c r="UNI115" s="250"/>
      <c r="UNJ115" s="256"/>
      <c r="UNK115" s="250"/>
      <c r="UNL115" s="250"/>
      <c r="UNM115" s="250"/>
      <c r="UNN115" s="251"/>
      <c r="UNO115" s="252"/>
      <c r="UNP115" s="252"/>
      <c r="UNQ115" s="252"/>
      <c r="UNR115" s="253"/>
      <c r="UNS115" s="250"/>
      <c r="UNT115" s="252"/>
      <c r="UNU115" s="250"/>
      <c r="UNV115" s="250"/>
      <c r="UNW115" s="252"/>
      <c r="UNX115" s="254"/>
      <c r="UNY115" s="255"/>
      <c r="UNZ115" s="250"/>
      <c r="UOA115" s="256"/>
      <c r="UOB115" s="250"/>
      <c r="UOC115" s="250"/>
      <c r="UOD115" s="250"/>
      <c r="UOE115" s="251"/>
      <c r="UOF115" s="252"/>
      <c r="UOG115" s="252"/>
      <c r="UOH115" s="252"/>
      <c r="UOI115" s="253"/>
      <c r="UOJ115" s="250"/>
      <c r="UOK115" s="252"/>
      <c r="UOL115" s="250"/>
      <c r="UOM115" s="250"/>
      <c r="UON115" s="252"/>
      <c r="UOO115" s="254"/>
      <c r="UOP115" s="255"/>
      <c r="UOQ115" s="250"/>
      <c r="UOR115" s="256"/>
      <c r="UOS115" s="250"/>
      <c r="UOT115" s="250"/>
      <c r="UOU115" s="250"/>
      <c r="UOV115" s="251"/>
      <c r="UOW115" s="252"/>
      <c r="UOX115" s="252"/>
      <c r="UOY115" s="252"/>
      <c r="UOZ115" s="253"/>
      <c r="UPA115" s="250"/>
      <c r="UPB115" s="252"/>
      <c r="UPC115" s="250"/>
      <c r="UPD115" s="250"/>
      <c r="UPE115" s="252"/>
      <c r="UPF115" s="254"/>
      <c r="UPG115" s="255"/>
      <c r="UPH115" s="250"/>
      <c r="UPI115" s="256"/>
      <c r="UPJ115" s="250"/>
      <c r="UPK115" s="250"/>
      <c r="UPL115" s="250"/>
      <c r="UPM115" s="251"/>
      <c r="UPN115" s="252"/>
      <c r="UPO115" s="252"/>
      <c r="UPP115" s="252"/>
      <c r="UPQ115" s="253"/>
      <c r="UPR115" s="250"/>
      <c r="UPS115" s="252"/>
      <c r="UPT115" s="250"/>
      <c r="UPU115" s="250"/>
      <c r="UPV115" s="252"/>
      <c r="UPW115" s="254"/>
      <c r="UPX115" s="255"/>
      <c r="UPY115" s="250"/>
      <c r="UPZ115" s="256"/>
      <c r="UQA115" s="250"/>
      <c r="UQB115" s="250"/>
      <c r="UQC115" s="250"/>
      <c r="UQD115" s="251"/>
      <c r="UQE115" s="252"/>
      <c r="UQF115" s="252"/>
      <c r="UQG115" s="252"/>
      <c r="UQH115" s="253"/>
      <c r="UQI115" s="250"/>
      <c r="UQJ115" s="252"/>
      <c r="UQK115" s="250"/>
      <c r="UQL115" s="250"/>
      <c r="UQM115" s="252"/>
      <c r="UQN115" s="254"/>
      <c r="UQO115" s="255"/>
      <c r="UQP115" s="250"/>
      <c r="UQQ115" s="256"/>
      <c r="UQR115" s="250"/>
      <c r="UQS115" s="250"/>
      <c r="UQT115" s="250"/>
      <c r="UQU115" s="251"/>
      <c r="UQV115" s="252"/>
      <c r="UQW115" s="252"/>
      <c r="UQX115" s="252"/>
      <c r="UQY115" s="253"/>
      <c r="UQZ115" s="250"/>
      <c r="URA115" s="252"/>
      <c r="URB115" s="250"/>
      <c r="URC115" s="250"/>
      <c r="URD115" s="252"/>
      <c r="URE115" s="254"/>
      <c r="URF115" s="255"/>
      <c r="URG115" s="250"/>
      <c r="URH115" s="256"/>
      <c r="URI115" s="250"/>
      <c r="URJ115" s="250"/>
      <c r="URK115" s="250"/>
      <c r="URL115" s="251"/>
      <c r="URM115" s="252"/>
      <c r="URN115" s="252"/>
      <c r="URO115" s="252"/>
      <c r="URP115" s="253"/>
      <c r="URQ115" s="250"/>
      <c r="URR115" s="252"/>
      <c r="URS115" s="250"/>
      <c r="URT115" s="250"/>
      <c r="URU115" s="252"/>
      <c r="URV115" s="254"/>
      <c r="URW115" s="255"/>
      <c r="URX115" s="250"/>
      <c r="URY115" s="256"/>
      <c r="URZ115" s="250"/>
      <c r="USA115" s="250"/>
      <c r="USB115" s="250"/>
      <c r="USC115" s="251"/>
      <c r="USD115" s="252"/>
      <c r="USE115" s="252"/>
      <c r="USF115" s="252"/>
      <c r="USG115" s="253"/>
      <c r="USH115" s="250"/>
      <c r="USI115" s="252"/>
      <c r="USJ115" s="250"/>
      <c r="USK115" s="250"/>
      <c r="USL115" s="252"/>
      <c r="USM115" s="254"/>
      <c r="USN115" s="255"/>
      <c r="USO115" s="250"/>
      <c r="USP115" s="256"/>
      <c r="USQ115" s="250"/>
      <c r="USR115" s="250"/>
      <c r="USS115" s="250"/>
      <c r="UST115" s="251"/>
      <c r="USU115" s="252"/>
      <c r="USV115" s="252"/>
      <c r="USW115" s="252"/>
      <c r="USX115" s="253"/>
      <c r="USY115" s="250"/>
      <c r="USZ115" s="252"/>
      <c r="UTA115" s="250"/>
      <c r="UTB115" s="250"/>
      <c r="UTC115" s="252"/>
      <c r="UTD115" s="254"/>
      <c r="UTE115" s="255"/>
      <c r="UTF115" s="250"/>
      <c r="UTG115" s="256"/>
      <c r="UTH115" s="250"/>
      <c r="UTI115" s="250"/>
      <c r="UTJ115" s="250"/>
      <c r="UTK115" s="251"/>
      <c r="UTL115" s="252"/>
      <c r="UTM115" s="252"/>
      <c r="UTN115" s="252"/>
      <c r="UTO115" s="253"/>
      <c r="UTP115" s="250"/>
      <c r="UTQ115" s="252"/>
      <c r="UTR115" s="250"/>
      <c r="UTS115" s="250"/>
      <c r="UTT115" s="252"/>
      <c r="UTU115" s="254"/>
      <c r="UTV115" s="255"/>
      <c r="UTW115" s="250"/>
      <c r="UTX115" s="256"/>
      <c r="UTY115" s="250"/>
      <c r="UTZ115" s="250"/>
      <c r="UUA115" s="250"/>
      <c r="UUB115" s="251"/>
      <c r="UUC115" s="252"/>
      <c r="UUD115" s="252"/>
      <c r="UUE115" s="252"/>
      <c r="UUF115" s="253"/>
      <c r="UUG115" s="250"/>
      <c r="UUH115" s="252"/>
      <c r="UUI115" s="250"/>
      <c r="UUJ115" s="250"/>
      <c r="UUK115" s="252"/>
      <c r="UUL115" s="254"/>
      <c r="UUM115" s="255"/>
      <c r="UUN115" s="250"/>
      <c r="UUO115" s="256"/>
      <c r="UUP115" s="250"/>
      <c r="UUQ115" s="250"/>
      <c r="UUR115" s="250"/>
      <c r="UUS115" s="251"/>
      <c r="UUT115" s="252"/>
      <c r="UUU115" s="252"/>
      <c r="UUV115" s="252"/>
      <c r="UUW115" s="253"/>
      <c r="UUX115" s="250"/>
      <c r="UUY115" s="252"/>
      <c r="UUZ115" s="250"/>
      <c r="UVA115" s="250"/>
      <c r="UVB115" s="252"/>
      <c r="UVC115" s="254"/>
      <c r="UVD115" s="255"/>
      <c r="UVE115" s="250"/>
      <c r="UVF115" s="256"/>
      <c r="UVG115" s="250"/>
      <c r="UVH115" s="250"/>
      <c r="UVI115" s="250"/>
      <c r="UVJ115" s="251"/>
      <c r="UVK115" s="252"/>
      <c r="UVL115" s="252"/>
      <c r="UVM115" s="252"/>
      <c r="UVN115" s="253"/>
      <c r="UVO115" s="250"/>
      <c r="UVP115" s="252"/>
      <c r="UVQ115" s="250"/>
      <c r="UVR115" s="250"/>
      <c r="UVS115" s="252"/>
      <c r="UVT115" s="254"/>
      <c r="UVU115" s="255"/>
      <c r="UVV115" s="250"/>
      <c r="UVW115" s="256"/>
      <c r="UVX115" s="250"/>
      <c r="UVY115" s="250"/>
      <c r="UVZ115" s="250"/>
      <c r="UWA115" s="251"/>
      <c r="UWB115" s="252"/>
      <c r="UWC115" s="252"/>
      <c r="UWD115" s="252"/>
      <c r="UWE115" s="253"/>
      <c r="UWF115" s="250"/>
      <c r="UWG115" s="252"/>
      <c r="UWH115" s="250"/>
      <c r="UWI115" s="250"/>
      <c r="UWJ115" s="252"/>
      <c r="UWK115" s="254"/>
      <c r="UWL115" s="255"/>
      <c r="UWM115" s="250"/>
      <c r="UWN115" s="256"/>
      <c r="UWO115" s="250"/>
      <c r="UWP115" s="250"/>
      <c r="UWQ115" s="250"/>
      <c r="UWR115" s="251"/>
      <c r="UWS115" s="252"/>
      <c r="UWT115" s="252"/>
      <c r="UWU115" s="252"/>
      <c r="UWV115" s="253"/>
      <c r="UWW115" s="250"/>
      <c r="UWX115" s="252"/>
      <c r="UWY115" s="250"/>
      <c r="UWZ115" s="250"/>
      <c r="UXA115" s="252"/>
      <c r="UXB115" s="254"/>
      <c r="UXC115" s="255"/>
      <c r="UXD115" s="250"/>
      <c r="UXE115" s="256"/>
      <c r="UXF115" s="250"/>
      <c r="UXG115" s="250"/>
      <c r="UXH115" s="250"/>
      <c r="UXI115" s="251"/>
      <c r="UXJ115" s="252"/>
      <c r="UXK115" s="252"/>
      <c r="UXL115" s="252"/>
      <c r="UXM115" s="253"/>
      <c r="UXN115" s="250"/>
      <c r="UXO115" s="252"/>
      <c r="UXP115" s="250"/>
      <c r="UXQ115" s="250"/>
      <c r="UXR115" s="252"/>
      <c r="UXS115" s="254"/>
      <c r="UXT115" s="255"/>
      <c r="UXU115" s="250"/>
      <c r="UXV115" s="256"/>
      <c r="UXW115" s="250"/>
      <c r="UXX115" s="250"/>
      <c r="UXY115" s="250"/>
      <c r="UXZ115" s="251"/>
      <c r="UYA115" s="252"/>
      <c r="UYB115" s="252"/>
      <c r="UYC115" s="252"/>
      <c r="UYD115" s="253"/>
      <c r="UYE115" s="250"/>
      <c r="UYF115" s="252"/>
      <c r="UYG115" s="250"/>
      <c r="UYH115" s="250"/>
      <c r="UYI115" s="252"/>
      <c r="UYJ115" s="254"/>
      <c r="UYK115" s="255"/>
      <c r="UYL115" s="250"/>
      <c r="UYM115" s="256"/>
      <c r="UYN115" s="250"/>
      <c r="UYO115" s="250"/>
      <c r="UYP115" s="250"/>
      <c r="UYQ115" s="251"/>
      <c r="UYR115" s="252"/>
      <c r="UYS115" s="252"/>
      <c r="UYT115" s="252"/>
      <c r="UYU115" s="253"/>
      <c r="UYV115" s="250"/>
      <c r="UYW115" s="252"/>
      <c r="UYX115" s="250"/>
      <c r="UYY115" s="250"/>
      <c r="UYZ115" s="252"/>
      <c r="UZA115" s="254"/>
      <c r="UZB115" s="255"/>
      <c r="UZC115" s="250"/>
      <c r="UZD115" s="256"/>
      <c r="UZE115" s="250"/>
      <c r="UZF115" s="250"/>
      <c r="UZG115" s="250"/>
      <c r="UZH115" s="251"/>
      <c r="UZI115" s="252"/>
      <c r="UZJ115" s="252"/>
      <c r="UZK115" s="252"/>
      <c r="UZL115" s="253"/>
      <c r="UZM115" s="250"/>
      <c r="UZN115" s="252"/>
      <c r="UZO115" s="250"/>
      <c r="UZP115" s="250"/>
      <c r="UZQ115" s="252"/>
      <c r="UZR115" s="254"/>
      <c r="UZS115" s="255"/>
      <c r="UZT115" s="250"/>
      <c r="UZU115" s="256"/>
      <c r="UZV115" s="250"/>
      <c r="UZW115" s="250"/>
      <c r="UZX115" s="250"/>
      <c r="UZY115" s="251"/>
      <c r="UZZ115" s="252"/>
      <c r="VAA115" s="252"/>
      <c r="VAB115" s="252"/>
      <c r="VAC115" s="253"/>
      <c r="VAD115" s="250"/>
      <c r="VAE115" s="252"/>
      <c r="VAF115" s="250"/>
      <c r="VAG115" s="250"/>
      <c r="VAH115" s="252"/>
      <c r="VAI115" s="254"/>
      <c r="VAJ115" s="255"/>
      <c r="VAK115" s="250"/>
      <c r="VAL115" s="256"/>
      <c r="VAM115" s="250"/>
      <c r="VAN115" s="250"/>
      <c r="VAO115" s="250"/>
      <c r="VAP115" s="251"/>
      <c r="VAQ115" s="252"/>
      <c r="VAR115" s="252"/>
      <c r="VAS115" s="252"/>
      <c r="VAT115" s="253"/>
      <c r="VAU115" s="250"/>
      <c r="VAV115" s="252"/>
      <c r="VAW115" s="250"/>
      <c r="VAX115" s="250"/>
      <c r="VAY115" s="252"/>
      <c r="VAZ115" s="254"/>
      <c r="VBA115" s="255"/>
      <c r="VBB115" s="250"/>
      <c r="VBC115" s="256"/>
      <c r="VBD115" s="250"/>
      <c r="VBE115" s="250"/>
      <c r="VBF115" s="250"/>
      <c r="VBG115" s="251"/>
      <c r="VBH115" s="252"/>
      <c r="VBI115" s="252"/>
      <c r="VBJ115" s="252"/>
      <c r="VBK115" s="253"/>
      <c r="VBL115" s="250"/>
      <c r="VBM115" s="252"/>
      <c r="VBN115" s="250"/>
      <c r="VBO115" s="250"/>
      <c r="VBP115" s="252"/>
      <c r="VBQ115" s="254"/>
      <c r="VBR115" s="255"/>
      <c r="VBS115" s="250"/>
      <c r="VBT115" s="256"/>
      <c r="VBU115" s="250"/>
      <c r="VBV115" s="250"/>
      <c r="VBW115" s="250"/>
      <c r="VBX115" s="251"/>
      <c r="VBY115" s="252"/>
      <c r="VBZ115" s="252"/>
      <c r="VCA115" s="252"/>
      <c r="VCB115" s="253"/>
      <c r="VCC115" s="250"/>
      <c r="VCD115" s="252"/>
      <c r="VCE115" s="250"/>
      <c r="VCF115" s="250"/>
      <c r="VCG115" s="252"/>
      <c r="VCH115" s="254"/>
      <c r="VCI115" s="255"/>
      <c r="VCJ115" s="250"/>
      <c r="VCK115" s="256"/>
      <c r="VCL115" s="250"/>
      <c r="VCM115" s="250"/>
      <c r="VCN115" s="250"/>
      <c r="VCO115" s="251"/>
      <c r="VCP115" s="252"/>
      <c r="VCQ115" s="252"/>
      <c r="VCR115" s="252"/>
      <c r="VCS115" s="253"/>
      <c r="VCT115" s="250"/>
      <c r="VCU115" s="252"/>
      <c r="VCV115" s="250"/>
      <c r="VCW115" s="250"/>
      <c r="VCX115" s="252"/>
      <c r="VCY115" s="254"/>
      <c r="VCZ115" s="255"/>
      <c r="VDA115" s="250"/>
      <c r="VDB115" s="256"/>
      <c r="VDC115" s="250"/>
      <c r="VDD115" s="250"/>
      <c r="VDE115" s="250"/>
      <c r="VDF115" s="251"/>
      <c r="VDG115" s="252"/>
      <c r="VDH115" s="252"/>
      <c r="VDI115" s="252"/>
      <c r="VDJ115" s="253"/>
      <c r="VDK115" s="250"/>
      <c r="VDL115" s="252"/>
      <c r="VDM115" s="250"/>
      <c r="VDN115" s="250"/>
      <c r="VDO115" s="252"/>
      <c r="VDP115" s="254"/>
      <c r="VDQ115" s="255"/>
      <c r="VDR115" s="250"/>
      <c r="VDS115" s="256"/>
      <c r="VDT115" s="250"/>
      <c r="VDU115" s="250"/>
      <c r="VDV115" s="250"/>
      <c r="VDW115" s="251"/>
      <c r="VDX115" s="252"/>
      <c r="VDY115" s="252"/>
      <c r="VDZ115" s="252"/>
      <c r="VEA115" s="253"/>
      <c r="VEB115" s="250"/>
      <c r="VEC115" s="252"/>
      <c r="VED115" s="250"/>
      <c r="VEE115" s="250"/>
      <c r="VEF115" s="252"/>
      <c r="VEG115" s="254"/>
      <c r="VEH115" s="255"/>
      <c r="VEI115" s="250"/>
      <c r="VEJ115" s="256"/>
      <c r="VEK115" s="250"/>
      <c r="VEL115" s="250"/>
      <c r="VEM115" s="250"/>
      <c r="VEN115" s="251"/>
      <c r="VEO115" s="252"/>
      <c r="VEP115" s="252"/>
      <c r="VEQ115" s="252"/>
      <c r="VER115" s="253"/>
      <c r="VES115" s="250"/>
      <c r="VET115" s="252"/>
      <c r="VEU115" s="250"/>
      <c r="VEV115" s="250"/>
      <c r="VEW115" s="252"/>
      <c r="VEX115" s="254"/>
      <c r="VEY115" s="255"/>
      <c r="VEZ115" s="250"/>
      <c r="VFA115" s="256"/>
      <c r="VFB115" s="250"/>
      <c r="VFC115" s="250"/>
      <c r="VFD115" s="250"/>
      <c r="VFE115" s="251"/>
      <c r="VFF115" s="252"/>
      <c r="VFG115" s="252"/>
      <c r="VFH115" s="252"/>
      <c r="VFI115" s="253"/>
      <c r="VFJ115" s="250"/>
      <c r="VFK115" s="252"/>
      <c r="VFL115" s="250"/>
      <c r="VFM115" s="250"/>
      <c r="VFN115" s="252"/>
      <c r="VFO115" s="254"/>
      <c r="VFP115" s="255"/>
      <c r="VFQ115" s="250"/>
      <c r="VFR115" s="256"/>
      <c r="VFS115" s="250"/>
      <c r="VFT115" s="250"/>
      <c r="VFU115" s="250"/>
      <c r="VFV115" s="251"/>
      <c r="VFW115" s="252"/>
      <c r="VFX115" s="252"/>
      <c r="VFY115" s="252"/>
      <c r="VFZ115" s="253"/>
      <c r="VGA115" s="250"/>
      <c r="VGB115" s="252"/>
      <c r="VGC115" s="250"/>
      <c r="VGD115" s="250"/>
      <c r="VGE115" s="252"/>
      <c r="VGF115" s="254"/>
      <c r="VGG115" s="255"/>
      <c r="VGH115" s="250"/>
      <c r="VGI115" s="256"/>
      <c r="VGJ115" s="250"/>
      <c r="VGK115" s="250"/>
      <c r="VGL115" s="250"/>
      <c r="VGM115" s="251"/>
      <c r="VGN115" s="252"/>
      <c r="VGO115" s="252"/>
      <c r="VGP115" s="252"/>
      <c r="VGQ115" s="253"/>
      <c r="VGR115" s="250"/>
      <c r="VGS115" s="252"/>
      <c r="VGT115" s="250"/>
      <c r="VGU115" s="250"/>
      <c r="VGV115" s="252"/>
      <c r="VGW115" s="254"/>
      <c r="VGX115" s="255"/>
      <c r="VGY115" s="250"/>
      <c r="VGZ115" s="256"/>
      <c r="VHA115" s="250"/>
      <c r="VHB115" s="250"/>
      <c r="VHC115" s="250"/>
      <c r="VHD115" s="251"/>
      <c r="VHE115" s="252"/>
      <c r="VHF115" s="252"/>
      <c r="VHG115" s="252"/>
      <c r="VHH115" s="253"/>
      <c r="VHI115" s="250"/>
      <c r="VHJ115" s="252"/>
      <c r="VHK115" s="250"/>
      <c r="VHL115" s="250"/>
      <c r="VHM115" s="252"/>
      <c r="VHN115" s="254"/>
      <c r="VHO115" s="255"/>
      <c r="VHP115" s="250"/>
      <c r="VHQ115" s="256"/>
      <c r="VHR115" s="250"/>
      <c r="VHS115" s="250"/>
      <c r="VHT115" s="250"/>
      <c r="VHU115" s="251"/>
      <c r="VHV115" s="252"/>
      <c r="VHW115" s="252"/>
      <c r="VHX115" s="252"/>
      <c r="VHY115" s="253"/>
      <c r="VHZ115" s="250"/>
      <c r="VIA115" s="252"/>
      <c r="VIB115" s="250"/>
      <c r="VIC115" s="250"/>
      <c r="VID115" s="252"/>
      <c r="VIE115" s="254"/>
      <c r="VIF115" s="255"/>
      <c r="VIG115" s="250"/>
      <c r="VIH115" s="256"/>
      <c r="VII115" s="250"/>
      <c r="VIJ115" s="250"/>
      <c r="VIK115" s="250"/>
      <c r="VIL115" s="251"/>
      <c r="VIM115" s="252"/>
      <c r="VIN115" s="252"/>
      <c r="VIO115" s="252"/>
      <c r="VIP115" s="253"/>
      <c r="VIQ115" s="250"/>
      <c r="VIR115" s="252"/>
      <c r="VIS115" s="250"/>
      <c r="VIT115" s="250"/>
      <c r="VIU115" s="252"/>
      <c r="VIV115" s="254"/>
      <c r="VIW115" s="255"/>
      <c r="VIX115" s="250"/>
      <c r="VIY115" s="256"/>
      <c r="VIZ115" s="250"/>
      <c r="VJA115" s="250"/>
      <c r="VJB115" s="250"/>
      <c r="VJC115" s="251"/>
      <c r="VJD115" s="252"/>
      <c r="VJE115" s="252"/>
      <c r="VJF115" s="252"/>
      <c r="VJG115" s="253"/>
      <c r="VJH115" s="250"/>
      <c r="VJI115" s="252"/>
      <c r="VJJ115" s="250"/>
      <c r="VJK115" s="250"/>
      <c r="VJL115" s="252"/>
      <c r="VJM115" s="254"/>
      <c r="VJN115" s="255"/>
      <c r="VJO115" s="250"/>
      <c r="VJP115" s="256"/>
      <c r="VJQ115" s="250"/>
      <c r="VJR115" s="250"/>
      <c r="VJS115" s="250"/>
      <c r="VJT115" s="251"/>
      <c r="VJU115" s="252"/>
      <c r="VJV115" s="252"/>
      <c r="VJW115" s="252"/>
      <c r="VJX115" s="253"/>
      <c r="VJY115" s="250"/>
      <c r="VJZ115" s="252"/>
      <c r="VKA115" s="250"/>
      <c r="VKB115" s="250"/>
      <c r="VKC115" s="252"/>
      <c r="VKD115" s="254"/>
      <c r="VKE115" s="255"/>
      <c r="VKF115" s="250"/>
      <c r="VKG115" s="256"/>
      <c r="VKH115" s="250"/>
      <c r="VKI115" s="250"/>
      <c r="VKJ115" s="250"/>
      <c r="VKK115" s="251"/>
      <c r="VKL115" s="252"/>
      <c r="VKM115" s="252"/>
      <c r="VKN115" s="252"/>
      <c r="VKO115" s="253"/>
      <c r="VKP115" s="250"/>
      <c r="VKQ115" s="252"/>
      <c r="VKR115" s="250"/>
      <c r="VKS115" s="250"/>
      <c r="VKT115" s="252"/>
      <c r="VKU115" s="254"/>
      <c r="VKV115" s="255"/>
      <c r="VKW115" s="250"/>
      <c r="VKX115" s="256"/>
      <c r="VKY115" s="250"/>
      <c r="VKZ115" s="250"/>
      <c r="VLA115" s="250"/>
      <c r="VLB115" s="251"/>
      <c r="VLC115" s="252"/>
      <c r="VLD115" s="252"/>
      <c r="VLE115" s="252"/>
      <c r="VLF115" s="253"/>
      <c r="VLG115" s="250"/>
      <c r="VLH115" s="252"/>
      <c r="VLI115" s="250"/>
      <c r="VLJ115" s="250"/>
      <c r="VLK115" s="252"/>
      <c r="VLL115" s="254"/>
      <c r="VLM115" s="255"/>
      <c r="VLN115" s="250"/>
      <c r="VLO115" s="256"/>
      <c r="VLP115" s="250"/>
      <c r="VLQ115" s="250"/>
      <c r="VLR115" s="250"/>
      <c r="VLS115" s="251"/>
      <c r="VLT115" s="252"/>
      <c r="VLU115" s="252"/>
      <c r="VLV115" s="252"/>
      <c r="VLW115" s="253"/>
      <c r="VLX115" s="250"/>
      <c r="VLY115" s="252"/>
      <c r="VLZ115" s="250"/>
      <c r="VMA115" s="250"/>
      <c r="VMB115" s="252"/>
      <c r="VMC115" s="254"/>
      <c r="VMD115" s="255"/>
      <c r="VME115" s="250"/>
      <c r="VMF115" s="256"/>
      <c r="VMG115" s="250"/>
      <c r="VMH115" s="250"/>
      <c r="VMI115" s="250"/>
      <c r="VMJ115" s="251"/>
      <c r="VMK115" s="252"/>
      <c r="VML115" s="252"/>
      <c r="VMM115" s="252"/>
      <c r="VMN115" s="253"/>
      <c r="VMO115" s="250"/>
      <c r="VMP115" s="252"/>
      <c r="VMQ115" s="250"/>
      <c r="VMR115" s="250"/>
      <c r="VMS115" s="252"/>
      <c r="VMT115" s="254"/>
      <c r="VMU115" s="255"/>
      <c r="VMV115" s="250"/>
      <c r="VMW115" s="256"/>
      <c r="VMX115" s="250"/>
      <c r="VMY115" s="250"/>
      <c r="VMZ115" s="250"/>
      <c r="VNA115" s="251"/>
      <c r="VNB115" s="252"/>
      <c r="VNC115" s="252"/>
      <c r="VND115" s="252"/>
      <c r="VNE115" s="253"/>
      <c r="VNF115" s="250"/>
      <c r="VNG115" s="252"/>
      <c r="VNH115" s="250"/>
      <c r="VNI115" s="250"/>
      <c r="VNJ115" s="252"/>
      <c r="VNK115" s="254"/>
      <c r="VNL115" s="255"/>
      <c r="VNM115" s="250"/>
      <c r="VNN115" s="256"/>
      <c r="VNO115" s="250"/>
      <c r="VNP115" s="250"/>
      <c r="VNQ115" s="250"/>
      <c r="VNR115" s="251"/>
      <c r="VNS115" s="252"/>
      <c r="VNT115" s="252"/>
      <c r="VNU115" s="252"/>
      <c r="VNV115" s="253"/>
      <c r="VNW115" s="250"/>
      <c r="VNX115" s="252"/>
      <c r="VNY115" s="250"/>
      <c r="VNZ115" s="250"/>
      <c r="VOA115" s="252"/>
      <c r="VOB115" s="254"/>
      <c r="VOC115" s="255"/>
      <c r="VOD115" s="250"/>
      <c r="VOE115" s="256"/>
      <c r="VOF115" s="250"/>
      <c r="VOG115" s="250"/>
      <c r="VOH115" s="250"/>
      <c r="VOI115" s="251"/>
      <c r="VOJ115" s="252"/>
      <c r="VOK115" s="252"/>
      <c r="VOL115" s="252"/>
      <c r="VOM115" s="253"/>
      <c r="VON115" s="250"/>
      <c r="VOO115" s="252"/>
      <c r="VOP115" s="250"/>
      <c r="VOQ115" s="250"/>
      <c r="VOR115" s="252"/>
      <c r="VOS115" s="254"/>
      <c r="VOT115" s="255"/>
      <c r="VOU115" s="250"/>
      <c r="VOV115" s="256"/>
      <c r="VOW115" s="250"/>
      <c r="VOX115" s="250"/>
      <c r="VOY115" s="250"/>
      <c r="VOZ115" s="251"/>
      <c r="VPA115" s="252"/>
      <c r="VPB115" s="252"/>
      <c r="VPC115" s="252"/>
      <c r="VPD115" s="253"/>
      <c r="VPE115" s="250"/>
      <c r="VPF115" s="252"/>
      <c r="VPG115" s="250"/>
      <c r="VPH115" s="250"/>
      <c r="VPI115" s="252"/>
      <c r="VPJ115" s="254"/>
      <c r="VPK115" s="255"/>
      <c r="VPL115" s="250"/>
      <c r="VPM115" s="256"/>
      <c r="VPN115" s="250"/>
      <c r="VPO115" s="250"/>
      <c r="VPP115" s="250"/>
      <c r="VPQ115" s="251"/>
      <c r="VPR115" s="252"/>
      <c r="VPS115" s="252"/>
      <c r="VPT115" s="252"/>
      <c r="VPU115" s="253"/>
      <c r="VPV115" s="250"/>
      <c r="VPW115" s="252"/>
      <c r="VPX115" s="250"/>
      <c r="VPY115" s="250"/>
      <c r="VPZ115" s="252"/>
      <c r="VQA115" s="254"/>
      <c r="VQB115" s="255"/>
      <c r="VQC115" s="250"/>
      <c r="VQD115" s="256"/>
      <c r="VQE115" s="250"/>
      <c r="VQF115" s="250"/>
      <c r="VQG115" s="250"/>
      <c r="VQH115" s="251"/>
      <c r="VQI115" s="252"/>
      <c r="VQJ115" s="252"/>
      <c r="VQK115" s="252"/>
      <c r="VQL115" s="253"/>
      <c r="VQM115" s="250"/>
      <c r="VQN115" s="252"/>
      <c r="VQO115" s="250"/>
      <c r="VQP115" s="250"/>
      <c r="VQQ115" s="252"/>
      <c r="VQR115" s="254"/>
      <c r="VQS115" s="255"/>
      <c r="VQT115" s="250"/>
      <c r="VQU115" s="256"/>
      <c r="VQV115" s="250"/>
      <c r="VQW115" s="250"/>
      <c r="VQX115" s="250"/>
      <c r="VQY115" s="251"/>
      <c r="VQZ115" s="252"/>
      <c r="VRA115" s="252"/>
      <c r="VRB115" s="252"/>
      <c r="VRC115" s="253"/>
      <c r="VRD115" s="250"/>
      <c r="VRE115" s="252"/>
      <c r="VRF115" s="250"/>
      <c r="VRG115" s="250"/>
      <c r="VRH115" s="252"/>
      <c r="VRI115" s="254"/>
      <c r="VRJ115" s="255"/>
      <c r="VRK115" s="250"/>
      <c r="VRL115" s="256"/>
      <c r="VRM115" s="250"/>
      <c r="VRN115" s="250"/>
      <c r="VRO115" s="250"/>
      <c r="VRP115" s="251"/>
      <c r="VRQ115" s="252"/>
      <c r="VRR115" s="252"/>
      <c r="VRS115" s="252"/>
      <c r="VRT115" s="253"/>
      <c r="VRU115" s="250"/>
      <c r="VRV115" s="252"/>
      <c r="VRW115" s="250"/>
      <c r="VRX115" s="250"/>
      <c r="VRY115" s="252"/>
      <c r="VRZ115" s="254"/>
      <c r="VSA115" s="255"/>
      <c r="VSB115" s="250"/>
      <c r="VSC115" s="256"/>
      <c r="VSD115" s="250"/>
      <c r="VSE115" s="250"/>
      <c r="VSF115" s="250"/>
      <c r="VSG115" s="251"/>
      <c r="VSH115" s="252"/>
      <c r="VSI115" s="252"/>
      <c r="VSJ115" s="252"/>
      <c r="VSK115" s="253"/>
      <c r="VSL115" s="250"/>
      <c r="VSM115" s="252"/>
      <c r="VSN115" s="250"/>
      <c r="VSO115" s="250"/>
      <c r="VSP115" s="252"/>
      <c r="VSQ115" s="254"/>
      <c r="VSR115" s="255"/>
      <c r="VSS115" s="250"/>
      <c r="VST115" s="256"/>
      <c r="VSU115" s="250"/>
      <c r="VSV115" s="250"/>
      <c r="VSW115" s="250"/>
      <c r="VSX115" s="251"/>
      <c r="VSY115" s="252"/>
      <c r="VSZ115" s="252"/>
      <c r="VTA115" s="252"/>
      <c r="VTB115" s="253"/>
      <c r="VTC115" s="250"/>
      <c r="VTD115" s="252"/>
      <c r="VTE115" s="250"/>
      <c r="VTF115" s="250"/>
      <c r="VTG115" s="252"/>
      <c r="VTH115" s="254"/>
      <c r="VTI115" s="255"/>
      <c r="VTJ115" s="250"/>
      <c r="VTK115" s="256"/>
      <c r="VTL115" s="250"/>
      <c r="VTM115" s="250"/>
      <c r="VTN115" s="250"/>
      <c r="VTO115" s="251"/>
      <c r="VTP115" s="252"/>
      <c r="VTQ115" s="252"/>
      <c r="VTR115" s="252"/>
      <c r="VTS115" s="253"/>
      <c r="VTT115" s="250"/>
      <c r="VTU115" s="252"/>
      <c r="VTV115" s="250"/>
      <c r="VTW115" s="250"/>
      <c r="VTX115" s="252"/>
      <c r="VTY115" s="254"/>
      <c r="VTZ115" s="255"/>
      <c r="VUA115" s="250"/>
      <c r="VUB115" s="256"/>
      <c r="VUC115" s="250"/>
      <c r="VUD115" s="250"/>
      <c r="VUE115" s="250"/>
      <c r="VUF115" s="251"/>
      <c r="VUG115" s="252"/>
      <c r="VUH115" s="252"/>
      <c r="VUI115" s="252"/>
      <c r="VUJ115" s="253"/>
      <c r="VUK115" s="250"/>
      <c r="VUL115" s="252"/>
      <c r="VUM115" s="250"/>
      <c r="VUN115" s="250"/>
      <c r="VUO115" s="252"/>
      <c r="VUP115" s="254"/>
      <c r="VUQ115" s="255"/>
      <c r="VUR115" s="250"/>
      <c r="VUS115" s="256"/>
      <c r="VUT115" s="250"/>
      <c r="VUU115" s="250"/>
      <c r="VUV115" s="250"/>
      <c r="VUW115" s="251"/>
      <c r="VUX115" s="252"/>
      <c r="VUY115" s="252"/>
      <c r="VUZ115" s="252"/>
      <c r="VVA115" s="253"/>
      <c r="VVB115" s="250"/>
      <c r="VVC115" s="252"/>
      <c r="VVD115" s="250"/>
      <c r="VVE115" s="250"/>
      <c r="VVF115" s="252"/>
      <c r="VVG115" s="254"/>
      <c r="VVH115" s="255"/>
      <c r="VVI115" s="250"/>
      <c r="VVJ115" s="256"/>
      <c r="VVK115" s="250"/>
      <c r="VVL115" s="250"/>
      <c r="VVM115" s="250"/>
      <c r="VVN115" s="251"/>
      <c r="VVO115" s="252"/>
      <c r="VVP115" s="252"/>
      <c r="VVQ115" s="252"/>
      <c r="VVR115" s="253"/>
      <c r="VVS115" s="250"/>
      <c r="VVT115" s="252"/>
      <c r="VVU115" s="250"/>
      <c r="VVV115" s="250"/>
      <c r="VVW115" s="252"/>
      <c r="VVX115" s="254"/>
      <c r="VVY115" s="255"/>
      <c r="VVZ115" s="250"/>
      <c r="VWA115" s="256"/>
      <c r="VWB115" s="250"/>
      <c r="VWC115" s="250"/>
      <c r="VWD115" s="250"/>
      <c r="VWE115" s="251"/>
      <c r="VWF115" s="252"/>
      <c r="VWG115" s="252"/>
      <c r="VWH115" s="252"/>
      <c r="VWI115" s="253"/>
      <c r="VWJ115" s="250"/>
      <c r="VWK115" s="252"/>
      <c r="VWL115" s="250"/>
      <c r="VWM115" s="250"/>
      <c r="VWN115" s="252"/>
      <c r="VWO115" s="254"/>
      <c r="VWP115" s="255"/>
      <c r="VWQ115" s="250"/>
      <c r="VWR115" s="256"/>
      <c r="VWS115" s="250"/>
      <c r="VWT115" s="250"/>
      <c r="VWU115" s="250"/>
      <c r="VWV115" s="251"/>
      <c r="VWW115" s="252"/>
      <c r="VWX115" s="252"/>
      <c r="VWY115" s="252"/>
      <c r="VWZ115" s="253"/>
      <c r="VXA115" s="250"/>
      <c r="VXB115" s="252"/>
      <c r="VXC115" s="250"/>
      <c r="VXD115" s="250"/>
      <c r="VXE115" s="252"/>
      <c r="VXF115" s="254"/>
      <c r="VXG115" s="255"/>
      <c r="VXH115" s="250"/>
      <c r="VXI115" s="256"/>
      <c r="VXJ115" s="250"/>
      <c r="VXK115" s="250"/>
      <c r="VXL115" s="250"/>
      <c r="VXM115" s="251"/>
      <c r="VXN115" s="252"/>
      <c r="VXO115" s="252"/>
      <c r="VXP115" s="252"/>
      <c r="VXQ115" s="253"/>
      <c r="VXR115" s="250"/>
      <c r="VXS115" s="252"/>
      <c r="VXT115" s="250"/>
      <c r="VXU115" s="250"/>
      <c r="VXV115" s="252"/>
      <c r="VXW115" s="254"/>
      <c r="VXX115" s="255"/>
      <c r="VXY115" s="250"/>
      <c r="VXZ115" s="256"/>
      <c r="VYA115" s="250"/>
      <c r="VYB115" s="250"/>
      <c r="VYC115" s="250"/>
      <c r="VYD115" s="251"/>
      <c r="VYE115" s="252"/>
      <c r="VYF115" s="252"/>
      <c r="VYG115" s="252"/>
      <c r="VYH115" s="253"/>
      <c r="VYI115" s="250"/>
      <c r="VYJ115" s="252"/>
      <c r="VYK115" s="250"/>
      <c r="VYL115" s="250"/>
      <c r="VYM115" s="252"/>
      <c r="VYN115" s="254"/>
      <c r="VYO115" s="255"/>
      <c r="VYP115" s="250"/>
      <c r="VYQ115" s="256"/>
      <c r="VYR115" s="250"/>
      <c r="VYS115" s="250"/>
      <c r="VYT115" s="250"/>
      <c r="VYU115" s="251"/>
      <c r="VYV115" s="252"/>
      <c r="VYW115" s="252"/>
      <c r="VYX115" s="252"/>
      <c r="VYY115" s="253"/>
      <c r="VYZ115" s="250"/>
      <c r="VZA115" s="252"/>
      <c r="VZB115" s="250"/>
      <c r="VZC115" s="250"/>
      <c r="VZD115" s="252"/>
      <c r="VZE115" s="254"/>
      <c r="VZF115" s="255"/>
      <c r="VZG115" s="250"/>
      <c r="VZH115" s="256"/>
      <c r="VZI115" s="250"/>
      <c r="VZJ115" s="250"/>
      <c r="VZK115" s="250"/>
      <c r="VZL115" s="251"/>
      <c r="VZM115" s="252"/>
      <c r="VZN115" s="252"/>
      <c r="VZO115" s="252"/>
      <c r="VZP115" s="253"/>
      <c r="VZQ115" s="250"/>
      <c r="VZR115" s="252"/>
      <c r="VZS115" s="250"/>
      <c r="VZT115" s="250"/>
      <c r="VZU115" s="252"/>
      <c r="VZV115" s="254"/>
      <c r="VZW115" s="255"/>
      <c r="VZX115" s="250"/>
      <c r="VZY115" s="256"/>
      <c r="VZZ115" s="250"/>
      <c r="WAA115" s="250"/>
      <c r="WAB115" s="250"/>
      <c r="WAC115" s="251"/>
      <c r="WAD115" s="252"/>
      <c r="WAE115" s="252"/>
      <c r="WAF115" s="252"/>
      <c r="WAG115" s="253"/>
      <c r="WAH115" s="250"/>
      <c r="WAI115" s="252"/>
      <c r="WAJ115" s="250"/>
      <c r="WAK115" s="250"/>
      <c r="WAL115" s="252"/>
      <c r="WAM115" s="254"/>
      <c r="WAN115" s="255"/>
      <c r="WAO115" s="250"/>
      <c r="WAP115" s="256"/>
      <c r="WAQ115" s="250"/>
      <c r="WAR115" s="250"/>
      <c r="WAS115" s="250"/>
      <c r="WAT115" s="251"/>
      <c r="WAU115" s="252"/>
      <c r="WAV115" s="252"/>
      <c r="WAW115" s="252"/>
      <c r="WAX115" s="253"/>
      <c r="WAY115" s="250"/>
      <c r="WAZ115" s="252"/>
      <c r="WBA115" s="250"/>
      <c r="WBB115" s="250"/>
      <c r="WBC115" s="252"/>
      <c r="WBD115" s="254"/>
      <c r="WBE115" s="255"/>
      <c r="WBF115" s="250"/>
      <c r="WBG115" s="256"/>
      <c r="WBH115" s="250"/>
      <c r="WBI115" s="250"/>
      <c r="WBJ115" s="250"/>
      <c r="WBK115" s="251"/>
      <c r="WBL115" s="252"/>
      <c r="WBM115" s="252"/>
      <c r="WBN115" s="252"/>
      <c r="WBO115" s="253"/>
      <c r="WBP115" s="250"/>
      <c r="WBQ115" s="252"/>
      <c r="WBR115" s="250"/>
      <c r="WBS115" s="250"/>
      <c r="WBT115" s="252"/>
      <c r="WBU115" s="254"/>
      <c r="WBV115" s="255"/>
      <c r="WBW115" s="250"/>
      <c r="WBX115" s="256"/>
      <c r="WBY115" s="250"/>
      <c r="WBZ115" s="250"/>
      <c r="WCA115" s="250"/>
      <c r="WCB115" s="251"/>
      <c r="WCC115" s="252"/>
      <c r="WCD115" s="252"/>
      <c r="WCE115" s="252"/>
      <c r="WCF115" s="253"/>
      <c r="WCG115" s="250"/>
      <c r="WCH115" s="252"/>
      <c r="WCI115" s="250"/>
      <c r="WCJ115" s="250"/>
      <c r="WCK115" s="252"/>
      <c r="WCL115" s="254"/>
      <c r="WCM115" s="255"/>
      <c r="WCN115" s="250"/>
      <c r="WCO115" s="256"/>
      <c r="WCP115" s="250"/>
      <c r="WCQ115" s="250"/>
      <c r="WCR115" s="250"/>
      <c r="WCS115" s="251"/>
      <c r="WCT115" s="252"/>
      <c r="WCU115" s="252"/>
      <c r="WCV115" s="252"/>
      <c r="WCW115" s="253"/>
      <c r="WCX115" s="250"/>
      <c r="WCY115" s="252"/>
      <c r="WCZ115" s="250"/>
      <c r="WDA115" s="250"/>
      <c r="WDB115" s="252"/>
      <c r="WDC115" s="254"/>
      <c r="WDD115" s="255"/>
      <c r="WDE115" s="250"/>
      <c r="WDF115" s="256"/>
      <c r="WDG115" s="250"/>
      <c r="WDH115" s="250"/>
      <c r="WDI115" s="250"/>
      <c r="WDJ115" s="251"/>
      <c r="WDK115" s="252"/>
      <c r="WDL115" s="252"/>
      <c r="WDM115" s="252"/>
      <c r="WDN115" s="253"/>
      <c r="WDO115" s="250"/>
      <c r="WDP115" s="252"/>
      <c r="WDQ115" s="250"/>
      <c r="WDR115" s="250"/>
      <c r="WDS115" s="252"/>
      <c r="WDT115" s="254"/>
      <c r="WDU115" s="255"/>
      <c r="WDV115" s="250"/>
      <c r="WDW115" s="256"/>
      <c r="WDX115" s="250"/>
      <c r="WDY115" s="250"/>
      <c r="WDZ115" s="250"/>
      <c r="WEA115" s="251"/>
      <c r="WEB115" s="252"/>
      <c r="WEC115" s="252"/>
      <c r="WED115" s="252"/>
      <c r="WEE115" s="253"/>
      <c r="WEF115" s="250"/>
      <c r="WEG115" s="252"/>
      <c r="WEH115" s="250"/>
      <c r="WEI115" s="250"/>
      <c r="WEJ115" s="252"/>
      <c r="WEK115" s="254"/>
      <c r="WEL115" s="255"/>
      <c r="WEM115" s="250"/>
      <c r="WEN115" s="256"/>
      <c r="WEO115" s="250"/>
      <c r="WEP115" s="250"/>
      <c r="WEQ115" s="250"/>
      <c r="WER115" s="251"/>
      <c r="WES115" s="252"/>
      <c r="WET115" s="252"/>
      <c r="WEU115" s="252"/>
      <c r="WEV115" s="253"/>
      <c r="WEW115" s="250"/>
      <c r="WEX115" s="252"/>
      <c r="WEY115" s="250"/>
      <c r="WEZ115" s="250"/>
      <c r="WFA115" s="252"/>
      <c r="WFB115" s="254"/>
      <c r="WFC115" s="255"/>
      <c r="WFD115" s="250"/>
      <c r="WFE115" s="256"/>
      <c r="WFF115" s="250"/>
      <c r="WFG115" s="250"/>
      <c r="WFH115" s="250"/>
      <c r="WFI115" s="251"/>
      <c r="WFJ115" s="252"/>
      <c r="WFK115" s="252"/>
      <c r="WFL115" s="252"/>
      <c r="WFM115" s="253"/>
      <c r="WFN115" s="250"/>
      <c r="WFO115" s="252"/>
      <c r="WFP115" s="250"/>
      <c r="WFQ115" s="250"/>
      <c r="WFR115" s="252"/>
      <c r="WFS115" s="254"/>
      <c r="WFT115" s="255"/>
      <c r="WFU115" s="250"/>
      <c r="WFV115" s="256"/>
      <c r="WFW115" s="250"/>
      <c r="WFX115" s="250"/>
      <c r="WFY115" s="250"/>
      <c r="WFZ115" s="251"/>
      <c r="WGA115" s="252"/>
      <c r="WGB115" s="252"/>
      <c r="WGC115" s="252"/>
      <c r="WGD115" s="253"/>
      <c r="WGE115" s="250"/>
      <c r="WGF115" s="252"/>
      <c r="WGG115" s="250"/>
      <c r="WGH115" s="250"/>
      <c r="WGI115" s="252"/>
      <c r="WGJ115" s="254"/>
      <c r="WGK115" s="255"/>
      <c r="WGL115" s="250"/>
      <c r="WGM115" s="256"/>
      <c r="WGN115" s="250"/>
      <c r="WGO115" s="250"/>
      <c r="WGP115" s="250"/>
      <c r="WGQ115" s="251"/>
      <c r="WGR115" s="252"/>
      <c r="WGS115" s="252"/>
      <c r="WGT115" s="252"/>
      <c r="WGU115" s="253"/>
      <c r="WGV115" s="250"/>
      <c r="WGW115" s="252"/>
      <c r="WGX115" s="250"/>
      <c r="WGY115" s="250"/>
      <c r="WGZ115" s="252"/>
      <c r="WHA115" s="254"/>
      <c r="WHB115" s="255"/>
      <c r="WHC115" s="250"/>
      <c r="WHD115" s="256"/>
      <c r="WHE115" s="250"/>
      <c r="WHF115" s="250"/>
      <c r="WHG115" s="250"/>
      <c r="WHH115" s="251"/>
      <c r="WHI115" s="252"/>
      <c r="WHJ115" s="252"/>
      <c r="WHK115" s="252"/>
      <c r="WHL115" s="253"/>
      <c r="WHM115" s="250"/>
      <c r="WHN115" s="252"/>
      <c r="WHO115" s="250"/>
      <c r="WHP115" s="250"/>
      <c r="WHQ115" s="252"/>
      <c r="WHR115" s="254"/>
      <c r="WHS115" s="255"/>
      <c r="WHT115" s="250"/>
      <c r="WHU115" s="256"/>
      <c r="WHV115" s="250"/>
      <c r="WHW115" s="250"/>
      <c r="WHX115" s="250"/>
      <c r="WHY115" s="251"/>
      <c r="WHZ115" s="252"/>
      <c r="WIA115" s="252"/>
      <c r="WIB115" s="252"/>
      <c r="WIC115" s="253"/>
      <c r="WID115" s="250"/>
      <c r="WIE115" s="252"/>
      <c r="WIF115" s="250"/>
      <c r="WIG115" s="250"/>
      <c r="WIH115" s="252"/>
      <c r="WII115" s="254"/>
      <c r="WIJ115" s="255"/>
      <c r="WIK115" s="250"/>
      <c r="WIL115" s="256"/>
      <c r="WIM115" s="250"/>
      <c r="WIN115" s="250"/>
      <c r="WIO115" s="250"/>
      <c r="WIP115" s="251"/>
      <c r="WIQ115" s="252"/>
      <c r="WIR115" s="252"/>
      <c r="WIS115" s="252"/>
      <c r="WIT115" s="253"/>
      <c r="WIU115" s="250"/>
      <c r="WIV115" s="252"/>
      <c r="WIW115" s="250"/>
      <c r="WIX115" s="250"/>
      <c r="WIY115" s="252"/>
      <c r="WIZ115" s="254"/>
      <c r="WJA115" s="255"/>
      <c r="WJB115" s="250"/>
      <c r="WJC115" s="256"/>
      <c r="WJD115" s="250"/>
      <c r="WJE115" s="250"/>
      <c r="WJF115" s="250"/>
      <c r="WJG115" s="251"/>
      <c r="WJH115" s="252"/>
      <c r="WJI115" s="252"/>
      <c r="WJJ115" s="252"/>
      <c r="WJK115" s="253"/>
      <c r="WJL115" s="250"/>
      <c r="WJM115" s="252"/>
      <c r="WJN115" s="250"/>
      <c r="WJO115" s="250"/>
      <c r="WJP115" s="252"/>
      <c r="WJQ115" s="254"/>
      <c r="WJR115" s="255"/>
      <c r="WJS115" s="250"/>
      <c r="WJT115" s="256"/>
      <c r="WJU115" s="250"/>
      <c r="WJV115" s="250"/>
      <c r="WJW115" s="250"/>
      <c r="WJX115" s="251"/>
      <c r="WJY115" s="252"/>
      <c r="WJZ115" s="252"/>
      <c r="WKA115" s="252"/>
      <c r="WKB115" s="253"/>
      <c r="WKC115" s="250"/>
      <c r="WKD115" s="252"/>
      <c r="WKE115" s="250"/>
      <c r="WKF115" s="250"/>
      <c r="WKG115" s="252"/>
      <c r="WKH115" s="254"/>
      <c r="WKI115" s="255"/>
      <c r="WKJ115" s="250"/>
      <c r="WKK115" s="256"/>
      <c r="WKL115" s="250"/>
      <c r="WKM115" s="250"/>
      <c r="WKN115" s="250"/>
      <c r="WKO115" s="251"/>
      <c r="WKP115" s="252"/>
      <c r="WKQ115" s="252"/>
      <c r="WKR115" s="252"/>
      <c r="WKS115" s="253"/>
      <c r="WKT115" s="250"/>
      <c r="WKU115" s="252"/>
      <c r="WKV115" s="250"/>
      <c r="WKW115" s="250"/>
      <c r="WKX115" s="252"/>
      <c r="WKY115" s="254"/>
      <c r="WKZ115" s="255"/>
      <c r="WLA115" s="250"/>
      <c r="WLB115" s="256"/>
      <c r="WLC115" s="250"/>
      <c r="WLD115" s="250"/>
      <c r="WLE115" s="250"/>
      <c r="WLF115" s="251"/>
      <c r="WLG115" s="252"/>
      <c r="WLH115" s="252"/>
      <c r="WLI115" s="252"/>
      <c r="WLJ115" s="253"/>
      <c r="WLK115" s="250"/>
      <c r="WLL115" s="252"/>
      <c r="WLM115" s="250"/>
      <c r="WLN115" s="250"/>
      <c r="WLO115" s="252"/>
      <c r="WLP115" s="254"/>
      <c r="WLQ115" s="255"/>
      <c r="WLR115" s="250"/>
      <c r="WLS115" s="256"/>
      <c r="WLT115" s="250"/>
      <c r="WLU115" s="250"/>
      <c r="WLV115" s="250"/>
      <c r="WLW115" s="251"/>
      <c r="WLX115" s="252"/>
      <c r="WLY115" s="252"/>
      <c r="WLZ115" s="252"/>
      <c r="WMA115" s="253"/>
      <c r="WMB115" s="250"/>
      <c r="WMC115" s="252"/>
      <c r="WMD115" s="250"/>
      <c r="WME115" s="250"/>
      <c r="WMF115" s="252"/>
      <c r="WMG115" s="254"/>
      <c r="WMH115" s="255"/>
      <c r="WMI115" s="250"/>
      <c r="WMJ115" s="256"/>
      <c r="WMK115" s="250"/>
      <c r="WML115" s="250"/>
      <c r="WMM115" s="250"/>
      <c r="WMN115" s="251"/>
      <c r="WMO115" s="252"/>
      <c r="WMP115" s="252"/>
      <c r="WMQ115" s="252"/>
      <c r="WMR115" s="253"/>
      <c r="WMS115" s="250"/>
      <c r="WMT115" s="252"/>
      <c r="WMU115" s="250"/>
      <c r="WMV115" s="250"/>
      <c r="WMW115" s="252"/>
      <c r="WMX115" s="254"/>
      <c r="WMY115" s="255"/>
      <c r="WMZ115" s="250"/>
      <c r="WNA115" s="256"/>
      <c r="WNB115" s="250"/>
      <c r="WNC115" s="250"/>
      <c r="WND115" s="250"/>
      <c r="WNE115" s="251"/>
      <c r="WNF115" s="252"/>
      <c r="WNG115" s="252"/>
      <c r="WNH115" s="252"/>
      <c r="WNI115" s="253"/>
      <c r="WNJ115" s="250"/>
      <c r="WNK115" s="252"/>
      <c r="WNL115" s="250"/>
      <c r="WNM115" s="250"/>
      <c r="WNN115" s="252"/>
      <c r="WNO115" s="254"/>
      <c r="WNP115" s="255"/>
      <c r="WNQ115" s="250"/>
      <c r="WNR115" s="256"/>
      <c r="WNS115" s="250"/>
      <c r="WNT115" s="250"/>
      <c r="WNU115" s="250"/>
      <c r="WNV115" s="251"/>
      <c r="WNW115" s="252"/>
      <c r="WNX115" s="252"/>
      <c r="WNY115" s="252"/>
      <c r="WNZ115" s="253"/>
      <c r="WOA115" s="250"/>
      <c r="WOB115" s="252"/>
      <c r="WOC115" s="250"/>
      <c r="WOD115" s="250"/>
      <c r="WOE115" s="252"/>
      <c r="WOF115" s="254"/>
      <c r="WOG115" s="255"/>
      <c r="WOH115" s="250"/>
      <c r="WOI115" s="256"/>
      <c r="WOJ115" s="250"/>
      <c r="WOK115" s="250"/>
      <c r="WOL115" s="250"/>
      <c r="WOM115" s="251"/>
      <c r="WON115" s="252"/>
      <c r="WOO115" s="252"/>
      <c r="WOP115" s="252"/>
      <c r="WOQ115" s="253"/>
      <c r="WOR115" s="250"/>
      <c r="WOS115" s="252"/>
      <c r="WOT115" s="250"/>
      <c r="WOU115" s="250"/>
      <c r="WOV115" s="252"/>
      <c r="WOW115" s="254"/>
      <c r="WOX115" s="255"/>
      <c r="WOY115" s="250"/>
      <c r="WOZ115" s="256"/>
      <c r="WPA115" s="250"/>
      <c r="WPB115" s="250"/>
      <c r="WPC115" s="250"/>
      <c r="WPD115" s="251"/>
      <c r="WPE115" s="252"/>
      <c r="WPF115" s="252"/>
      <c r="WPG115" s="252"/>
      <c r="WPH115" s="253"/>
      <c r="WPI115" s="250"/>
      <c r="WPJ115" s="252"/>
      <c r="WPK115" s="250"/>
      <c r="WPL115" s="250"/>
      <c r="WPM115" s="252"/>
      <c r="WPN115" s="254"/>
      <c r="WPO115" s="255"/>
      <c r="WPP115" s="250"/>
      <c r="WPQ115" s="256"/>
      <c r="WPR115" s="250"/>
      <c r="WPS115" s="250"/>
      <c r="WPT115" s="250"/>
      <c r="WPU115" s="251"/>
      <c r="WPV115" s="252"/>
      <c r="WPW115" s="252"/>
      <c r="WPX115" s="252"/>
      <c r="WPY115" s="253"/>
      <c r="WPZ115" s="250"/>
      <c r="WQA115" s="252"/>
      <c r="WQB115" s="250"/>
      <c r="WQC115" s="250"/>
      <c r="WQD115" s="252"/>
      <c r="WQE115" s="254"/>
      <c r="WQF115" s="255"/>
      <c r="WQG115" s="250"/>
      <c r="WQH115" s="256"/>
      <c r="WQI115" s="250"/>
      <c r="WQJ115" s="250"/>
      <c r="WQK115" s="250"/>
      <c r="WQL115" s="251"/>
      <c r="WQM115" s="252"/>
      <c r="WQN115" s="252"/>
      <c r="WQO115" s="252"/>
      <c r="WQP115" s="253"/>
      <c r="WQQ115" s="250"/>
      <c r="WQR115" s="252"/>
      <c r="WQS115" s="250"/>
      <c r="WQT115" s="250"/>
      <c r="WQU115" s="252"/>
      <c r="WQV115" s="254"/>
      <c r="WQW115" s="255"/>
      <c r="WQX115" s="250"/>
      <c r="WQY115" s="256"/>
      <c r="WQZ115" s="250"/>
      <c r="WRA115" s="250"/>
      <c r="WRB115" s="250"/>
      <c r="WRC115" s="251"/>
      <c r="WRD115" s="252"/>
      <c r="WRE115" s="252"/>
      <c r="WRF115" s="252"/>
      <c r="WRG115" s="253"/>
      <c r="WRH115" s="250"/>
      <c r="WRI115" s="252"/>
      <c r="WRJ115" s="250"/>
      <c r="WRK115" s="250"/>
      <c r="WRL115" s="252"/>
      <c r="WRM115" s="254"/>
      <c r="WRN115" s="255"/>
      <c r="WRO115" s="250"/>
      <c r="WRP115" s="256"/>
      <c r="WRQ115" s="250"/>
      <c r="WRR115" s="250"/>
      <c r="WRS115" s="250"/>
      <c r="WRT115" s="251"/>
      <c r="WRU115" s="252"/>
      <c r="WRV115" s="252"/>
      <c r="WRW115" s="252"/>
      <c r="WRX115" s="253"/>
      <c r="WRY115" s="250"/>
      <c r="WRZ115" s="252"/>
      <c r="WSA115" s="250"/>
      <c r="WSB115" s="250"/>
      <c r="WSC115" s="252"/>
      <c r="WSD115" s="254"/>
      <c r="WSE115" s="255"/>
      <c r="WSF115" s="250"/>
      <c r="WSG115" s="256"/>
      <c r="WSH115" s="250"/>
      <c r="WSI115" s="250"/>
      <c r="WSJ115" s="250"/>
      <c r="WSK115" s="251"/>
      <c r="WSL115" s="252"/>
      <c r="WSM115" s="252"/>
      <c r="WSN115" s="252"/>
      <c r="WSO115" s="253"/>
      <c r="WSP115" s="250"/>
      <c r="WSQ115" s="252"/>
      <c r="WSR115" s="250"/>
      <c r="WSS115" s="250"/>
      <c r="WST115" s="252"/>
      <c r="WSU115" s="254"/>
      <c r="WSV115" s="255"/>
      <c r="WSW115" s="250"/>
      <c r="WSX115" s="256"/>
      <c r="WSY115" s="250"/>
      <c r="WSZ115" s="250"/>
      <c r="WTA115" s="250"/>
      <c r="WTB115" s="251"/>
      <c r="WTC115" s="252"/>
      <c r="WTD115" s="252"/>
      <c r="WTE115" s="252"/>
      <c r="WTF115" s="253"/>
      <c r="WTG115" s="250"/>
      <c r="WTH115" s="252"/>
      <c r="WTI115" s="250"/>
      <c r="WTJ115" s="250"/>
      <c r="WTK115" s="252"/>
      <c r="WTL115" s="254"/>
      <c r="WTM115" s="255"/>
      <c r="WTN115" s="250"/>
      <c r="WTO115" s="256"/>
      <c r="WTP115" s="250"/>
      <c r="WTQ115" s="250"/>
      <c r="WTR115" s="250"/>
      <c r="WTS115" s="251"/>
      <c r="WTT115" s="252"/>
      <c r="WTU115" s="252"/>
      <c r="WTV115" s="252"/>
      <c r="WTW115" s="253"/>
      <c r="WTX115" s="250"/>
      <c r="WTY115" s="252"/>
      <c r="WTZ115" s="250"/>
      <c r="WUA115" s="250"/>
      <c r="WUB115" s="252"/>
      <c r="WUC115" s="254"/>
      <c r="WUD115" s="255"/>
      <c r="WUE115" s="250"/>
      <c r="WUF115" s="256"/>
      <c r="WUG115" s="250"/>
      <c r="WUH115" s="250"/>
      <c r="WUI115" s="250"/>
      <c r="WUJ115" s="251"/>
      <c r="WUK115" s="252"/>
      <c r="WUL115" s="252"/>
      <c r="WUM115" s="252"/>
      <c r="WUN115" s="253"/>
      <c r="WUO115" s="250"/>
      <c r="WUP115" s="252"/>
      <c r="WUQ115" s="250"/>
      <c r="WUR115" s="250"/>
      <c r="WUS115" s="252"/>
      <c r="WUT115" s="254"/>
      <c r="WUU115" s="255"/>
      <c r="WUV115" s="250"/>
      <c r="WUW115" s="256"/>
      <c r="WUX115" s="250"/>
      <c r="WUY115" s="250"/>
      <c r="WUZ115" s="250"/>
      <c r="WVA115" s="251"/>
      <c r="WVB115" s="252"/>
      <c r="WVC115" s="252"/>
      <c r="WVD115" s="252"/>
      <c r="WVE115" s="253"/>
      <c r="WVF115" s="250"/>
      <c r="WVG115" s="252"/>
      <c r="WVH115" s="250"/>
      <c r="WVI115" s="250"/>
      <c r="WVJ115" s="252"/>
      <c r="WVK115" s="254"/>
      <c r="WVL115" s="255"/>
      <c r="WVM115" s="250"/>
      <c r="WVN115" s="256"/>
      <c r="WVO115" s="250"/>
      <c r="WVP115" s="250"/>
      <c r="WVQ115" s="250"/>
      <c r="WVR115" s="251"/>
      <c r="WVS115" s="252"/>
      <c r="WVT115" s="252"/>
      <c r="WVU115" s="252"/>
      <c r="WVV115" s="253"/>
      <c r="WVW115" s="250"/>
      <c r="WVX115" s="252"/>
      <c r="WVY115" s="250"/>
      <c r="WVZ115" s="250"/>
      <c r="WWA115" s="252"/>
      <c r="WWB115" s="254"/>
      <c r="WWC115" s="255"/>
      <c r="WWD115" s="250"/>
      <c r="WWE115" s="256"/>
      <c r="WWF115" s="250"/>
      <c r="WWG115" s="250"/>
      <c r="WWH115" s="250"/>
      <c r="WWI115" s="251"/>
      <c r="WWJ115" s="252"/>
      <c r="WWK115" s="252"/>
      <c r="WWL115" s="252"/>
      <c r="WWM115" s="253"/>
      <c r="WWN115" s="250"/>
      <c r="WWO115" s="252"/>
      <c r="WWP115" s="250"/>
      <c r="WWQ115" s="250"/>
      <c r="WWR115" s="252"/>
      <c r="WWS115" s="254"/>
      <c r="WWT115" s="255"/>
      <c r="WWU115" s="250"/>
      <c r="WWV115" s="256"/>
      <c r="WWW115" s="250"/>
      <c r="WWX115" s="250"/>
      <c r="WWY115" s="250"/>
      <c r="WWZ115" s="251"/>
      <c r="WXA115" s="252"/>
      <c r="WXB115" s="252"/>
      <c r="WXC115" s="252"/>
      <c r="WXD115" s="253"/>
      <c r="WXE115" s="250"/>
      <c r="WXF115" s="252"/>
      <c r="WXG115" s="250"/>
      <c r="WXH115" s="250"/>
      <c r="WXI115" s="252"/>
      <c r="WXJ115" s="254"/>
      <c r="WXK115" s="255"/>
      <c r="WXL115" s="250"/>
      <c r="WXM115" s="256"/>
      <c r="WXN115" s="250"/>
      <c r="WXO115" s="250"/>
      <c r="WXP115" s="250"/>
      <c r="WXQ115" s="251"/>
      <c r="WXR115" s="252"/>
      <c r="WXS115" s="252"/>
      <c r="WXT115" s="252"/>
      <c r="WXU115" s="253"/>
      <c r="WXV115" s="250"/>
      <c r="WXW115" s="252"/>
      <c r="WXX115" s="250"/>
      <c r="WXY115" s="250"/>
      <c r="WXZ115" s="252"/>
      <c r="WYA115" s="254"/>
      <c r="WYB115" s="255"/>
      <c r="WYC115" s="250"/>
      <c r="WYD115" s="256"/>
      <c r="WYE115" s="250"/>
      <c r="WYF115" s="250"/>
      <c r="WYG115" s="250"/>
      <c r="WYH115" s="251"/>
      <c r="WYI115" s="252"/>
      <c r="WYJ115" s="252"/>
      <c r="WYK115" s="252"/>
      <c r="WYL115" s="253"/>
      <c r="WYM115" s="250"/>
      <c r="WYN115" s="252"/>
      <c r="WYO115" s="250"/>
      <c r="WYP115" s="250"/>
      <c r="WYQ115" s="252"/>
      <c r="WYR115" s="254"/>
      <c r="WYS115" s="255"/>
      <c r="WYT115" s="250"/>
      <c r="WYU115" s="256"/>
      <c r="WYV115" s="250"/>
      <c r="WYW115" s="250"/>
      <c r="WYX115" s="250"/>
      <c r="WYY115" s="251"/>
      <c r="WYZ115" s="252"/>
      <c r="WZA115" s="252"/>
      <c r="WZB115" s="252"/>
      <c r="WZC115" s="253"/>
      <c r="WZD115" s="250"/>
      <c r="WZE115" s="252"/>
      <c r="WZF115" s="250"/>
      <c r="WZG115" s="250"/>
      <c r="WZH115" s="252"/>
      <c r="WZI115" s="254"/>
      <c r="WZJ115" s="255"/>
      <c r="WZK115" s="250"/>
      <c r="WZL115" s="256"/>
      <c r="WZM115" s="250"/>
      <c r="WZN115" s="250"/>
      <c r="WZO115" s="250"/>
      <c r="WZP115" s="251"/>
      <c r="WZQ115" s="252"/>
      <c r="WZR115" s="252"/>
      <c r="WZS115" s="252"/>
      <c r="WZT115" s="253"/>
      <c r="WZU115" s="250"/>
      <c r="WZV115" s="252"/>
      <c r="WZW115" s="250"/>
      <c r="WZX115" s="250"/>
      <c r="WZY115" s="252"/>
      <c r="WZZ115" s="254"/>
      <c r="XAA115" s="255"/>
      <c r="XAB115" s="250"/>
      <c r="XAC115" s="256"/>
      <c r="XAD115" s="250"/>
      <c r="XAE115" s="250"/>
      <c r="XAF115" s="250"/>
      <c r="XAG115" s="251"/>
      <c r="XAH115" s="252"/>
      <c r="XAI115" s="252"/>
      <c r="XAJ115" s="252"/>
      <c r="XAK115" s="253"/>
      <c r="XAL115" s="250"/>
      <c r="XAM115" s="252"/>
      <c r="XAN115" s="250"/>
      <c r="XAO115" s="250"/>
      <c r="XAP115" s="252"/>
      <c r="XAQ115" s="254"/>
      <c r="XAR115" s="255"/>
      <c r="XAS115" s="250"/>
      <c r="XAT115" s="256"/>
      <c r="XAU115" s="250"/>
      <c r="XAV115" s="250"/>
      <c r="XAW115" s="250"/>
      <c r="XAX115" s="251"/>
      <c r="XAY115" s="252"/>
      <c r="XAZ115" s="252"/>
      <c r="XBA115" s="252"/>
      <c r="XBB115" s="253"/>
      <c r="XBC115" s="250"/>
      <c r="XBD115" s="252"/>
      <c r="XBE115" s="250"/>
      <c r="XBF115" s="250"/>
      <c r="XBG115" s="252"/>
      <c r="XBH115" s="254"/>
      <c r="XBI115" s="255"/>
      <c r="XBJ115" s="250"/>
      <c r="XBK115" s="256"/>
      <c r="XBL115" s="250"/>
      <c r="XBM115" s="250"/>
      <c r="XBN115" s="250"/>
      <c r="XBO115" s="251"/>
      <c r="XBP115" s="252"/>
      <c r="XBQ115" s="252"/>
      <c r="XBR115" s="252"/>
      <c r="XBS115" s="253"/>
      <c r="XBT115" s="250"/>
      <c r="XBU115" s="252"/>
      <c r="XBV115" s="250"/>
      <c r="XBW115" s="250"/>
      <c r="XBX115" s="252"/>
      <c r="XBY115" s="254"/>
      <c r="XBZ115" s="255"/>
      <c r="XCA115" s="250"/>
      <c r="XCB115" s="256"/>
      <c r="XCC115" s="250"/>
      <c r="XCD115" s="250"/>
      <c r="XCE115" s="250"/>
      <c r="XCF115" s="251"/>
      <c r="XCG115" s="252"/>
      <c r="XCH115" s="252"/>
      <c r="XCI115" s="252"/>
      <c r="XCJ115" s="253"/>
      <c r="XCK115" s="250"/>
      <c r="XCL115" s="252"/>
      <c r="XCM115" s="250"/>
      <c r="XCN115" s="250"/>
      <c r="XCO115" s="252"/>
      <c r="XCP115" s="254"/>
      <c r="XCQ115" s="255"/>
      <c r="XCR115" s="250"/>
      <c r="XCS115" s="256"/>
      <c r="XCT115" s="250"/>
      <c r="XCU115" s="250"/>
      <c r="XCV115" s="250"/>
      <c r="XCW115" s="251"/>
      <c r="XCX115" s="252"/>
      <c r="XCY115" s="252"/>
      <c r="XCZ115" s="252"/>
      <c r="XDA115" s="253"/>
      <c r="XDB115" s="250"/>
      <c r="XDC115" s="252"/>
      <c r="XDD115" s="250"/>
      <c r="XDE115" s="250"/>
      <c r="XDF115" s="252"/>
      <c r="XDG115" s="254"/>
      <c r="XDH115" s="255"/>
      <c r="XDI115" s="250"/>
      <c r="XDJ115" s="256"/>
      <c r="XDK115" s="250"/>
      <c r="XDL115" s="250"/>
      <c r="XDM115" s="250"/>
      <c r="XDN115" s="251"/>
      <c r="XDO115" s="252"/>
      <c r="XDP115" s="252"/>
      <c r="XDQ115" s="252"/>
      <c r="XDR115" s="253"/>
      <c r="XDS115" s="250"/>
      <c r="XDT115" s="252"/>
      <c r="XDU115" s="250"/>
      <c r="XDV115" s="250"/>
      <c r="XDW115" s="252"/>
      <c r="XDX115" s="254"/>
      <c r="XDY115" s="255"/>
      <c r="XDZ115" s="250"/>
      <c r="XEA115" s="256"/>
      <c r="XEB115" s="250"/>
      <c r="XEC115" s="250"/>
      <c r="XED115" s="250"/>
      <c r="XEE115" s="251"/>
      <c r="XEF115" s="252"/>
      <c r="XEG115" s="252"/>
      <c r="XEH115" s="252"/>
      <c r="XEI115" s="253"/>
      <c r="XEJ115" s="250"/>
      <c r="XEK115" s="252"/>
      <c r="XEL115" s="250"/>
      <c r="XEM115" s="250"/>
      <c r="XEN115" s="252"/>
      <c r="XEO115" s="254"/>
      <c r="XEP115" s="255"/>
      <c r="XEQ115" s="250"/>
      <c r="XER115" s="256"/>
      <c r="XES115" s="250"/>
      <c r="XET115" s="250"/>
      <c r="XEU115" s="250"/>
      <c r="XEV115" s="251"/>
      <c r="XEW115" s="252"/>
      <c r="XEX115" s="252"/>
      <c r="XEY115" s="252"/>
      <c r="XEZ115" s="253"/>
      <c r="XFA115" s="250"/>
      <c r="XFB115" s="252"/>
      <c r="XFC115" s="250"/>
      <c r="XFD115" s="250"/>
    </row>
    <row r="116" spans="1:16384" s="212" customFormat="1" ht="31" x14ac:dyDescent="0.35">
      <c r="A116" s="203">
        <v>111</v>
      </c>
      <c r="B116" s="247" t="s">
        <v>329</v>
      </c>
      <c r="C116" s="247" t="s">
        <v>276</v>
      </c>
      <c r="D116" s="247" t="s">
        <v>330</v>
      </c>
      <c r="E116" s="258" t="s">
        <v>467</v>
      </c>
      <c r="F116" s="232">
        <v>42831</v>
      </c>
      <c r="G116" s="229">
        <v>506.51</v>
      </c>
      <c r="H116" s="232">
        <v>43157</v>
      </c>
      <c r="I116" s="232">
        <v>43181</v>
      </c>
      <c r="J116" s="229">
        <v>413.79</v>
      </c>
      <c r="K116" s="246" t="s">
        <v>300</v>
      </c>
      <c r="L116" s="249">
        <v>50</v>
      </c>
      <c r="M116" s="232">
        <v>43301</v>
      </c>
      <c r="N116" s="236">
        <v>206.89</v>
      </c>
      <c r="O116" s="232">
        <v>43222</v>
      </c>
      <c r="P116" s="232">
        <v>43308</v>
      </c>
      <c r="Q116" s="232">
        <v>43540</v>
      </c>
      <c r="R116" s="244">
        <v>36</v>
      </c>
      <c r="S116" s="232">
        <v>43822</v>
      </c>
      <c r="T116" s="232">
        <f t="shared" si="13"/>
        <v>44918</v>
      </c>
      <c r="U116" s="232"/>
      <c r="V116" s="232"/>
      <c r="W116" s="232"/>
      <c r="X116" s="232"/>
      <c r="Y116" s="209">
        <v>0</v>
      </c>
      <c r="Z116" s="209">
        <v>0</v>
      </c>
      <c r="AA116" s="211">
        <v>5.3870000000000005</v>
      </c>
      <c r="AB116" s="209">
        <f t="shared" si="7"/>
        <v>5.3870000000000005</v>
      </c>
      <c r="AC116" s="209">
        <f t="shared" si="8"/>
        <v>5.3870000000000005</v>
      </c>
      <c r="AD116" s="209"/>
      <c r="AE116" s="207">
        <v>10.762999999999998</v>
      </c>
      <c r="AF116" s="209">
        <f t="shared" si="9"/>
        <v>10.762999999999998</v>
      </c>
      <c r="AG116" s="209">
        <f t="shared" si="10"/>
        <v>16.149999999999999</v>
      </c>
      <c r="AH116" s="209"/>
      <c r="AI116" s="211"/>
      <c r="AJ116" s="209">
        <f t="shared" si="11"/>
        <v>0</v>
      </c>
      <c r="AK116" s="209">
        <f t="shared" si="12"/>
        <v>16.149999999999999</v>
      </c>
    </row>
    <row r="117" spans="1:16384" s="212" customFormat="1" ht="31" x14ac:dyDescent="0.35">
      <c r="A117" s="203">
        <v>112</v>
      </c>
      <c r="B117" s="247" t="s">
        <v>329</v>
      </c>
      <c r="C117" s="247" t="s">
        <v>276</v>
      </c>
      <c r="D117" s="247" t="s">
        <v>345</v>
      </c>
      <c r="E117" s="259" t="s">
        <v>468</v>
      </c>
      <c r="F117" s="232">
        <v>42925</v>
      </c>
      <c r="G117" s="451">
        <f>10.45+11.56</f>
        <v>22.009999999999998</v>
      </c>
      <c r="H117" s="232">
        <v>43157</v>
      </c>
      <c r="I117" s="232">
        <v>43181</v>
      </c>
      <c r="J117" s="451">
        <v>14.52</v>
      </c>
      <c r="K117" s="453" t="s">
        <v>273</v>
      </c>
      <c r="L117" s="455">
        <v>90</v>
      </c>
      <c r="M117" s="439">
        <v>43301</v>
      </c>
      <c r="N117" s="459">
        <v>13.07</v>
      </c>
      <c r="O117" s="439">
        <v>43222</v>
      </c>
      <c r="P117" s="439">
        <v>43308</v>
      </c>
      <c r="Q117" s="439">
        <v>43376</v>
      </c>
      <c r="R117" s="441">
        <v>12</v>
      </c>
      <c r="S117" s="439">
        <v>43595</v>
      </c>
      <c r="T117" s="439">
        <f t="shared" si="13"/>
        <v>43961</v>
      </c>
      <c r="U117" s="240"/>
      <c r="V117" s="240"/>
      <c r="W117" s="240"/>
      <c r="X117" s="240"/>
      <c r="Y117" s="209">
        <v>0</v>
      </c>
      <c r="Z117" s="209">
        <v>0</v>
      </c>
      <c r="AA117" s="211"/>
      <c r="AB117" s="209">
        <f t="shared" si="7"/>
        <v>0</v>
      </c>
      <c r="AC117" s="209">
        <f t="shared" si="8"/>
        <v>0</v>
      </c>
      <c r="AD117" s="209"/>
      <c r="AE117" s="207">
        <v>0</v>
      </c>
      <c r="AF117" s="209">
        <f t="shared" si="9"/>
        <v>0</v>
      </c>
      <c r="AG117" s="209">
        <f t="shared" si="10"/>
        <v>0</v>
      </c>
      <c r="AH117" s="209"/>
      <c r="AI117" s="211"/>
      <c r="AJ117" s="209">
        <f t="shared" si="11"/>
        <v>0</v>
      </c>
      <c r="AK117" s="209">
        <f t="shared" si="12"/>
        <v>0</v>
      </c>
    </row>
    <row r="118" spans="1:16384" s="212" customFormat="1" ht="31" x14ac:dyDescent="0.35">
      <c r="A118" s="203">
        <v>113</v>
      </c>
      <c r="B118" s="247" t="s">
        <v>329</v>
      </c>
      <c r="C118" s="247" t="s">
        <v>276</v>
      </c>
      <c r="D118" s="247" t="s">
        <v>345</v>
      </c>
      <c r="E118" s="259" t="s">
        <v>469</v>
      </c>
      <c r="F118" s="232">
        <v>42956</v>
      </c>
      <c r="G118" s="452"/>
      <c r="H118" s="232">
        <v>43157</v>
      </c>
      <c r="I118" s="232">
        <v>43181</v>
      </c>
      <c r="J118" s="452"/>
      <c r="K118" s="454"/>
      <c r="L118" s="456"/>
      <c r="M118" s="440"/>
      <c r="N118" s="460"/>
      <c r="O118" s="440"/>
      <c r="P118" s="440"/>
      <c r="Q118" s="440"/>
      <c r="R118" s="442"/>
      <c r="S118" s="440"/>
      <c r="T118" s="440"/>
      <c r="U118" s="241"/>
      <c r="V118" s="241"/>
      <c r="W118" s="241"/>
      <c r="X118" s="241"/>
      <c r="Y118" s="209">
        <v>21.78</v>
      </c>
      <c r="Z118" s="209">
        <v>0</v>
      </c>
      <c r="AA118" s="211">
        <v>29.1</v>
      </c>
      <c r="AB118" s="209">
        <f t="shared" si="7"/>
        <v>29.1</v>
      </c>
      <c r="AC118" s="209">
        <f t="shared" si="8"/>
        <v>50.88</v>
      </c>
      <c r="AD118" s="209"/>
      <c r="AE118" s="207">
        <v>0</v>
      </c>
      <c r="AF118" s="209">
        <f t="shared" si="9"/>
        <v>0</v>
      </c>
      <c r="AG118" s="209">
        <f t="shared" si="10"/>
        <v>50.88</v>
      </c>
      <c r="AH118" s="209"/>
      <c r="AI118" s="211"/>
      <c r="AJ118" s="209">
        <f t="shared" si="11"/>
        <v>0</v>
      </c>
      <c r="AK118" s="209">
        <f t="shared" si="12"/>
        <v>50.88</v>
      </c>
    </row>
    <row r="119" spans="1:16384" s="212" customFormat="1" ht="46.5" x14ac:dyDescent="0.35">
      <c r="A119" s="203">
        <v>114</v>
      </c>
      <c r="B119" s="229" t="s">
        <v>254</v>
      </c>
      <c r="C119" s="229" t="s">
        <v>251</v>
      </c>
      <c r="D119" s="229" t="s">
        <v>255</v>
      </c>
      <c r="E119" s="259" t="s">
        <v>470</v>
      </c>
      <c r="F119" s="232">
        <v>42975</v>
      </c>
      <c r="G119" s="247">
        <v>31.94</v>
      </c>
      <c r="H119" s="232">
        <v>43055</v>
      </c>
      <c r="I119" s="232">
        <v>43181</v>
      </c>
      <c r="J119" s="229">
        <v>30.26</v>
      </c>
      <c r="K119" s="246" t="s">
        <v>273</v>
      </c>
      <c r="L119" s="249">
        <v>90</v>
      </c>
      <c r="M119" s="232">
        <v>43301</v>
      </c>
      <c r="N119" s="236">
        <v>27.23</v>
      </c>
      <c r="O119" s="232">
        <v>43222</v>
      </c>
      <c r="P119" s="232">
        <v>43308</v>
      </c>
      <c r="Q119" s="232">
        <v>43364</v>
      </c>
      <c r="R119" s="244">
        <v>18</v>
      </c>
      <c r="S119" s="232">
        <v>43556</v>
      </c>
      <c r="T119" s="232">
        <f t="shared" si="13"/>
        <v>44105</v>
      </c>
      <c r="U119" s="232"/>
      <c r="V119" s="232"/>
      <c r="W119" s="232"/>
      <c r="X119" s="232"/>
      <c r="Y119" s="209"/>
      <c r="Z119" s="209"/>
      <c r="AA119" s="211"/>
      <c r="AB119" s="209">
        <f t="shared" si="7"/>
        <v>0</v>
      </c>
      <c r="AC119" s="209">
        <f t="shared" si="8"/>
        <v>0</v>
      </c>
      <c r="AD119" s="209"/>
      <c r="AE119" s="207">
        <v>0.35</v>
      </c>
      <c r="AF119" s="209">
        <f t="shared" si="9"/>
        <v>0.35</v>
      </c>
      <c r="AG119" s="209">
        <f t="shared" si="10"/>
        <v>0.35</v>
      </c>
      <c r="AH119" s="209">
        <v>0.89600000000000002</v>
      </c>
      <c r="AI119" s="211"/>
      <c r="AJ119" s="209">
        <f t="shared" si="11"/>
        <v>0.89600000000000002</v>
      </c>
      <c r="AK119" s="209">
        <f t="shared" si="12"/>
        <v>1.246</v>
      </c>
    </row>
    <row r="120" spans="1:16384" s="212" customFormat="1" ht="31" x14ac:dyDescent="0.35">
      <c r="A120" s="203">
        <v>115</v>
      </c>
      <c r="B120" s="229" t="s">
        <v>284</v>
      </c>
      <c r="C120" s="229" t="s">
        <v>241</v>
      </c>
      <c r="D120" s="229" t="s">
        <v>285</v>
      </c>
      <c r="E120" s="259" t="s">
        <v>471</v>
      </c>
      <c r="F120" s="232">
        <v>42975</v>
      </c>
      <c r="G120" s="247">
        <v>15.01</v>
      </c>
      <c r="H120" s="232">
        <v>43157</v>
      </c>
      <c r="I120" s="232">
        <v>43181</v>
      </c>
      <c r="J120" s="229">
        <v>7.37</v>
      </c>
      <c r="K120" s="246" t="s">
        <v>300</v>
      </c>
      <c r="L120" s="249">
        <v>50</v>
      </c>
      <c r="M120" s="232">
        <v>43301</v>
      </c>
      <c r="N120" s="236">
        <v>3.69</v>
      </c>
      <c r="O120" s="232">
        <v>43222</v>
      </c>
      <c r="P120" s="232">
        <v>43308</v>
      </c>
      <c r="Q120" s="232">
        <v>43741</v>
      </c>
      <c r="R120" s="244">
        <v>24</v>
      </c>
      <c r="S120" s="232">
        <v>44089</v>
      </c>
      <c r="T120" s="232">
        <f>EDATE(S120,R120)</f>
        <v>44819</v>
      </c>
      <c r="U120" s="232"/>
      <c r="V120" s="232"/>
      <c r="W120" s="232"/>
      <c r="X120" s="232"/>
      <c r="Y120" s="209"/>
      <c r="Z120" s="209"/>
      <c r="AA120" s="211"/>
      <c r="AB120" s="209">
        <f t="shared" si="7"/>
        <v>0</v>
      </c>
      <c r="AC120" s="209">
        <f t="shared" si="8"/>
        <v>0</v>
      </c>
      <c r="AD120" s="209"/>
      <c r="AE120" s="207"/>
      <c r="AF120" s="209">
        <f t="shared" si="9"/>
        <v>0</v>
      </c>
      <c r="AG120" s="209">
        <f t="shared" si="10"/>
        <v>0</v>
      </c>
      <c r="AH120" s="209">
        <v>0.309</v>
      </c>
      <c r="AI120" s="211"/>
      <c r="AJ120" s="209">
        <f t="shared" si="11"/>
        <v>0.309</v>
      </c>
      <c r="AK120" s="209">
        <f t="shared" si="12"/>
        <v>0.309</v>
      </c>
    </row>
    <row r="121" spans="1:16384" s="212" customFormat="1" ht="46.5" x14ac:dyDescent="0.35">
      <c r="A121" s="203">
        <v>116</v>
      </c>
      <c r="B121" s="247" t="s">
        <v>394</v>
      </c>
      <c r="C121" s="247" t="s">
        <v>258</v>
      </c>
      <c r="D121" s="229" t="s">
        <v>394</v>
      </c>
      <c r="E121" s="260" t="s">
        <v>472</v>
      </c>
      <c r="F121" s="232">
        <v>43108</v>
      </c>
      <c r="G121" s="261">
        <v>26.74</v>
      </c>
      <c r="H121" s="232">
        <v>43157</v>
      </c>
      <c r="I121" s="232">
        <v>43181</v>
      </c>
      <c r="J121" s="236">
        <v>18</v>
      </c>
      <c r="K121" s="246" t="s">
        <v>457</v>
      </c>
      <c r="L121" s="249">
        <v>100</v>
      </c>
      <c r="M121" s="232">
        <v>43301</v>
      </c>
      <c r="N121" s="236">
        <v>18</v>
      </c>
      <c r="O121" s="232">
        <v>43222</v>
      </c>
      <c r="P121" s="232">
        <v>43308</v>
      </c>
      <c r="Q121" s="232">
        <v>43332</v>
      </c>
      <c r="R121" s="244">
        <v>18</v>
      </c>
      <c r="S121" s="232">
        <v>43550</v>
      </c>
      <c r="T121" s="232">
        <f t="shared" si="13"/>
        <v>44100</v>
      </c>
      <c r="U121" s="232"/>
      <c r="V121" s="232"/>
      <c r="W121" s="232"/>
      <c r="X121" s="232"/>
      <c r="Y121" s="209"/>
      <c r="Z121" s="209"/>
      <c r="AA121" s="211"/>
      <c r="AB121" s="209">
        <f t="shared" si="7"/>
        <v>0</v>
      </c>
      <c r="AC121" s="209">
        <f t="shared" si="8"/>
        <v>0</v>
      </c>
      <c r="AD121" s="209"/>
      <c r="AE121" s="207">
        <v>0.33</v>
      </c>
      <c r="AF121" s="209">
        <f t="shared" si="9"/>
        <v>0.33</v>
      </c>
      <c r="AG121" s="209">
        <f t="shared" si="10"/>
        <v>0.33</v>
      </c>
      <c r="AH121" s="209"/>
      <c r="AI121" s="211"/>
      <c r="AJ121" s="209">
        <f t="shared" si="11"/>
        <v>0</v>
      </c>
      <c r="AK121" s="209">
        <f t="shared" si="12"/>
        <v>0.33</v>
      </c>
    </row>
    <row r="122" spans="1:16384" s="212" customFormat="1" ht="46.5" x14ac:dyDescent="0.35">
      <c r="A122" s="203">
        <v>117</v>
      </c>
      <c r="B122" s="247" t="s">
        <v>290</v>
      </c>
      <c r="C122" s="247" t="s">
        <v>245</v>
      </c>
      <c r="D122" s="229" t="s">
        <v>290</v>
      </c>
      <c r="E122" s="260" t="s">
        <v>473</v>
      </c>
      <c r="F122" s="232">
        <v>43112</v>
      </c>
      <c r="G122" s="261">
        <v>35</v>
      </c>
      <c r="H122" s="232">
        <v>43157</v>
      </c>
      <c r="I122" s="232">
        <v>43181</v>
      </c>
      <c r="J122" s="236">
        <v>28</v>
      </c>
      <c r="K122" s="246" t="s">
        <v>457</v>
      </c>
      <c r="L122" s="249">
        <v>100</v>
      </c>
      <c r="M122" s="232">
        <v>43301</v>
      </c>
      <c r="N122" s="236">
        <v>28</v>
      </c>
      <c r="O122" s="232">
        <v>43222</v>
      </c>
      <c r="P122" s="232">
        <v>43308</v>
      </c>
      <c r="Q122" s="232" t="s">
        <v>341</v>
      </c>
      <c r="R122" s="244">
        <v>18</v>
      </c>
      <c r="S122" s="232"/>
      <c r="T122" s="232"/>
      <c r="U122" s="232"/>
      <c r="V122" s="232"/>
      <c r="W122" s="232"/>
      <c r="X122" s="232"/>
      <c r="Y122" s="209"/>
      <c r="Z122" s="209"/>
      <c r="AA122" s="211"/>
      <c r="AB122" s="209">
        <f t="shared" si="7"/>
        <v>0</v>
      </c>
      <c r="AC122" s="209">
        <f t="shared" si="8"/>
        <v>0</v>
      </c>
      <c r="AD122" s="209"/>
      <c r="AE122" s="207"/>
      <c r="AF122" s="209">
        <f t="shared" si="9"/>
        <v>0</v>
      </c>
      <c r="AG122" s="209">
        <f t="shared" si="10"/>
        <v>0</v>
      </c>
      <c r="AH122" s="262">
        <f>0.197+0.206</f>
        <v>0.40300000000000002</v>
      </c>
      <c r="AI122" s="211"/>
      <c r="AJ122" s="209">
        <f t="shared" si="11"/>
        <v>0.40300000000000002</v>
      </c>
      <c r="AK122" s="209">
        <f t="shared" si="12"/>
        <v>0.40300000000000002</v>
      </c>
    </row>
    <row r="123" spans="1:16384" s="212" customFormat="1" ht="31" x14ac:dyDescent="0.35">
      <c r="A123" s="229">
        <v>118</v>
      </c>
      <c r="B123" s="229" t="s">
        <v>352</v>
      </c>
      <c r="C123" s="229" t="s">
        <v>258</v>
      </c>
      <c r="D123" s="247" t="s">
        <v>353</v>
      </c>
      <c r="E123" s="263" t="s">
        <v>474</v>
      </c>
      <c r="F123" s="232">
        <v>42810</v>
      </c>
      <c r="G123" s="261">
        <v>6.55</v>
      </c>
      <c r="H123" s="232">
        <v>43251</v>
      </c>
      <c r="I123" s="232">
        <v>43276</v>
      </c>
      <c r="J123" s="236">
        <v>2.2400000000000002</v>
      </c>
      <c r="K123" s="249" t="s">
        <v>475</v>
      </c>
      <c r="L123" s="249">
        <v>100</v>
      </c>
      <c r="M123" s="232">
        <v>43440</v>
      </c>
      <c r="N123" s="264">
        <v>2.2400000000000002</v>
      </c>
      <c r="O123" s="232">
        <v>43472</v>
      </c>
      <c r="P123" s="232">
        <v>43609</v>
      </c>
      <c r="Q123" s="232">
        <v>43759</v>
      </c>
      <c r="R123" s="244">
        <v>9</v>
      </c>
      <c r="S123" s="232">
        <v>43831</v>
      </c>
      <c r="T123" s="232">
        <f t="shared" si="13"/>
        <v>44105</v>
      </c>
      <c r="U123" s="232"/>
      <c r="V123" s="232"/>
      <c r="W123" s="232"/>
      <c r="X123" s="232"/>
      <c r="Y123" s="209"/>
      <c r="Z123" s="209"/>
      <c r="AA123" s="211"/>
      <c r="AB123" s="209">
        <f t="shared" si="7"/>
        <v>0</v>
      </c>
      <c r="AC123" s="209">
        <f t="shared" si="8"/>
        <v>0</v>
      </c>
      <c r="AD123" s="209"/>
      <c r="AE123" s="207"/>
      <c r="AF123" s="209">
        <f t="shared" si="9"/>
        <v>0</v>
      </c>
      <c r="AG123" s="209">
        <f t="shared" si="10"/>
        <v>0</v>
      </c>
      <c r="AH123" s="209"/>
      <c r="AI123" s="211"/>
      <c r="AJ123" s="209">
        <f t="shared" si="11"/>
        <v>0</v>
      </c>
      <c r="AK123" s="209">
        <f t="shared" si="12"/>
        <v>0</v>
      </c>
    </row>
    <row r="124" spans="1:16384" s="212" customFormat="1" ht="31" x14ac:dyDescent="0.35">
      <c r="A124" s="229">
        <v>119</v>
      </c>
      <c r="B124" s="229" t="s">
        <v>349</v>
      </c>
      <c r="C124" s="229" t="s">
        <v>258</v>
      </c>
      <c r="D124" s="247" t="s">
        <v>476</v>
      </c>
      <c r="E124" s="263" t="s">
        <v>477</v>
      </c>
      <c r="F124" s="232">
        <v>42831</v>
      </c>
      <c r="G124" s="261">
        <v>4.99</v>
      </c>
      <c r="H124" s="232">
        <v>43251</v>
      </c>
      <c r="I124" s="232">
        <v>43276</v>
      </c>
      <c r="J124" s="236">
        <v>1.97</v>
      </c>
      <c r="K124" s="249" t="s">
        <v>475</v>
      </c>
      <c r="L124" s="249">
        <v>100</v>
      </c>
      <c r="M124" s="232">
        <v>43440</v>
      </c>
      <c r="N124" s="264">
        <v>1.97</v>
      </c>
      <c r="O124" s="232">
        <v>43472</v>
      </c>
      <c r="P124" s="232">
        <v>43609</v>
      </c>
      <c r="Q124" s="232">
        <v>43901</v>
      </c>
      <c r="R124" s="244">
        <v>9</v>
      </c>
      <c r="S124" s="232">
        <v>43993</v>
      </c>
      <c r="T124" s="232">
        <f t="shared" si="13"/>
        <v>44266</v>
      </c>
      <c r="U124" s="232"/>
      <c r="V124" s="232"/>
      <c r="W124" s="232"/>
      <c r="X124" s="232"/>
      <c r="Y124" s="209"/>
      <c r="Z124" s="209"/>
      <c r="AA124" s="211"/>
      <c r="AB124" s="209">
        <f t="shared" si="7"/>
        <v>0</v>
      </c>
      <c r="AC124" s="209">
        <f t="shared" si="8"/>
        <v>0</v>
      </c>
      <c r="AD124" s="209"/>
      <c r="AE124" s="207">
        <f>0.33+0.653</f>
        <v>0.9830000000000001</v>
      </c>
      <c r="AF124" s="209">
        <f t="shared" si="9"/>
        <v>0.9830000000000001</v>
      </c>
      <c r="AG124" s="209">
        <f t="shared" si="10"/>
        <v>0.9830000000000001</v>
      </c>
      <c r="AH124" s="209"/>
      <c r="AI124" s="211"/>
      <c r="AJ124" s="209">
        <f t="shared" si="11"/>
        <v>0</v>
      </c>
      <c r="AK124" s="209">
        <f t="shared" si="12"/>
        <v>0.9830000000000001</v>
      </c>
    </row>
    <row r="125" spans="1:16384" s="212" customFormat="1" ht="31" x14ac:dyDescent="0.35">
      <c r="A125" s="229">
        <v>120</v>
      </c>
      <c r="B125" s="229" t="s">
        <v>264</v>
      </c>
      <c r="C125" s="229" t="s">
        <v>258</v>
      </c>
      <c r="D125" s="247" t="s">
        <v>265</v>
      </c>
      <c r="E125" s="263" t="s">
        <v>478</v>
      </c>
      <c r="F125" s="232">
        <v>42831</v>
      </c>
      <c r="G125" s="261">
        <v>5.09</v>
      </c>
      <c r="H125" s="232">
        <v>43251</v>
      </c>
      <c r="I125" s="232">
        <v>43276</v>
      </c>
      <c r="J125" s="236">
        <v>2.12</v>
      </c>
      <c r="K125" s="249" t="s">
        <v>475</v>
      </c>
      <c r="L125" s="249">
        <v>100</v>
      </c>
      <c r="M125" s="232">
        <v>43440</v>
      </c>
      <c r="N125" s="264">
        <v>2.12</v>
      </c>
      <c r="O125" s="232">
        <v>43472</v>
      </c>
      <c r="P125" s="232">
        <v>43609</v>
      </c>
      <c r="Q125" s="232">
        <v>43741</v>
      </c>
      <c r="R125" s="244">
        <v>9</v>
      </c>
      <c r="S125" s="232">
        <v>43486</v>
      </c>
      <c r="T125" s="232">
        <f t="shared" si="13"/>
        <v>43759</v>
      </c>
      <c r="U125" s="232"/>
      <c r="V125" s="232"/>
      <c r="W125" s="232"/>
      <c r="X125" s="232"/>
      <c r="Y125" s="209"/>
      <c r="Z125" s="209"/>
      <c r="AA125" s="211"/>
      <c r="AB125" s="209">
        <f t="shared" si="7"/>
        <v>0</v>
      </c>
      <c r="AC125" s="209">
        <f t="shared" si="8"/>
        <v>0</v>
      </c>
      <c r="AD125" s="209"/>
      <c r="AE125" s="207"/>
      <c r="AF125" s="209">
        <f t="shared" si="9"/>
        <v>0</v>
      </c>
      <c r="AG125" s="209">
        <f t="shared" si="10"/>
        <v>0</v>
      </c>
      <c r="AH125" s="209"/>
      <c r="AI125" s="211"/>
      <c r="AJ125" s="209">
        <f t="shared" si="11"/>
        <v>0</v>
      </c>
      <c r="AK125" s="209">
        <f t="shared" si="12"/>
        <v>0</v>
      </c>
    </row>
    <row r="126" spans="1:16384" s="212" customFormat="1" ht="31" x14ac:dyDescent="0.35">
      <c r="A126" s="229">
        <v>121</v>
      </c>
      <c r="B126" s="229" t="s">
        <v>297</v>
      </c>
      <c r="C126" s="229" t="s">
        <v>258</v>
      </c>
      <c r="D126" s="247" t="s">
        <v>479</v>
      </c>
      <c r="E126" s="263" t="s">
        <v>480</v>
      </c>
      <c r="F126" s="232">
        <v>42831</v>
      </c>
      <c r="G126" s="261">
        <v>5.4</v>
      </c>
      <c r="H126" s="232">
        <v>43251</v>
      </c>
      <c r="I126" s="232">
        <v>43276</v>
      </c>
      <c r="J126" s="236">
        <v>1.97</v>
      </c>
      <c r="K126" s="249" t="s">
        <v>475</v>
      </c>
      <c r="L126" s="249">
        <v>100</v>
      </c>
      <c r="M126" s="232">
        <v>43440</v>
      </c>
      <c r="N126" s="264">
        <v>1.97</v>
      </c>
      <c r="O126" s="232">
        <v>43472</v>
      </c>
      <c r="P126" s="232">
        <v>43609</v>
      </c>
      <c r="Q126" s="232">
        <v>43830</v>
      </c>
      <c r="R126" s="244">
        <v>6</v>
      </c>
      <c r="S126" s="232">
        <v>44028</v>
      </c>
      <c r="T126" s="232">
        <f t="shared" si="13"/>
        <v>44212</v>
      </c>
      <c r="U126" s="232"/>
      <c r="V126" s="232"/>
      <c r="W126" s="232"/>
      <c r="X126" s="232"/>
      <c r="Y126" s="209"/>
      <c r="Z126" s="209"/>
      <c r="AA126" s="211"/>
      <c r="AB126" s="209">
        <f t="shared" si="7"/>
        <v>0</v>
      </c>
      <c r="AC126" s="209">
        <f t="shared" si="8"/>
        <v>0</v>
      </c>
      <c r="AD126" s="209"/>
      <c r="AE126" s="207"/>
      <c r="AF126" s="209">
        <f t="shared" si="9"/>
        <v>0</v>
      </c>
      <c r="AG126" s="209">
        <f t="shared" si="10"/>
        <v>0</v>
      </c>
      <c r="AH126" s="209"/>
      <c r="AI126" s="211"/>
      <c r="AJ126" s="209">
        <f t="shared" si="11"/>
        <v>0</v>
      </c>
      <c r="AK126" s="209">
        <f t="shared" si="12"/>
        <v>0</v>
      </c>
    </row>
    <row r="127" spans="1:16384" s="212" customFormat="1" x14ac:dyDescent="0.35">
      <c r="A127" s="229">
        <v>122</v>
      </c>
      <c r="B127" s="229" t="s">
        <v>257</v>
      </c>
      <c r="C127" s="229" t="s">
        <v>258</v>
      </c>
      <c r="D127" s="247" t="s">
        <v>481</v>
      </c>
      <c r="E127" s="263" t="s">
        <v>482</v>
      </c>
      <c r="F127" s="232">
        <v>42863</v>
      </c>
      <c r="G127" s="261">
        <v>5</v>
      </c>
      <c r="H127" s="232">
        <v>43251</v>
      </c>
      <c r="I127" s="232">
        <v>43276</v>
      </c>
      <c r="J127" s="236">
        <v>3.26</v>
      </c>
      <c r="K127" s="249" t="s">
        <v>475</v>
      </c>
      <c r="L127" s="249">
        <v>100</v>
      </c>
      <c r="M127" s="232">
        <v>43440</v>
      </c>
      <c r="N127" s="264">
        <v>3.26</v>
      </c>
      <c r="O127" s="232">
        <v>43472</v>
      </c>
      <c r="P127" s="232">
        <v>43609</v>
      </c>
      <c r="Q127" s="232">
        <v>43974</v>
      </c>
      <c r="R127" s="244">
        <v>6</v>
      </c>
      <c r="S127" s="232">
        <v>44054</v>
      </c>
      <c r="T127" s="232">
        <f>EDATE(S127,R127)</f>
        <v>44238</v>
      </c>
      <c r="U127" s="232"/>
      <c r="V127" s="232"/>
      <c r="W127" s="232"/>
      <c r="X127" s="232"/>
      <c r="Y127" s="209"/>
      <c r="Z127" s="209"/>
      <c r="AA127" s="211"/>
      <c r="AB127" s="209">
        <f t="shared" si="7"/>
        <v>0</v>
      </c>
      <c r="AC127" s="209">
        <f t="shared" si="8"/>
        <v>0</v>
      </c>
      <c r="AD127" s="209"/>
      <c r="AE127" s="207">
        <v>0</v>
      </c>
      <c r="AF127" s="209">
        <f t="shared" si="9"/>
        <v>0</v>
      </c>
      <c r="AG127" s="209">
        <f t="shared" si="10"/>
        <v>0</v>
      </c>
      <c r="AH127" s="209"/>
      <c r="AI127" s="211"/>
      <c r="AJ127" s="209">
        <f t="shared" si="11"/>
        <v>0</v>
      </c>
      <c r="AK127" s="209">
        <f t="shared" si="12"/>
        <v>0</v>
      </c>
    </row>
    <row r="128" spans="1:16384" s="212" customFormat="1" ht="31" x14ac:dyDescent="0.35">
      <c r="A128" s="229">
        <v>123</v>
      </c>
      <c r="B128" s="229" t="s">
        <v>287</v>
      </c>
      <c r="C128" s="229" t="s">
        <v>258</v>
      </c>
      <c r="D128" s="247" t="s">
        <v>483</v>
      </c>
      <c r="E128" s="263" t="s">
        <v>484</v>
      </c>
      <c r="F128" s="232">
        <v>42926</v>
      </c>
      <c r="G128" s="261">
        <v>2.0699999999999998</v>
      </c>
      <c r="H128" s="232">
        <v>43251</v>
      </c>
      <c r="I128" s="232">
        <v>43276</v>
      </c>
      <c r="J128" s="236">
        <v>2.0699999999999998</v>
      </c>
      <c r="K128" s="249" t="s">
        <v>475</v>
      </c>
      <c r="L128" s="249">
        <v>100</v>
      </c>
      <c r="M128" s="232">
        <v>43440</v>
      </c>
      <c r="N128" s="264">
        <v>2.0699999999999998</v>
      </c>
      <c r="O128" s="232">
        <v>43472</v>
      </c>
      <c r="P128" s="232">
        <v>43609</v>
      </c>
      <c r="Q128" s="232">
        <v>43698</v>
      </c>
      <c r="R128" s="244">
        <v>6</v>
      </c>
      <c r="S128" s="232">
        <v>43830</v>
      </c>
      <c r="T128" s="232">
        <f t="shared" si="13"/>
        <v>44012</v>
      </c>
      <c r="U128" s="232"/>
      <c r="V128" s="232"/>
      <c r="W128" s="232"/>
      <c r="X128" s="232"/>
      <c r="Y128" s="209"/>
      <c r="Z128" s="209"/>
      <c r="AA128" s="211"/>
      <c r="AB128" s="209">
        <f t="shared" si="7"/>
        <v>0</v>
      </c>
      <c r="AC128" s="209">
        <f t="shared" si="8"/>
        <v>0</v>
      </c>
      <c r="AD128" s="209"/>
      <c r="AE128" s="207"/>
      <c r="AF128" s="209">
        <f t="shared" si="9"/>
        <v>0</v>
      </c>
      <c r="AG128" s="209">
        <f t="shared" si="10"/>
        <v>0</v>
      </c>
      <c r="AH128" s="209">
        <v>3</v>
      </c>
      <c r="AI128" s="211"/>
      <c r="AJ128" s="209">
        <f t="shared" si="11"/>
        <v>3</v>
      </c>
      <c r="AK128" s="209">
        <f t="shared" si="12"/>
        <v>3</v>
      </c>
    </row>
    <row r="129" spans="1:37" s="212" customFormat="1" ht="31" x14ac:dyDescent="0.35">
      <c r="A129" s="229">
        <v>124</v>
      </c>
      <c r="B129" s="229" t="s">
        <v>306</v>
      </c>
      <c r="C129" s="229" t="s">
        <v>258</v>
      </c>
      <c r="D129" s="247" t="s">
        <v>485</v>
      </c>
      <c r="E129" s="263" t="s">
        <v>486</v>
      </c>
      <c r="F129" s="232">
        <v>43245</v>
      </c>
      <c r="G129" s="261">
        <v>2.3199999999999998</v>
      </c>
      <c r="H129" s="232">
        <v>43251</v>
      </c>
      <c r="I129" s="232">
        <v>43276</v>
      </c>
      <c r="J129" s="236">
        <v>2.3199999999999998</v>
      </c>
      <c r="K129" s="249" t="s">
        <v>475</v>
      </c>
      <c r="L129" s="249">
        <v>100</v>
      </c>
      <c r="M129" s="232">
        <v>43440</v>
      </c>
      <c r="N129" s="264">
        <v>2.3199999999999998</v>
      </c>
      <c r="O129" s="232">
        <v>43472</v>
      </c>
      <c r="P129" s="232">
        <v>43609</v>
      </c>
      <c r="Q129" s="232">
        <v>43966</v>
      </c>
      <c r="R129" s="244">
        <v>9</v>
      </c>
      <c r="S129" s="232">
        <v>44111</v>
      </c>
      <c r="T129" s="232">
        <f t="shared" si="13"/>
        <v>44384</v>
      </c>
      <c r="U129" s="232"/>
      <c r="V129" s="232"/>
      <c r="W129" s="232"/>
      <c r="X129" s="232"/>
      <c r="Y129" s="209"/>
      <c r="Z129" s="209"/>
      <c r="AA129" s="211"/>
      <c r="AB129" s="209">
        <f t="shared" si="7"/>
        <v>0</v>
      </c>
      <c r="AC129" s="209">
        <f t="shared" si="8"/>
        <v>0</v>
      </c>
      <c r="AD129" s="209"/>
      <c r="AE129" s="207">
        <v>0.95</v>
      </c>
      <c r="AF129" s="209">
        <f t="shared" si="9"/>
        <v>0.95</v>
      </c>
      <c r="AG129" s="209">
        <f t="shared" si="10"/>
        <v>0.95</v>
      </c>
      <c r="AH129" s="209">
        <v>1.841</v>
      </c>
      <c r="AI129" s="211"/>
      <c r="AJ129" s="209">
        <f t="shared" si="11"/>
        <v>1.841</v>
      </c>
      <c r="AK129" s="209">
        <f t="shared" si="12"/>
        <v>2.7909999999999999</v>
      </c>
    </row>
    <row r="130" spans="1:37" s="212" customFormat="1" ht="31" x14ac:dyDescent="0.35">
      <c r="A130" s="229">
        <v>125</v>
      </c>
      <c r="B130" s="229" t="s">
        <v>254</v>
      </c>
      <c r="C130" s="229" t="s">
        <v>251</v>
      </c>
      <c r="D130" s="247" t="s">
        <v>255</v>
      </c>
      <c r="E130" s="263" t="s">
        <v>487</v>
      </c>
      <c r="F130" s="232">
        <v>43091</v>
      </c>
      <c r="G130" s="261">
        <v>3.26</v>
      </c>
      <c r="H130" s="232">
        <v>43251</v>
      </c>
      <c r="I130" s="232">
        <v>43276</v>
      </c>
      <c r="J130" s="236">
        <v>3.26</v>
      </c>
      <c r="K130" s="249" t="s">
        <v>475</v>
      </c>
      <c r="L130" s="249">
        <v>90</v>
      </c>
      <c r="M130" s="232">
        <v>43440</v>
      </c>
      <c r="N130" s="206">
        <v>2.93</v>
      </c>
      <c r="O130" s="232">
        <v>43472</v>
      </c>
      <c r="P130" s="232">
        <v>43609</v>
      </c>
      <c r="Q130" s="232">
        <v>43817</v>
      </c>
      <c r="R130" s="244">
        <v>10</v>
      </c>
      <c r="S130" s="232">
        <v>43880</v>
      </c>
      <c r="T130" s="232">
        <f t="shared" si="13"/>
        <v>44184</v>
      </c>
      <c r="U130" s="232"/>
      <c r="V130" s="232"/>
      <c r="W130" s="232"/>
      <c r="X130" s="232"/>
      <c r="Y130" s="209"/>
      <c r="Z130" s="209"/>
      <c r="AA130" s="211"/>
      <c r="AB130" s="209">
        <f t="shared" si="7"/>
        <v>0</v>
      </c>
      <c r="AC130" s="209">
        <f t="shared" si="8"/>
        <v>0</v>
      </c>
      <c r="AD130" s="209"/>
      <c r="AE130" s="207">
        <v>0</v>
      </c>
      <c r="AF130" s="209">
        <f t="shared" si="9"/>
        <v>0</v>
      </c>
      <c r="AG130" s="209">
        <f t="shared" si="10"/>
        <v>0</v>
      </c>
      <c r="AH130" s="209"/>
      <c r="AI130" s="211">
        <f>7.174+8.21</f>
        <v>15.384</v>
      </c>
      <c r="AJ130" s="209">
        <f t="shared" si="11"/>
        <v>15.384</v>
      </c>
      <c r="AK130" s="209">
        <f t="shared" si="12"/>
        <v>15.384</v>
      </c>
    </row>
    <row r="131" spans="1:37" s="212" customFormat="1" ht="31" x14ac:dyDescent="0.35">
      <c r="A131" s="229">
        <v>126</v>
      </c>
      <c r="B131" s="229" t="s">
        <v>452</v>
      </c>
      <c r="C131" s="229" t="s">
        <v>251</v>
      </c>
      <c r="D131" s="247" t="s">
        <v>453</v>
      </c>
      <c r="E131" s="263" t="s">
        <v>488</v>
      </c>
      <c r="F131" s="232">
        <v>42970</v>
      </c>
      <c r="G131" s="261">
        <v>102.31</v>
      </c>
      <c r="H131" s="232">
        <v>43251</v>
      </c>
      <c r="I131" s="232">
        <v>43276</v>
      </c>
      <c r="J131" s="236">
        <v>44.72</v>
      </c>
      <c r="K131" s="249" t="s">
        <v>475</v>
      </c>
      <c r="L131" s="249">
        <v>50</v>
      </c>
      <c r="M131" s="232">
        <v>43440</v>
      </c>
      <c r="N131" s="264">
        <v>22.36</v>
      </c>
      <c r="O131" s="232">
        <v>43472</v>
      </c>
      <c r="P131" s="232">
        <v>43609</v>
      </c>
      <c r="Q131" s="232">
        <v>43906</v>
      </c>
      <c r="R131" s="244">
        <v>24</v>
      </c>
      <c r="S131" s="232"/>
      <c r="T131" s="232"/>
      <c r="U131" s="232"/>
      <c r="V131" s="232"/>
      <c r="W131" s="232"/>
      <c r="X131" s="232"/>
      <c r="Y131" s="209"/>
      <c r="Z131" s="209"/>
      <c r="AA131" s="211"/>
      <c r="AB131" s="209">
        <f t="shared" si="7"/>
        <v>0</v>
      </c>
      <c r="AC131" s="209">
        <f t="shared" si="8"/>
        <v>0</v>
      </c>
      <c r="AD131" s="209"/>
      <c r="AE131" s="207"/>
      <c r="AF131" s="209">
        <f t="shared" si="9"/>
        <v>0</v>
      </c>
      <c r="AG131" s="209">
        <f t="shared" si="10"/>
        <v>0</v>
      </c>
      <c r="AH131" s="209"/>
      <c r="AI131" s="211"/>
      <c r="AJ131" s="209">
        <f t="shared" si="11"/>
        <v>0</v>
      </c>
      <c r="AK131" s="209">
        <f t="shared" si="12"/>
        <v>0</v>
      </c>
    </row>
    <row r="132" spans="1:37" s="212" customFormat="1" ht="46.5" x14ac:dyDescent="0.35">
      <c r="A132" s="229">
        <v>127</v>
      </c>
      <c r="B132" s="229" t="s">
        <v>489</v>
      </c>
      <c r="C132" s="229" t="s">
        <v>251</v>
      </c>
      <c r="D132" s="247" t="s">
        <v>490</v>
      </c>
      <c r="E132" s="263" t="s">
        <v>491</v>
      </c>
      <c r="F132" s="232">
        <v>42956</v>
      </c>
      <c r="G132" s="261">
        <v>25.36</v>
      </c>
      <c r="H132" s="232">
        <v>43251</v>
      </c>
      <c r="I132" s="232">
        <v>43276</v>
      </c>
      <c r="J132" s="236">
        <v>20</v>
      </c>
      <c r="K132" s="249" t="s">
        <v>475</v>
      </c>
      <c r="L132" s="249">
        <v>50</v>
      </c>
      <c r="M132" s="232">
        <v>43440</v>
      </c>
      <c r="N132" s="206">
        <v>10</v>
      </c>
      <c r="O132" s="232">
        <v>43472</v>
      </c>
      <c r="P132" s="232">
        <v>43609</v>
      </c>
      <c r="Q132" s="232">
        <v>43803</v>
      </c>
      <c r="R132" s="244">
        <v>18</v>
      </c>
      <c r="S132" s="232">
        <v>43986</v>
      </c>
      <c r="T132" s="232">
        <f t="shared" si="13"/>
        <v>44534</v>
      </c>
      <c r="U132" s="232"/>
      <c r="V132" s="232"/>
      <c r="W132" s="232"/>
      <c r="X132" s="232"/>
      <c r="Y132" s="209"/>
      <c r="Z132" s="209"/>
      <c r="AA132" s="211"/>
      <c r="AB132" s="209">
        <f t="shared" si="7"/>
        <v>0</v>
      </c>
      <c r="AC132" s="209">
        <f t="shared" si="8"/>
        <v>0</v>
      </c>
      <c r="AD132" s="209"/>
      <c r="AE132" s="207">
        <v>1.5820000000000001</v>
      </c>
      <c r="AF132" s="209">
        <f t="shared" si="9"/>
        <v>1.5820000000000001</v>
      </c>
      <c r="AG132" s="209">
        <f t="shared" si="10"/>
        <v>1.5820000000000001</v>
      </c>
      <c r="AH132" s="209"/>
      <c r="AI132" s="211"/>
      <c r="AJ132" s="209">
        <f t="shared" si="11"/>
        <v>0</v>
      </c>
      <c r="AK132" s="209">
        <f t="shared" si="12"/>
        <v>1.5820000000000001</v>
      </c>
    </row>
    <row r="133" spans="1:37" s="212" customFormat="1" ht="31" x14ac:dyDescent="0.35">
      <c r="A133" s="229">
        <v>128</v>
      </c>
      <c r="B133" s="229" t="s">
        <v>287</v>
      </c>
      <c r="C133" s="229" t="s">
        <v>258</v>
      </c>
      <c r="D133" s="247" t="s">
        <v>288</v>
      </c>
      <c r="E133" s="263" t="s">
        <v>492</v>
      </c>
      <c r="F133" s="232">
        <v>43038</v>
      </c>
      <c r="G133" s="261">
        <v>4.51</v>
      </c>
      <c r="H133" s="232">
        <v>43403</v>
      </c>
      <c r="I133" s="232">
        <v>43419</v>
      </c>
      <c r="J133" s="236">
        <v>3.27</v>
      </c>
      <c r="K133" s="249" t="s">
        <v>493</v>
      </c>
      <c r="L133" s="249">
        <v>100</v>
      </c>
      <c r="M133" s="232">
        <v>43537</v>
      </c>
      <c r="N133" s="264">
        <v>3.27</v>
      </c>
      <c r="O133" s="232">
        <v>43472</v>
      </c>
      <c r="P133" s="232">
        <v>43609</v>
      </c>
      <c r="Q133" s="232">
        <v>43698</v>
      </c>
      <c r="R133" s="244">
        <v>18</v>
      </c>
      <c r="S133" s="232">
        <v>43817</v>
      </c>
      <c r="T133" s="232">
        <f t="shared" si="13"/>
        <v>44365</v>
      </c>
      <c r="U133" s="232"/>
      <c r="V133" s="232"/>
      <c r="W133" s="232"/>
      <c r="X133" s="232"/>
      <c r="Y133" s="209"/>
      <c r="Z133" s="209"/>
      <c r="AA133" s="211"/>
      <c r="AB133" s="209">
        <f t="shared" si="7"/>
        <v>0</v>
      </c>
      <c r="AC133" s="209">
        <f t="shared" si="8"/>
        <v>0</v>
      </c>
      <c r="AD133" s="209"/>
      <c r="AE133" s="207">
        <v>3.05</v>
      </c>
      <c r="AF133" s="209">
        <f t="shared" si="9"/>
        <v>3.05</v>
      </c>
      <c r="AG133" s="209">
        <f t="shared" si="10"/>
        <v>3.05</v>
      </c>
      <c r="AH133" s="209"/>
      <c r="AI133" s="211"/>
      <c r="AJ133" s="209">
        <f t="shared" si="11"/>
        <v>0</v>
      </c>
      <c r="AK133" s="209">
        <f t="shared" si="12"/>
        <v>3.05</v>
      </c>
    </row>
    <row r="134" spans="1:37" s="212" customFormat="1" ht="31" x14ac:dyDescent="0.35">
      <c r="A134" s="229">
        <v>129</v>
      </c>
      <c r="B134" s="229" t="s">
        <v>250</v>
      </c>
      <c r="C134" s="229" t="s">
        <v>251</v>
      </c>
      <c r="D134" s="247" t="s">
        <v>252</v>
      </c>
      <c r="E134" s="263" t="s">
        <v>494</v>
      </c>
      <c r="F134" s="232">
        <v>43171</v>
      </c>
      <c r="G134" s="261">
        <v>79.709999999999994</v>
      </c>
      <c r="H134" s="232">
        <v>43403</v>
      </c>
      <c r="I134" s="232">
        <v>43419</v>
      </c>
      <c r="J134" s="236">
        <v>79.709999999999994</v>
      </c>
      <c r="K134" s="249" t="s">
        <v>493</v>
      </c>
      <c r="L134" s="249">
        <v>90</v>
      </c>
      <c r="M134" s="232">
        <v>43537</v>
      </c>
      <c r="N134" s="206">
        <v>71.739999999999995</v>
      </c>
      <c r="O134" s="232">
        <v>43472</v>
      </c>
      <c r="P134" s="232">
        <v>43609</v>
      </c>
      <c r="Q134" s="232">
        <v>43640</v>
      </c>
      <c r="R134" s="244">
        <v>19</v>
      </c>
      <c r="S134" s="232">
        <v>43880</v>
      </c>
      <c r="T134" s="232">
        <f t="shared" si="13"/>
        <v>44458</v>
      </c>
      <c r="U134" s="232"/>
      <c r="V134" s="232"/>
      <c r="W134" s="232"/>
      <c r="X134" s="232"/>
      <c r="Y134" s="209"/>
      <c r="Z134" s="209"/>
      <c r="AA134" s="211"/>
      <c r="AB134" s="209">
        <f t="shared" si="7"/>
        <v>0</v>
      </c>
      <c r="AC134" s="209">
        <f t="shared" si="8"/>
        <v>0</v>
      </c>
      <c r="AD134" s="209"/>
      <c r="AE134" s="207"/>
      <c r="AF134" s="209">
        <f t="shared" si="9"/>
        <v>0</v>
      </c>
      <c r="AG134" s="209">
        <f t="shared" si="10"/>
        <v>0</v>
      </c>
      <c r="AH134" s="209"/>
      <c r="AI134" s="211"/>
      <c r="AJ134" s="209">
        <f t="shared" si="11"/>
        <v>0</v>
      </c>
      <c r="AK134" s="209">
        <f t="shared" si="12"/>
        <v>0</v>
      </c>
    </row>
    <row r="135" spans="1:37" s="212" customFormat="1" ht="31" x14ac:dyDescent="0.35">
      <c r="A135" s="229">
        <v>130</v>
      </c>
      <c r="B135" s="229" t="s">
        <v>367</v>
      </c>
      <c r="C135" s="229" t="s">
        <v>245</v>
      </c>
      <c r="D135" s="247" t="s">
        <v>495</v>
      </c>
      <c r="E135" s="263" t="s">
        <v>496</v>
      </c>
      <c r="F135" s="232">
        <v>43242</v>
      </c>
      <c r="G135" s="261">
        <v>219.78</v>
      </c>
      <c r="H135" s="232">
        <v>43403</v>
      </c>
      <c r="I135" s="232">
        <v>43419</v>
      </c>
      <c r="J135" s="236">
        <v>175.51</v>
      </c>
      <c r="K135" s="249" t="s">
        <v>475</v>
      </c>
      <c r="L135" s="249">
        <v>50</v>
      </c>
      <c r="M135" s="232">
        <v>43537</v>
      </c>
      <c r="N135" s="206">
        <v>87.75</v>
      </c>
      <c r="O135" s="232">
        <v>43472</v>
      </c>
      <c r="P135" s="232">
        <v>43609</v>
      </c>
      <c r="Q135" s="232">
        <v>43693</v>
      </c>
      <c r="R135" s="244">
        <v>36</v>
      </c>
      <c r="S135" s="232"/>
      <c r="T135" s="232"/>
      <c r="U135" s="232"/>
      <c r="V135" s="232"/>
      <c r="W135" s="232"/>
      <c r="X135" s="232"/>
      <c r="Y135" s="209"/>
      <c r="Z135" s="209"/>
      <c r="AA135" s="211"/>
      <c r="AB135" s="209">
        <f t="shared" ref="AB135:AB141" si="14">+Z135+AA135</f>
        <v>0</v>
      </c>
      <c r="AC135" s="209">
        <f t="shared" ref="AC135:AC141" si="15">+AB135+Y135</f>
        <v>0</v>
      </c>
      <c r="AD135" s="209"/>
      <c r="AE135" s="207">
        <f>4.42+8.84</f>
        <v>13.26</v>
      </c>
      <c r="AF135" s="209">
        <f t="shared" ref="AF135:AF141" si="16">+AD135+AE135</f>
        <v>13.26</v>
      </c>
      <c r="AG135" s="209">
        <f t="shared" ref="AG135:AG141" si="17">+AF135+AC135</f>
        <v>13.26</v>
      </c>
      <c r="AH135" s="209"/>
      <c r="AI135" s="211"/>
      <c r="AJ135" s="209">
        <f t="shared" ref="AJ135:AJ141" si="18">+AH135+AI135</f>
        <v>0</v>
      </c>
      <c r="AK135" s="209">
        <f t="shared" ref="AK135:AK141" si="19">+AJ135+AG135</f>
        <v>13.26</v>
      </c>
    </row>
    <row r="136" spans="1:37" s="212" customFormat="1" ht="31" x14ac:dyDescent="0.35">
      <c r="A136" s="229">
        <v>131</v>
      </c>
      <c r="B136" s="229" t="s">
        <v>244</v>
      </c>
      <c r="C136" s="229" t="s">
        <v>245</v>
      </c>
      <c r="D136" s="247" t="s">
        <v>246</v>
      </c>
      <c r="E136" s="263" t="s">
        <v>497</v>
      </c>
      <c r="F136" s="232">
        <v>43242</v>
      </c>
      <c r="G136" s="261">
        <v>22.77</v>
      </c>
      <c r="H136" s="232">
        <v>43403</v>
      </c>
      <c r="I136" s="232">
        <v>43419</v>
      </c>
      <c r="J136" s="236">
        <v>17.579999999999998</v>
      </c>
      <c r="K136" s="249" t="s">
        <v>493</v>
      </c>
      <c r="L136" s="249">
        <v>90</v>
      </c>
      <c r="M136" s="232">
        <v>43537</v>
      </c>
      <c r="N136" s="206">
        <v>15.82</v>
      </c>
      <c r="O136" s="232">
        <v>43472</v>
      </c>
      <c r="P136" s="232">
        <v>43609</v>
      </c>
      <c r="Q136" s="232">
        <v>43754</v>
      </c>
      <c r="R136" s="244">
        <v>18</v>
      </c>
      <c r="S136" s="232">
        <v>43906</v>
      </c>
      <c r="T136" s="232">
        <f>EDATE(S136,R136)</f>
        <v>44455</v>
      </c>
      <c r="U136" s="232"/>
      <c r="V136" s="232"/>
      <c r="W136" s="232"/>
      <c r="X136" s="232"/>
      <c r="Y136" s="209"/>
      <c r="Z136" s="209"/>
      <c r="AA136" s="211"/>
      <c r="AB136" s="209">
        <f t="shared" si="14"/>
        <v>0</v>
      </c>
      <c r="AC136" s="209">
        <f t="shared" si="15"/>
        <v>0</v>
      </c>
      <c r="AD136" s="209"/>
      <c r="AE136" s="207"/>
      <c r="AF136" s="209">
        <f t="shared" si="16"/>
        <v>0</v>
      </c>
      <c r="AG136" s="209">
        <f t="shared" si="17"/>
        <v>0</v>
      </c>
      <c r="AH136" s="209">
        <f>1.48+2.959</f>
        <v>4.4390000000000001</v>
      </c>
      <c r="AI136" s="211"/>
      <c r="AJ136" s="209">
        <f t="shared" si="18"/>
        <v>4.4390000000000001</v>
      </c>
      <c r="AK136" s="209">
        <f t="shared" si="19"/>
        <v>4.4390000000000001</v>
      </c>
    </row>
    <row r="137" spans="1:37" s="212" customFormat="1" x14ac:dyDescent="0.35">
      <c r="A137" s="229">
        <v>132</v>
      </c>
      <c r="B137" s="229" t="s">
        <v>326</v>
      </c>
      <c r="C137" s="229" t="s">
        <v>245</v>
      </c>
      <c r="D137" s="247" t="s">
        <v>327</v>
      </c>
      <c r="E137" s="263" t="s">
        <v>498</v>
      </c>
      <c r="F137" s="232">
        <v>42884</v>
      </c>
      <c r="G137" s="261">
        <v>52</v>
      </c>
      <c r="H137" s="232">
        <v>43403</v>
      </c>
      <c r="I137" s="232">
        <v>43419</v>
      </c>
      <c r="J137" s="236">
        <v>33.92</v>
      </c>
      <c r="K137" s="249" t="s">
        <v>493</v>
      </c>
      <c r="L137" s="249">
        <v>90</v>
      </c>
      <c r="M137" s="232">
        <v>43537</v>
      </c>
      <c r="N137" s="206">
        <v>30.53</v>
      </c>
      <c r="O137" s="232">
        <v>43472</v>
      </c>
      <c r="P137" s="232">
        <v>43609</v>
      </c>
      <c r="Q137" s="232">
        <v>43710</v>
      </c>
      <c r="R137" s="244">
        <v>18</v>
      </c>
      <c r="S137" s="232">
        <v>43815</v>
      </c>
      <c r="T137" s="232">
        <f>EDATE(S137,R137)</f>
        <v>44363</v>
      </c>
      <c r="U137" s="232"/>
      <c r="V137" s="232"/>
      <c r="W137" s="232"/>
      <c r="X137" s="232"/>
      <c r="Y137" s="209"/>
      <c r="Z137" s="209"/>
      <c r="AA137" s="211"/>
      <c r="AB137" s="209">
        <f t="shared" si="14"/>
        <v>0</v>
      </c>
      <c r="AC137" s="209">
        <f t="shared" si="15"/>
        <v>0</v>
      </c>
      <c r="AD137" s="209"/>
      <c r="AE137" s="207"/>
      <c r="AF137" s="209">
        <f t="shared" si="16"/>
        <v>0</v>
      </c>
      <c r="AG137" s="209">
        <f t="shared" si="17"/>
        <v>0</v>
      </c>
      <c r="AH137" s="209">
        <f>0.821+1.642</f>
        <v>2.4630000000000001</v>
      </c>
      <c r="AI137" s="211"/>
      <c r="AJ137" s="209">
        <f t="shared" si="18"/>
        <v>2.4630000000000001</v>
      </c>
      <c r="AK137" s="209">
        <f t="shared" si="19"/>
        <v>2.4630000000000001</v>
      </c>
    </row>
    <row r="138" spans="1:37" s="212" customFormat="1" ht="62" x14ac:dyDescent="0.35">
      <c r="A138" s="229">
        <v>133</v>
      </c>
      <c r="B138" s="229" t="s">
        <v>399</v>
      </c>
      <c r="C138" s="229" t="s">
        <v>276</v>
      </c>
      <c r="D138" s="247" t="s">
        <v>400</v>
      </c>
      <c r="E138" s="263" t="s">
        <v>499</v>
      </c>
      <c r="F138" s="232">
        <v>43284</v>
      </c>
      <c r="G138" s="261">
        <v>4.0720000000000001</v>
      </c>
      <c r="H138" s="232">
        <v>43403</v>
      </c>
      <c r="I138" s="232">
        <v>43419</v>
      </c>
      <c r="J138" s="236">
        <v>4.07</v>
      </c>
      <c r="K138" s="249" t="s">
        <v>493</v>
      </c>
      <c r="L138" s="249">
        <v>90</v>
      </c>
      <c r="M138" s="232">
        <v>43537</v>
      </c>
      <c r="N138" s="206">
        <v>3.66</v>
      </c>
      <c r="O138" s="232">
        <v>43472</v>
      </c>
      <c r="P138" s="232">
        <v>43609</v>
      </c>
      <c r="Q138" s="229"/>
      <c r="R138" s="244">
        <v>14</v>
      </c>
      <c r="S138" s="232"/>
      <c r="T138" s="232"/>
      <c r="U138" s="232"/>
      <c r="V138" s="232"/>
      <c r="W138" s="232"/>
      <c r="X138" s="232"/>
      <c r="Y138" s="209"/>
      <c r="Z138" s="209"/>
      <c r="AA138" s="211"/>
      <c r="AB138" s="209">
        <f t="shared" si="14"/>
        <v>0</v>
      </c>
      <c r="AC138" s="209">
        <f t="shared" si="15"/>
        <v>0</v>
      </c>
      <c r="AD138" s="209"/>
      <c r="AE138" s="207"/>
      <c r="AF138" s="209">
        <f t="shared" si="16"/>
        <v>0</v>
      </c>
      <c r="AG138" s="209">
        <f t="shared" si="17"/>
        <v>0</v>
      </c>
      <c r="AH138" s="209">
        <f>0.896+1.793</f>
        <v>2.6890000000000001</v>
      </c>
      <c r="AI138" s="211"/>
      <c r="AJ138" s="209">
        <f t="shared" si="18"/>
        <v>2.6890000000000001</v>
      </c>
      <c r="AK138" s="209">
        <f t="shared" si="19"/>
        <v>2.6890000000000001</v>
      </c>
    </row>
    <row r="139" spans="1:37" s="212" customFormat="1" ht="46.5" x14ac:dyDescent="0.35">
      <c r="A139" s="229">
        <v>134</v>
      </c>
      <c r="B139" s="229" t="s">
        <v>357</v>
      </c>
      <c r="C139" s="229" t="s">
        <v>241</v>
      </c>
      <c r="D139" s="247" t="s">
        <v>436</v>
      </c>
      <c r="E139" s="263" t="s">
        <v>500</v>
      </c>
      <c r="F139" s="232">
        <v>43297</v>
      </c>
      <c r="G139" s="261">
        <v>18.779699999999998</v>
      </c>
      <c r="H139" s="232">
        <v>43403</v>
      </c>
      <c r="I139" s="232">
        <v>43419</v>
      </c>
      <c r="J139" s="236">
        <v>16.37</v>
      </c>
      <c r="K139" s="249" t="s">
        <v>493</v>
      </c>
      <c r="L139" s="249">
        <v>90</v>
      </c>
      <c r="M139" s="232">
        <v>43537</v>
      </c>
      <c r="N139" s="206">
        <v>14.73</v>
      </c>
      <c r="O139" s="232">
        <v>43472</v>
      </c>
      <c r="P139" s="232">
        <v>43609</v>
      </c>
      <c r="Q139" s="232">
        <v>43700</v>
      </c>
      <c r="R139" s="244">
        <v>12</v>
      </c>
      <c r="S139" s="232">
        <v>43761</v>
      </c>
      <c r="T139" s="232">
        <f t="shared" ref="T139:T147" si="20">EDATE(S139,R139)</f>
        <v>44127</v>
      </c>
      <c r="U139" s="232"/>
      <c r="V139" s="232"/>
      <c r="W139" s="232"/>
      <c r="X139" s="232"/>
      <c r="Y139" s="209"/>
      <c r="Z139" s="209"/>
      <c r="AA139" s="211"/>
      <c r="AB139" s="209">
        <f t="shared" si="14"/>
        <v>0</v>
      </c>
      <c r="AC139" s="209">
        <f t="shared" si="15"/>
        <v>0</v>
      </c>
      <c r="AD139" s="209"/>
      <c r="AE139" s="207"/>
      <c r="AF139" s="209">
        <f t="shared" si="16"/>
        <v>0</v>
      </c>
      <c r="AG139" s="209">
        <f t="shared" si="17"/>
        <v>0</v>
      </c>
      <c r="AH139" s="209">
        <f>0.954+1.381</f>
        <v>2.335</v>
      </c>
      <c r="AI139" s="211"/>
      <c r="AJ139" s="209">
        <f t="shared" si="18"/>
        <v>2.335</v>
      </c>
      <c r="AK139" s="209">
        <f t="shared" si="19"/>
        <v>2.335</v>
      </c>
    </row>
    <row r="140" spans="1:37" s="212" customFormat="1" ht="62" x14ac:dyDescent="0.35">
      <c r="A140" s="229">
        <v>135</v>
      </c>
      <c r="B140" s="230" t="s">
        <v>279</v>
      </c>
      <c r="C140" s="229" t="s">
        <v>241</v>
      </c>
      <c r="D140" s="247" t="s">
        <v>501</v>
      </c>
      <c r="E140" s="263" t="s">
        <v>502</v>
      </c>
      <c r="F140" s="232">
        <v>43038</v>
      </c>
      <c r="G140" s="261">
        <v>17.27</v>
      </c>
      <c r="H140" s="232">
        <v>43403</v>
      </c>
      <c r="I140" s="232">
        <v>43419</v>
      </c>
      <c r="J140" s="236">
        <v>16.440000000000001</v>
      </c>
      <c r="K140" s="249" t="s">
        <v>493</v>
      </c>
      <c r="L140" s="249">
        <v>90</v>
      </c>
      <c r="M140" s="232">
        <v>43537</v>
      </c>
      <c r="N140" s="206">
        <v>14.8</v>
      </c>
      <c r="O140" s="232">
        <v>43472</v>
      </c>
      <c r="P140" s="232">
        <v>43609</v>
      </c>
      <c r="Q140" s="232">
        <v>43852</v>
      </c>
      <c r="R140" s="244">
        <v>6</v>
      </c>
      <c r="S140" s="232">
        <v>44005</v>
      </c>
      <c r="T140" s="232">
        <f t="shared" si="20"/>
        <v>44188</v>
      </c>
      <c r="U140" s="232"/>
      <c r="V140" s="232"/>
      <c r="W140" s="232"/>
      <c r="X140" s="232"/>
      <c r="Y140" s="209"/>
      <c r="Z140" s="209"/>
      <c r="AA140" s="211"/>
      <c r="AB140" s="209">
        <f t="shared" si="14"/>
        <v>0</v>
      </c>
      <c r="AC140" s="209">
        <f t="shared" si="15"/>
        <v>0</v>
      </c>
      <c r="AD140" s="209"/>
      <c r="AE140" s="207">
        <v>3.66</v>
      </c>
      <c r="AF140" s="209">
        <f t="shared" si="16"/>
        <v>3.66</v>
      </c>
      <c r="AG140" s="209">
        <f t="shared" si="17"/>
        <v>3.66</v>
      </c>
      <c r="AH140" s="209"/>
      <c r="AI140" s="211"/>
      <c r="AJ140" s="209">
        <f t="shared" si="18"/>
        <v>0</v>
      </c>
      <c r="AK140" s="209">
        <f t="shared" si="19"/>
        <v>3.66</v>
      </c>
    </row>
    <row r="141" spans="1:37" s="212" customFormat="1" ht="62" x14ac:dyDescent="0.35">
      <c r="A141" s="229">
        <v>136</v>
      </c>
      <c r="B141" s="230" t="s">
        <v>279</v>
      </c>
      <c r="C141" s="229" t="s">
        <v>241</v>
      </c>
      <c r="D141" s="247" t="s">
        <v>501</v>
      </c>
      <c r="E141" s="263" t="s">
        <v>503</v>
      </c>
      <c r="F141" s="232">
        <v>43075</v>
      </c>
      <c r="G141" s="261">
        <v>9.58</v>
      </c>
      <c r="H141" s="232">
        <v>43403</v>
      </c>
      <c r="I141" s="232">
        <v>43419</v>
      </c>
      <c r="J141" s="236">
        <v>9.1199999999999992</v>
      </c>
      <c r="K141" s="249" t="s">
        <v>493</v>
      </c>
      <c r="L141" s="249">
        <v>90</v>
      </c>
      <c r="M141" s="232">
        <v>43537</v>
      </c>
      <c r="N141" s="206">
        <v>8.2100000000000009</v>
      </c>
      <c r="O141" s="232">
        <v>43472</v>
      </c>
      <c r="P141" s="232">
        <v>43609</v>
      </c>
      <c r="Q141" s="232">
        <v>43852</v>
      </c>
      <c r="R141" s="244">
        <v>8</v>
      </c>
      <c r="S141" s="232">
        <v>44005</v>
      </c>
      <c r="T141" s="232">
        <f t="shared" si="20"/>
        <v>44250</v>
      </c>
      <c r="U141" s="232"/>
      <c r="V141" s="232"/>
      <c r="W141" s="232"/>
      <c r="X141" s="232"/>
      <c r="Y141" s="209"/>
      <c r="Z141" s="209"/>
      <c r="AA141" s="211"/>
      <c r="AB141" s="209">
        <f t="shared" si="14"/>
        <v>0</v>
      </c>
      <c r="AC141" s="209">
        <f t="shared" si="15"/>
        <v>0</v>
      </c>
      <c r="AD141" s="209"/>
      <c r="AE141" s="207">
        <f>3.12</f>
        <v>3.12</v>
      </c>
      <c r="AF141" s="209">
        <f t="shared" si="16"/>
        <v>3.12</v>
      </c>
      <c r="AG141" s="209">
        <f t="shared" si="17"/>
        <v>3.12</v>
      </c>
      <c r="AH141" s="209"/>
      <c r="AI141" s="211"/>
      <c r="AJ141" s="209">
        <f t="shared" si="18"/>
        <v>0</v>
      </c>
      <c r="AK141" s="209">
        <f t="shared" si="19"/>
        <v>3.12</v>
      </c>
    </row>
    <row r="142" spans="1:37" s="212" customFormat="1" ht="46.5" x14ac:dyDescent="0.35">
      <c r="A142" s="229">
        <v>137</v>
      </c>
      <c r="B142" s="230" t="s">
        <v>279</v>
      </c>
      <c r="C142" s="229" t="s">
        <v>241</v>
      </c>
      <c r="D142" s="247" t="s">
        <v>501</v>
      </c>
      <c r="E142" s="263" t="s">
        <v>504</v>
      </c>
      <c r="F142" s="232">
        <v>43109</v>
      </c>
      <c r="G142" s="261">
        <v>11.55</v>
      </c>
      <c r="H142" s="232">
        <v>43403</v>
      </c>
      <c r="I142" s="232">
        <v>43419</v>
      </c>
      <c r="J142" s="236">
        <v>9.9600000000000009</v>
      </c>
      <c r="K142" s="249" t="s">
        <v>493</v>
      </c>
      <c r="L142" s="249">
        <v>90</v>
      </c>
      <c r="M142" s="232">
        <v>43537</v>
      </c>
      <c r="N142" s="206">
        <v>8.9600000000000009</v>
      </c>
      <c r="O142" s="232">
        <v>43472</v>
      </c>
      <c r="P142" s="232">
        <v>43609</v>
      </c>
      <c r="Q142" s="232">
        <v>43852</v>
      </c>
      <c r="R142" s="244">
        <v>8</v>
      </c>
      <c r="S142" s="232">
        <v>44005</v>
      </c>
      <c r="T142" s="232">
        <f t="shared" si="20"/>
        <v>44250</v>
      </c>
      <c r="U142" s="232"/>
      <c r="V142" s="232"/>
      <c r="W142" s="232"/>
      <c r="X142" s="232"/>
      <c r="Y142" s="208">
        <v>173.99</v>
      </c>
      <c r="Z142" s="209">
        <v>0</v>
      </c>
      <c r="AA142" s="210">
        <v>17.853999999999999</v>
      </c>
      <c r="AB142" s="208">
        <f>+Z142+AA142</f>
        <v>17.853999999999999</v>
      </c>
      <c r="AC142" s="208">
        <f>+AB142+Y142</f>
        <v>191.84399999999999</v>
      </c>
      <c r="AD142" s="209"/>
      <c r="AE142" s="210">
        <v>30.27</v>
      </c>
      <c r="AF142" s="208">
        <f>+AD142+AE142</f>
        <v>30.27</v>
      </c>
      <c r="AG142" s="208">
        <f>+AF142+AC142</f>
        <v>222.114</v>
      </c>
      <c r="AH142" s="209"/>
      <c r="AI142" s="210"/>
      <c r="AJ142" s="208">
        <f>+AH142+AI142</f>
        <v>0</v>
      </c>
      <c r="AK142" s="208">
        <f>+AJ142+AG142</f>
        <v>222.114</v>
      </c>
    </row>
    <row r="143" spans="1:37" s="212" customFormat="1" ht="62" x14ac:dyDescent="0.35">
      <c r="A143" s="229">
        <v>138</v>
      </c>
      <c r="B143" s="230" t="s">
        <v>279</v>
      </c>
      <c r="C143" s="229" t="s">
        <v>241</v>
      </c>
      <c r="D143" s="247" t="s">
        <v>501</v>
      </c>
      <c r="E143" s="263" t="s">
        <v>505</v>
      </c>
      <c r="F143" s="232">
        <v>43129</v>
      </c>
      <c r="G143" s="261">
        <v>12.73</v>
      </c>
      <c r="H143" s="232">
        <v>43403</v>
      </c>
      <c r="I143" s="232">
        <v>43419</v>
      </c>
      <c r="J143" s="236">
        <v>10.6</v>
      </c>
      <c r="K143" s="249" t="s">
        <v>493</v>
      </c>
      <c r="L143" s="249">
        <v>90</v>
      </c>
      <c r="M143" s="232">
        <v>43537</v>
      </c>
      <c r="N143" s="206">
        <v>9.5399999999999991</v>
      </c>
      <c r="O143" s="232">
        <v>43472</v>
      </c>
      <c r="P143" s="232">
        <v>43609</v>
      </c>
      <c r="Q143" s="232">
        <v>43852</v>
      </c>
      <c r="R143" s="244">
        <v>8</v>
      </c>
      <c r="S143" s="232">
        <v>44005</v>
      </c>
      <c r="T143" s="232">
        <f t="shared" si="20"/>
        <v>44250</v>
      </c>
      <c r="U143" s="232"/>
      <c r="V143" s="232"/>
      <c r="W143" s="232"/>
      <c r="X143" s="232"/>
      <c r="Y143" s="209">
        <v>166.37799999999999</v>
      </c>
      <c r="Z143" s="209">
        <v>150</v>
      </c>
      <c r="AA143" s="210">
        <v>222.71200000000002</v>
      </c>
      <c r="AB143" s="208">
        <f>+Z143+AA143</f>
        <v>372.71199999999999</v>
      </c>
      <c r="AC143" s="208">
        <f>+AB143+Y143</f>
        <v>539.08999999999992</v>
      </c>
      <c r="AD143" s="209"/>
      <c r="AE143" s="211">
        <v>32.6</v>
      </c>
      <c r="AF143" s="208">
        <f>+AD143+AE143</f>
        <v>32.6</v>
      </c>
      <c r="AG143" s="208">
        <f>+AF143+AC143</f>
        <v>571.68999999999994</v>
      </c>
      <c r="AH143" s="209">
        <v>5.95</v>
      </c>
      <c r="AI143" s="210"/>
      <c r="AJ143" s="208">
        <f>+AH143+AI143</f>
        <v>5.95</v>
      </c>
      <c r="AK143" s="208">
        <f>+AJ143+AG143</f>
        <v>577.64</v>
      </c>
    </row>
    <row r="144" spans="1:37" s="212" customFormat="1" ht="46.5" x14ac:dyDescent="0.35">
      <c r="A144" s="229">
        <v>139</v>
      </c>
      <c r="B144" s="229" t="s">
        <v>254</v>
      </c>
      <c r="C144" s="229" t="s">
        <v>251</v>
      </c>
      <c r="D144" s="247" t="s">
        <v>255</v>
      </c>
      <c r="E144" s="263" t="s">
        <v>506</v>
      </c>
      <c r="F144" s="232">
        <v>43171</v>
      </c>
      <c r="G144" s="261">
        <v>41.1</v>
      </c>
      <c r="H144" s="232">
        <v>43403</v>
      </c>
      <c r="I144" s="232">
        <v>43419</v>
      </c>
      <c r="J144" s="236">
        <v>40.700000000000003</v>
      </c>
      <c r="K144" s="249" t="s">
        <v>475</v>
      </c>
      <c r="L144" s="249">
        <v>90</v>
      </c>
      <c r="M144" s="232">
        <v>43537</v>
      </c>
      <c r="N144" s="206">
        <v>36.630000000000003</v>
      </c>
      <c r="O144" s="232">
        <v>43472</v>
      </c>
      <c r="P144" s="232">
        <v>43609</v>
      </c>
      <c r="Q144" s="232">
        <v>43817</v>
      </c>
      <c r="R144" s="244">
        <v>18</v>
      </c>
      <c r="S144" s="232">
        <v>43874</v>
      </c>
      <c r="T144" s="232">
        <f t="shared" si="20"/>
        <v>44421</v>
      </c>
      <c r="U144" s="232"/>
      <c r="V144" s="232"/>
      <c r="W144" s="232"/>
      <c r="X144" s="232"/>
      <c r="Y144" s="209">
        <v>0</v>
      </c>
      <c r="Z144" s="209">
        <v>0</v>
      </c>
      <c r="AA144" s="210">
        <v>2889</v>
      </c>
      <c r="AB144" s="208">
        <f>+Z144+AA144</f>
        <v>2889</v>
      </c>
      <c r="AC144" s="208">
        <f>+AB144+Y144</f>
        <v>2889</v>
      </c>
      <c r="AD144" s="209"/>
      <c r="AE144" s="211">
        <v>0</v>
      </c>
      <c r="AF144" s="208">
        <f>+AD144+AE144</f>
        <v>0</v>
      </c>
      <c r="AG144" s="208">
        <f>+AF144+AC144</f>
        <v>2889</v>
      </c>
      <c r="AH144" s="209"/>
      <c r="AI144" s="210"/>
      <c r="AJ144" s="208">
        <f>+AH144+AI144</f>
        <v>0</v>
      </c>
      <c r="AK144" s="208">
        <f>+AJ144+AG144</f>
        <v>2889</v>
      </c>
    </row>
    <row r="145" spans="1:37" s="212" customFormat="1" ht="31" x14ac:dyDescent="0.35">
      <c r="A145" s="229">
        <v>140</v>
      </c>
      <c r="B145" s="229" t="s">
        <v>250</v>
      </c>
      <c r="C145" s="229" t="s">
        <v>251</v>
      </c>
      <c r="D145" s="247" t="s">
        <v>252</v>
      </c>
      <c r="E145" s="263" t="s">
        <v>507</v>
      </c>
      <c r="F145" s="232">
        <v>43230</v>
      </c>
      <c r="G145" s="261">
        <v>80.39</v>
      </c>
      <c r="H145" s="232">
        <v>43403</v>
      </c>
      <c r="I145" s="232">
        <v>43419</v>
      </c>
      <c r="J145" s="236">
        <v>62.39</v>
      </c>
      <c r="K145" s="249" t="s">
        <v>475</v>
      </c>
      <c r="L145" s="249">
        <v>50</v>
      </c>
      <c r="M145" s="232">
        <v>43537</v>
      </c>
      <c r="N145" s="206">
        <v>31.19</v>
      </c>
      <c r="O145" s="232">
        <v>43472</v>
      </c>
      <c r="P145" s="232">
        <v>43609</v>
      </c>
      <c r="Q145" s="232">
        <v>43640</v>
      </c>
      <c r="R145" s="244">
        <v>25</v>
      </c>
      <c r="S145" s="232">
        <v>43761</v>
      </c>
      <c r="T145" s="232">
        <f t="shared" si="20"/>
        <v>44523</v>
      </c>
      <c r="U145" s="232"/>
      <c r="V145" s="232"/>
      <c r="W145" s="232"/>
      <c r="X145" s="232"/>
      <c r="Y145" s="208">
        <v>37.804000000000002</v>
      </c>
      <c r="Z145" s="209">
        <v>0</v>
      </c>
      <c r="AA145" s="211">
        <v>295.06399999999996</v>
      </c>
      <c r="AB145" s="208">
        <f>+Z145+AA145</f>
        <v>295.06399999999996</v>
      </c>
      <c r="AC145" s="208">
        <f>+AB145+Y145</f>
        <v>332.86799999999994</v>
      </c>
      <c r="AD145" s="209"/>
      <c r="AE145" s="210">
        <v>42.078000000000003</v>
      </c>
      <c r="AF145" s="208">
        <f>+AD145+AE145</f>
        <v>42.078000000000003</v>
      </c>
      <c r="AG145" s="208">
        <f>+AF145+AC145</f>
        <v>374.94599999999991</v>
      </c>
      <c r="AH145" s="209"/>
      <c r="AI145" s="211"/>
      <c r="AJ145" s="208">
        <f>+AH145+AI145</f>
        <v>0</v>
      </c>
      <c r="AK145" s="208">
        <f>+AJ145+AG145</f>
        <v>374.94599999999991</v>
      </c>
    </row>
    <row r="146" spans="1:37" s="212" customFormat="1" ht="31" x14ac:dyDescent="0.35">
      <c r="A146" s="229">
        <v>141</v>
      </c>
      <c r="B146" s="247" t="s">
        <v>357</v>
      </c>
      <c r="C146" s="247" t="s">
        <v>241</v>
      </c>
      <c r="D146" s="247" t="s">
        <v>508</v>
      </c>
      <c r="E146" s="234" t="s">
        <v>509</v>
      </c>
      <c r="F146" s="232">
        <v>43332</v>
      </c>
      <c r="G146" s="261">
        <v>12.95</v>
      </c>
      <c r="H146" s="232">
        <v>43403</v>
      </c>
      <c r="I146" s="232">
        <v>43419</v>
      </c>
      <c r="J146" s="229">
        <v>12.41</v>
      </c>
      <c r="K146" s="236" t="s">
        <v>493</v>
      </c>
      <c r="L146" s="229">
        <v>90</v>
      </c>
      <c r="M146" s="229" t="s">
        <v>510</v>
      </c>
      <c r="N146" s="206">
        <v>11.17</v>
      </c>
      <c r="O146" s="232">
        <v>43472</v>
      </c>
      <c r="P146" s="232">
        <v>44182</v>
      </c>
      <c r="Q146" s="232"/>
      <c r="R146" s="244">
        <v>13</v>
      </c>
      <c r="S146" s="232"/>
      <c r="T146" s="232"/>
      <c r="U146" s="232"/>
      <c r="V146" s="232"/>
      <c r="W146" s="232"/>
      <c r="X146" s="232"/>
      <c r="Y146" s="208"/>
      <c r="Z146" s="209"/>
      <c r="AA146" s="211"/>
      <c r="AB146" s="208"/>
      <c r="AC146" s="208"/>
      <c r="AD146" s="209"/>
      <c r="AE146" s="210"/>
      <c r="AF146" s="208"/>
      <c r="AG146" s="208"/>
      <c r="AH146" s="209"/>
      <c r="AI146" s="211"/>
      <c r="AJ146" s="208"/>
      <c r="AK146" s="208"/>
    </row>
    <row r="147" spans="1:37" s="212" customFormat="1" ht="46.5" x14ac:dyDescent="0.35">
      <c r="A147" s="229">
        <v>142</v>
      </c>
      <c r="B147" s="247" t="s">
        <v>261</v>
      </c>
      <c r="C147" s="247" t="s">
        <v>241</v>
      </c>
      <c r="D147" s="229" t="s">
        <v>317</v>
      </c>
      <c r="E147" s="260" t="s">
        <v>511</v>
      </c>
      <c r="F147" s="232">
        <v>43091</v>
      </c>
      <c r="G147" s="247">
        <v>43.34</v>
      </c>
      <c r="H147" s="232">
        <v>43549</v>
      </c>
      <c r="I147" s="232">
        <v>43672</v>
      </c>
      <c r="J147" s="236">
        <v>10</v>
      </c>
      <c r="K147" s="236" t="s">
        <v>300</v>
      </c>
      <c r="L147" s="229">
        <v>90</v>
      </c>
      <c r="M147" s="229" t="s">
        <v>510</v>
      </c>
      <c r="N147" s="206">
        <v>9</v>
      </c>
      <c r="O147" s="232">
        <v>43861</v>
      </c>
      <c r="P147" s="232">
        <v>43910</v>
      </c>
      <c r="Q147" s="232">
        <v>44004</v>
      </c>
      <c r="R147" s="244">
        <v>12</v>
      </c>
      <c r="S147" s="232">
        <v>44141</v>
      </c>
      <c r="T147" s="232">
        <f t="shared" si="20"/>
        <v>44506</v>
      </c>
      <c r="U147" s="232"/>
      <c r="V147" s="232"/>
      <c r="W147" s="232"/>
      <c r="X147" s="232"/>
      <c r="Y147" s="208"/>
      <c r="Z147" s="209"/>
      <c r="AA147" s="211"/>
      <c r="AB147" s="208"/>
      <c r="AC147" s="208"/>
      <c r="AD147" s="209"/>
      <c r="AE147" s="210"/>
      <c r="AF147" s="208"/>
      <c r="AG147" s="208"/>
      <c r="AH147" s="209"/>
      <c r="AI147" s="211"/>
      <c r="AJ147" s="208"/>
      <c r="AK147" s="208"/>
    </row>
    <row r="148" spans="1:37" s="212" customFormat="1" ht="31" x14ac:dyDescent="0.35">
      <c r="A148" s="229">
        <v>143</v>
      </c>
      <c r="B148" s="247" t="s">
        <v>250</v>
      </c>
      <c r="C148" s="247" t="s">
        <v>251</v>
      </c>
      <c r="D148" s="229" t="s">
        <v>252</v>
      </c>
      <c r="E148" s="260" t="s">
        <v>512</v>
      </c>
      <c r="F148" s="232">
        <v>43091</v>
      </c>
      <c r="G148" s="247">
        <v>25.96</v>
      </c>
      <c r="H148" s="232">
        <v>43549</v>
      </c>
      <c r="I148" s="232">
        <v>43672</v>
      </c>
      <c r="J148" s="236">
        <v>11.2</v>
      </c>
      <c r="K148" s="236" t="s">
        <v>300</v>
      </c>
      <c r="L148" s="229">
        <v>90</v>
      </c>
      <c r="M148" s="229" t="s">
        <v>510</v>
      </c>
      <c r="N148" s="206">
        <v>10.08</v>
      </c>
      <c r="O148" s="232">
        <v>43861</v>
      </c>
      <c r="P148" s="232">
        <v>43910</v>
      </c>
      <c r="Q148" s="232">
        <v>44004</v>
      </c>
      <c r="R148" s="244">
        <v>12</v>
      </c>
      <c r="S148" s="232"/>
      <c r="T148" s="232"/>
      <c r="U148" s="232"/>
      <c r="V148" s="232"/>
      <c r="W148" s="232"/>
      <c r="X148" s="232"/>
      <c r="Y148" s="208"/>
      <c r="Z148" s="209"/>
      <c r="AA148" s="211"/>
      <c r="AB148" s="208"/>
      <c r="AC148" s="208"/>
      <c r="AD148" s="209"/>
      <c r="AE148" s="210"/>
      <c r="AF148" s="208"/>
      <c r="AG148" s="208"/>
      <c r="AH148" s="209"/>
      <c r="AI148" s="211"/>
      <c r="AJ148" s="208"/>
      <c r="AK148" s="208"/>
    </row>
    <row r="149" spans="1:37" s="212" customFormat="1" ht="31" x14ac:dyDescent="0.35">
      <c r="A149" s="229">
        <v>144</v>
      </c>
      <c r="B149" s="247" t="s">
        <v>267</v>
      </c>
      <c r="C149" s="247" t="s">
        <v>251</v>
      </c>
      <c r="D149" s="247" t="s">
        <v>268</v>
      </c>
      <c r="E149" s="260" t="s">
        <v>513</v>
      </c>
      <c r="F149" s="232">
        <v>43158</v>
      </c>
      <c r="G149" s="261">
        <v>93.76</v>
      </c>
      <c r="H149" s="232">
        <v>43549</v>
      </c>
      <c r="I149" s="232">
        <v>43672</v>
      </c>
      <c r="J149" s="229">
        <v>7.61</v>
      </c>
      <c r="K149" s="236" t="s">
        <v>300</v>
      </c>
      <c r="L149" s="229">
        <v>90</v>
      </c>
      <c r="M149" s="229" t="s">
        <v>510</v>
      </c>
      <c r="N149" s="206">
        <v>6.85</v>
      </c>
      <c r="O149" s="232">
        <v>43861</v>
      </c>
      <c r="P149" s="232">
        <v>43910</v>
      </c>
      <c r="Q149" s="232"/>
      <c r="R149" s="244">
        <v>12</v>
      </c>
      <c r="S149" s="232"/>
      <c r="T149" s="232"/>
      <c r="U149" s="232"/>
      <c r="V149" s="232"/>
      <c r="W149" s="232"/>
      <c r="X149" s="232"/>
      <c r="Y149" s="208"/>
      <c r="Z149" s="209"/>
      <c r="AA149" s="211"/>
      <c r="AB149" s="208"/>
      <c r="AC149" s="208"/>
      <c r="AD149" s="209"/>
      <c r="AE149" s="210"/>
      <c r="AF149" s="208"/>
      <c r="AG149" s="208"/>
      <c r="AH149" s="209"/>
      <c r="AI149" s="211"/>
      <c r="AJ149" s="208"/>
      <c r="AK149" s="208"/>
    </row>
    <row r="150" spans="1:37" s="212" customFormat="1" ht="31" x14ac:dyDescent="0.35">
      <c r="A150" s="229">
        <v>145</v>
      </c>
      <c r="B150" s="247" t="s">
        <v>367</v>
      </c>
      <c r="C150" s="247" t="s">
        <v>245</v>
      </c>
      <c r="D150" s="247" t="s">
        <v>495</v>
      </c>
      <c r="E150" s="260" t="s">
        <v>514</v>
      </c>
      <c r="F150" s="232">
        <v>43180</v>
      </c>
      <c r="G150" s="261">
        <v>32.94</v>
      </c>
      <c r="H150" s="232">
        <v>43549</v>
      </c>
      <c r="I150" s="232">
        <v>43672</v>
      </c>
      <c r="J150" s="229">
        <v>17.91</v>
      </c>
      <c r="K150" s="236" t="s">
        <v>300</v>
      </c>
      <c r="L150" s="229">
        <v>90</v>
      </c>
      <c r="M150" s="229" t="s">
        <v>510</v>
      </c>
      <c r="N150" s="206">
        <v>16.12</v>
      </c>
      <c r="O150" s="232">
        <v>43861</v>
      </c>
      <c r="P150" s="232">
        <v>43910</v>
      </c>
      <c r="Q150" s="232">
        <v>43998</v>
      </c>
      <c r="R150" s="244">
        <v>12</v>
      </c>
      <c r="S150" s="232"/>
      <c r="T150" s="232"/>
      <c r="U150" s="232"/>
      <c r="V150" s="232"/>
      <c r="W150" s="232"/>
      <c r="X150" s="232"/>
      <c r="Y150" s="208"/>
      <c r="Z150" s="209"/>
      <c r="AA150" s="211"/>
      <c r="AB150" s="208"/>
      <c r="AC150" s="208"/>
      <c r="AD150" s="209"/>
      <c r="AE150" s="210"/>
      <c r="AF150" s="208"/>
      <c r="AG150" s="208"/>
      <c r="AH150" s="209"/>
      <c r="AI150" s="211"/>
      <c r="AJ150" s="208"/>
      <c r="AK150" s="208"/>
    </row>
    <row r="151" spans="1:37" s="212" customFormat="1" ht="46.5" x14ac:dyDescent="0.35">
      <c r="A151" s="229">
        <v>146</v>
      </c>
      <c r="B151" s="247" t="s">
        <v>326</v>
      </c>
      <c r="C151" s="247" t="s">
        <v>245</v>
      </c>
      <c r="D151" s="247" t="s">
        <v>327</v>
      </c>
      <c r="E151" s="260" t="s">
        <v>515</v>
      </c>
      <c r="F151" s="232">
        <v>43423</v>
      </c>
      <c r="G151" s="247">
        <v>32.64</v>
      </c>
      <c r="H151" s="232">
        <v>43549</v>
      </c>
      <c r="I151" s="232">
        <v>43672</v>
      </c>
      <c r="J151" s="229">
        <v>13.58</v>
      </c>
      <c r="K151" s="236" t="s">
        <v>300</v>
      </c>
      <c r="L151" s="229">
        <v>90</v>
      </c>
      <c r="M151" s="229" t="s">
        <v>510</v>
      </c>
      <c r="N151" s="206">
        <v>12.22</v>
      </c>
      <c r="O151" s="232">
        <v>43861</v>
      </c>
      <c r="P151" s="232">
        <v>43910</v>
      </c>
      <c r="Q151" s="232">
        <v>44004</v>
      </c>
      <c r="R151" s="244">
        <v>12</v>
      </c>
      <c r="S151" s="232">
        <v>44111</v>
      </c>
      <c r="T151" s="232">
        <f t="shared" ref="T151" si="21">EDATE(S151,R151)</f>
        <v>44476</v>
      </c>
      <c r="U151" s="232"/>
      <c r="V151" s="232"/>
      <c r="W151" s="232"/>
      <c r="X151" s="232"/>
      <c r="Y151" s="208"/>
      <c r="Z151" s="209"/>
      <c r="AA151" s="211"/>
      <c r="AB151" s="208"/>
      <c r="AC151" s="208"/>
      <c r="AD151" s="209"/>
      <c r="AE151" s="210"/>
      <c r="AF151" s="208"/>
      <c r="AG151" s="208"/>
      <c r="AH151" s="209"/>
      <c r="AI151" s="211"/>
      <c r="AJ151" s="208"/>
      <c r="AK151" s="208"/>
    </row>
    <row r="152" spans="1:37" s="212" customFormat="1" ht="31" x14ac:dyDescent="0.35">
      <c r="A152" s="229">
        <v>147</v>
      </c>
      <c r="B152" s="247" t="s">
        <v>257</v>
      </c>
      <c r="C152" s="247" t="s">
        <v>258</v>
      </c>
      <c r="D152" s="247" t="s">
        <v>259</v>
      </c>
      <c r="E152" s="260" t="s">
        <v>516</v>
      </c>
      <c r="F152" s="232">
        <v>43251</v>
      </c>
      <c r="G152" s="261">
        <v>18.53</v>
      </c>
      <c r="H152" s="232">
        <v>43549</v>
      </c>
      <c r="I152" s="232">
        <v>43672</v>
      </c>
      <c r="J152" s="229">
        <v>10.25</v>
      </c>
      <c r="K152" s="236" t="s">
        <v>457</v>
      </c>
      <c r="L152" s="229">
        <v>100</v>
      </c>
      <c r="M152" s="229" t="s">
        <v>510</v>
      </c>
      <c r="N152" s="206">
        <v>10.25</v>
      </c>
      <c r="O152" s="232">
        <v>43861</v>
      </c>
      <c r="P152" s="232">
        <v>43910</v>
      </c>
      <c r="Q152" s="232">
        <v>44104</v>
      </c>
      <c r="R152" s="244">
        <v>12</v>
      </c>
      <c r="S152" s="232">
        <v>44162</v>
      </c>
      <c r="T152" s="232">
        <f>EDATE(S152,R152)</f>
        <v>44527</v>
      </c>
      <c r="U152" s="232"/>
      <c r="V152" s="232"/>
      <c r="W152" s="232"/>
      <c r="X152" s="232"/>
      <c r="Y152" s="208"/>
      <c r="Z152" s="209"/>
      <c r="AA152" s="211"/>
      <c r="AB152" s="208"/>
      <c r="AC152" s="208"/>
      <c r="AD152" s="209"/>
      <c r="AE152" s="210"/>
      <c r="AF152" s="208"/>
      <c r="AG152" s="208"/>
      <c r="AH152" s="209"/>
      <c r="AI152" s="211"/>
      <c r="AJ152" s="208"/>
      <c r="AK152" s="208"/>
    </row>
    <row r="153" spans="1:37" s="212" customFormat="1" ht="31" x14ac:dyDescent="0.35">
      <c r="A153" s="229">
        <v>148</v>
      </c>
      <c r="B153" s="247" t="s">
        <v>287</v>
      </c>
      <c r="C153" s="247" t="s">
        <v>258</v>
      </c>
      <c r="D153" s="247" t="s">
        <v>288</v>
      </c>
      <c r="E153" s="260" t="s">
        <v>517</v>
      </c>
      <c r="F153" s="232">
        <v>43251</v>
      </c>
      <c r="G153" s="261">
        <v>18.77</v>
      </c>
      <c r="H153" s="232">
        <v>43549</v>
      </c>
      <c r="I153" s="232">
        <v>43672</v>
      </c>
      <c r="J153" s="229">
        <v>8.48</v>
      </c>
      <c r="K153" s="236" t="s">
        <v>457</v>
      </c>
      <c r="L153" s="236">
        <v>100</v>
      </c>
      <c r="M153" s="229" t="s">
        <v>510</v>
      </c>
      <c r="N153" s="206">
        <v>8.48</v>
      </c>
      <c r="O153" s="232">
        <v>43861</v>
      </c>
      <c r="P153" s="232">
        <v>43910</v>
      </c>
      <c r="Q153" s="232">
        <v>44088</v>
      </c>
      <c r="R153" s="244">
        <v>12</v>
      </c>
      <c r="S153" s="232">
        <v>44151</v>
      </c>
      <c r="T153" s="232">
        <f>EDATE(S153,R153)</f>
        <v>44516</v>
      </c>
      <c r="U153" s="232"/>
      <c r="V153" s="232"/>
      <c r="W153" s="232"/>
      <c r="X153" s="232"/>
      <c r="Y153" s="208"/>
      <c r="Z153" s="209"/>
      <c r="AA153" s="211"/>
      <c r="AB153" s="208"/>
      <c r="AC153" s="208"/>
      <c r="AD153" s="209"/>
      <c r="AE153" s="210"/>
      <c r="AF153" s="208"/>
      <c r="AG153" s="208"/>
      <c r="AH153" s="209"/>
      <c r="AI153" s="211"/>
      <c r="AJ153" s="208"/>
      <c r="AK153" s="208"/>
    </row>
    <row r="154" spans="1:37" s="212" customFormat="1" ht="46.5" x14ac:dyDescent="0.35">
      <c r="A154" s="229">
        <v>149</v>
      </c>
      <c r="B154" s="247" t="s">
        <v>311</v>
      </c>
      <c r="C154" s="247" t="s">
        <v>245</v>
      </c>
      <c r="D154" s="247" t="s">
        <v>518</v>
      </c>
      <c r="E154" s="260" t="s">
        <v>519</v>
      </c>
      <c r="F154" s="232">
        <v>43381</v>
      </c>
      <c r="G154" s="247">
        <v>15.45</v>
      </c>
      <c r="H154" s="232">
        <v>43549</v>
      </c>
      <c r="I154" s="232">
        <v>43672</v>
      </c>
      <c r="J154" s="229">
        <v>8.11</v>
      </c>
      <c r="K154" s="236" t="s">
        <v>457</v>
      </c>
      <c r="L154" s="229">
        <v>100</v>
      </c>
      <c r="M154" s="229" t="s">
        <v>510</v>
      </c>
      <c r="N154" s="206">
        <v>8.11</v>
      </c>
      <c r="O154" s="232">
        <v>43861</v>
      </c>
      <c r="P154" s="232">
        <v>43910</v>
      </c>
      <c r="Q154" s="232">
        <v>44004</v>
      </c>
      <c r="R154" s="244">
        <v>6</v>
      </c>
      <c r="S154" s="232">
        <v>44039</v>
      </c>
      <c r="T154" s="232">
        <v>44223</v>
      </c>
      <c r="U154" s="232"/>
      <c r="V154" s="232"/>
      <c r="W154" s="232"/>
      <c r="X154" s="232"/>
      <c r="Y154" s="208"/>
      <c r="Z154" s="209"/>
      <c r="AA154" s="211"/>
      <c r="AB154" s="208"/>
      <c r="AC154" s="208"/>
      <c r="AD154" s="209"/>
      <c r="AE154" s="210"/>
      <c r="AF154" s="208"/>
      <c r="AG154" s="208"/>
      <c r="AH154" s="209"/>
      <c r="AI154" s="211"/>
      <c r="AJ154" s="208"/>
      <c r="AK154" s="208"/>
    </row>
    <row r="155" spans="1:37" s="212" customFormat="1" ht="31" x14ac:dyDescent="0.35">
      <c r="A155" s="229">
        <v>150</v>
      </c>
      <c r="B155" s="247" t="s">
        <v>352</v>
      </c>
      <c r="C155" s="247" t="s">
        <v>258</v>
      </c>
      <c r="D155" s="229" t="s">
        <v>353</v>
      </c>
      <c r="E155" s="260" t="s">
        <v>520</v>
      </c>
      <c r="F155" s="232">
        <v>43112</v>
      </c>
      <c r="G155" s="261">
        <v>56.81</v>
      </c>
      <c r="H155" s="232">
        <v>43613</v>
      </c>
      <c r="I155" s="232">
        <v>43672</v>
      </c>
      <c r="J155" s="229">
        <v>21.77</v>
      </c>
      <c r="K155" s="236" t="s">
        <v>457</v>
      </c>
      <c r="L155" s="229">
        <v>100</v>
      </c>
      <c r="M155" s="229" t="s">
        <v>510</v>
      </c>
      <c r="N155" s="206">
        <v>21.77</v>
      </c>
      <c r="O155" s="232">
        <v>43861</v>
      </c>
      <c r="P155" s="232">
        <v>43910</v>
      </c>
      <c r="Q155" s="232">
        <v>44008</v>
      </c>
      <c r="R155" s="244">
        <v>36</v>
      </c>
      <c r="S155" s="232">
        <v>44069</v>
      </c>
      <c r="T155" s="232">
        <v>45164</v>
      </c>
      <c r="U155" s="232"/>
      <c r="V155" s="232"/>
      <c r="W155" s="232"/>
      <c r="X155" s="232"/>
      <c r="Y155" s="208"/>
      <c r="Z155" s="209"/>
      <c r="AA155" s="211"/>
      <c r="AB155" s="208"/>
      <c r="AC155" s="208"/>
      <c r="AD155" s="209"/>
      <c r="AE155" s="210"/>
      <c r="AF155" s="208"/>
      <c r="AG155" s="208"/>
      <c r="AH155" s="209"/>
      <c r="AI155" s="211"/>
      <c r="AJ155" s="208"/>
      <c r="AK155" s="208"/>
    </row>
    <row r="156" spans="1:37" s="212" customFormat="1" ht="31" x14ac:dyDescent="0.35">
      <c r="A156" s="229">
        <v>151</v>
      </c>
      <c r="B156" s="247" t="s">
        <v>270</v>
      </c>
      <c r="C156" s="247" t="s">
        <v>245</v>
      </c>
      <c r="D156" s="247" t="s">
        <v>521</v>
      </c>
      <c r="E156" s="260" t="s">
        <v>522</v>
      </c>
      <c r="F156" s="232">
        <v>43413</v>
      </c>
      <c r="G156" s="261">
        <v>94.6</v>
      </c>
      <c r="H156" s="232">
        <v>43613</v>
      </c>
      <c r="I156" s="232">
        <v>43672</v>
      </c>
      <c r="J156" s="229">
        <v>20.66</v>
      </c>
      <c r="K156" s="236" t="s">
        <v>249</v>
      </c>
      <c r="L156" s="229">
        <v>90</v>
      </c>
      <c r="M156" s="229" t="s">
        <v>510</v>
      </c>
      <c r="N156" s="206">
        <v>18.59</v>
      </c>
      <c r="O156" s="232">
        <v>43861</v>
      </c>
      <c r="P156" s="232">
        <v>43910</v>
      </c>
      <c r="Q156" s="232">
        <v>44034</v>
      </c>
      <c r="R156" s="244">
        <v>24</v>
      </c>
      <c r="S156" s="232"/>
      <c r="T156" s="232"/>
      <c r="U156" s="232"/>
      <c r="V156" s="232"/>
      <c r="W156" s="232"/>
      <c r="X156" s="232"/>
      <c r="Y156" s="208"/>
      <c r="Z156" s="209"/>
      <c r="AA156" s="211"/>
      <c r="AB156" s="208"/>
      <c r="AC156" s="208"/>
      <c r="AD156" s="209"/>
      <c r="AE156" s="210"/>
      <c r="AF156" s="208"/>
      <c r="AG156" s="208"/>
      <c r="AH156" s="209"/>
      <c r="AI156" s="211"/>
      <c r="AJ156" s="208"/>
      <c r="AK156" s="208"/>
    </row>
    <row r="157" spans="1:37" s="212" customFormat="1" ht="31" x14ac:dyDescent="0.35">
      <c r="A157" s="229">
        <v>152</v>
      </c>
      <c r="B157" s="247" t="s">
        <v>270</v>
      </c>
      <c r="C157" s="247" t="s">
        <v>245</v>
      </c>
      <c r="D157" s="247" t="s">
        <v>523</v>
      </c>
      <c r="E157" s="260" t="s">
        <v>524</v>
      </c>
      <c r="F157" s="232">
        <v>43444</v>
      </c>
      <c r="G157" s="261">
        <v>140.43600000000001</v>
      </c>
      <c r="H157" s="232">
        <v>43613</v>
      </c>
      <c r="I157" s="232">
        <v>43672</v>
      </c>
      <c r="J157" s="229">
        <v>68.95</v>
      </c>
      <c r="K157" s="236" t="s">
        <v>249</v>
      </c>
      <c r="L157" s="229">
        <v>90</v>
      </c>
      <c r="M157" s="229" t="s">
        <v>510</v>
      </c>
      <c r="N157" s="206">
        <v>62.05</v>
      </c>
      <c r="O157" s="232">
        <v>43861</v>
      </c>
      <c r="P157" s="232">
        <v>43910</v>
      </c>
      <c r="Q157" s="232">
        <v>44075</v>
      </c>
      <c r="R157" s="244">
        <v>24</v>
      </c>
      <c r="S157" s="232"/>
      <c r="T157" s="232"/>
      <c r="U157" s="232"/>
      <c r="V157" s="232"/>
      <c r="W157" s="232"/>
      <c r="X157" s="232"/>
      <c r="Y157" s="208"/>
      <c r="Z157" s="209"/>
      <c r="AA157" s="211"/>
      <c r="AB157" s="208"/>
      <c r="AC157" s="208"/>
      <c r="AD157" s="209"/>
      <c r="AE157" s="210"/>
      <c r="AF157" s="208"/>
      <c r="AG157" s="208"/>
      <c r="AH157" s="209"/>
      <c r="AI157" s="211"/>
      <c r="AJ157" s="208"/>
      <c r="AK157" s="208"/>
    </row>
    <row r="158" spans="1:37" s="212" customFormat="1" ht="31" x14ac:dyDescent="0.35">
      <c r="A158" s="229">
        <v>153</v>
      </c>
      <c r="B158" s="247" t="s">
        <v>270</v>
      </c>
      <c r="C158" s="247" t="s">
        <v>245</v>
      </c>
      <c r="D158" s="247" t="s">
        <v>525</v>
      </c>
      <c r="E158" s="260" t="s">
        <v>526</v>
      </c>
      <c r="F158" s="232">
        <v>43460</v>
      </c>
      <c r="G158" s="247">
        <v>202.49</v>
      </c>
      <c r="H158" s="232">
        <v>43613</v>
      </c>
      <c r="I158" s="232">
        <v>43672</v>
      </c>
      <c r="J158" s="236">
        <v>52.7</v>
      </c>
      <c r="K158" s="236" t="s">
        <v>249</v>
      </c>
      <c r="L158" s="229">
        <v>90</v>
      </c>
      <c r="M158" s="229" t="s">
        <v>510</v>
      </c>
      <c r="N158" s="206">
        <v>47.73</v>
      </c>
      <c r="O158" s="232">
        <v>43861</v>
      </c>
      <c r="P158" s="232">
        <v>43910</v>
      </c>
      <c r="Q158" s="232">
        <v>44088</v>
      </c>
      <c r="R158" s="244">
        <v>24</v>
      </c>
      <c r="S158" s="232"/>
      <c r="T158" s="232"/>
      <c r="U158" s="232"/>
      <c r="V158" s="232"/>
      <c r="W158" s="232"/>
      <c r="X158" s="232"/>
      <c r="Y158" s="208"/>
      <c r="Z158" s="209"/>
      <c r="AA158" s="211"/>
      <c r="AB158" s="208"/>
      <c r="AC158" s="208"/>
      <c r="AD158" s="209"/>
      <c r="AE158" s="210"/>
      <c r="AF158" s="208"/>
      <c r="AG158" s="208"/>
      <c r="AH158" s="209"/>
      <c r="AI158" s="211"/>
      <c r="AJ158" s="208"/>
      <c r="AK158" s="208"/>
    </row>
    <row r="159" spans="1:37" s="212" customFormat="1" ht="62" x14ac:dyDescent="0.35">
      <c r="A159" s="229">
        <v>154</v>
      </c>
      <c r="B159" s="230" t="s">
        <v>279</v>
      </c>
      <c r="C159" s="247" t="s">
        <v>241</v>
      </c>
      <c r="D159" s="234" t="s">
        <v>501</v>
      </c>
      <c r="E159" s="260" t="s">
        <v>527</v>
      </c>
      <c r="F159" s="232">
        <v>43091</v>
      </c>
      <c r="G159" s="247">
        <v>18.77</v>
      </c>
      <c r="H159" s="232">
        <v>43613</v>
      </c>
      <c r="I159" s="232">
        <v>43672</v>
      </c>
      <c r="J159" s="229">
        <v>15.9</v>
      </c>
      <c r="K159" s="236" t="s">
        <v>249</v>
      </c>
      <c r="L159" s="229">
        <v>90</v>
      </c>
      <c r="M159" s="229" t="s">
        <v>510</v>
      </c>
      <c r="N159" s="206">
        <v>14.31</v>
      </c>
      <c r="O159" s="232">
        <v>43861</v>
      </c>
      <c r="P159" s="232">
        <v>43910</v>
      </c>
      <c r="Q159" s="232">
        <v>44102</v>
      </c>
      <c r="R159" s="244">
        <v>8</v>
      </c>
      <c r="S159" s="232"/>
      <c r="T159" s="232"/>
      <c r="U159" s="232"/>
      <c r="V159" s="232"/>
      <c r="W159" s="232"/>
      <c r="X159" s="232"/>
      <c r="Y159" s="208"/>
      <c r="Z159" s="209"/>
      <c r="AA159" s="211"/>
      <c r="AB159" s="208"/>
      <c r="AC159" s="208"/>
      <c r="AD159" s="209"/>
      <c r="AE159" s="210"/>
      <c r="AF159" s="208"/>
      <c r="AG159" s="208"/>
      <c r="AH159" s="209"/>
      <c r="AI159" s="211"/>
      <c r="AJ159" s="208"/>
      <c r="AK159" s="208"/>
    </row>
    <row r="160" spans="1:37" s="212" customFormat="1" ht="31" x14ac:dyDescent="0.35">
      <c r="A160" s="229">
        <v>155</v>
      </c>
      <c r="B160" s="247" t="s">
        <v>287</v>
      </c>
      <c r="C160" s="247" t="s">
        <v>258</v>
      </c>
      <c r="D160" s="229" t="s">
        <v>288</v>
      </c>
      <c r="E160" s="260" t="s">
        <v>528</v>
      </c>
      <c r="F160" s="232">
        <v>43091</v>
      </c>
      <c r="G160" s="261">
        <v>6.9</v>
      </c>
      <c r="H160" s="232">
        <v>43613</v>
      </c>
      <c r="I160" s="232">
        <v>43672</v>
      </c>
      <c r="J160" s="229">
        <v>6.86</v>
      </c>
      <c r="K160" s="236" t="s">
        <v>457</v>
      </c>
      <c r="L160" s="236">
        <v>100</v>
      </c>
      <c r="M160" s="229" t="s">
        <v>510</v>
      </c>
      <c r="N160" s="206">
        <v>6.86</v>
      </c>
      <c r="O160" s="232">
        <v>43861</v>
      </c>
      <c r="P160" s="232">
        <v>43910</v>
      </c>
      <c r="Q160" s="232">
        <v>44088</v>
      </c>
      <c r="R160" s="244">
        <v>12</v>
      </c>
      <c r="S160" s="232">
        <v>44151</v>
      </c>
      <c r="T160" s="232">
        <f>EDATE(S160,R160)</f>
        <v>44516</v>
      </c>
      <c r="U160" s="232"/>
      <c r="V160" s="232"/>
      <c r="W160" s="232"/>
      <c r="X160" s="232"/>
      <c r="Y160" s="208"/>
      <c r="Z160" s="209"/>
      <c r="AA160" s="211"/>
      <c r="AB160" s="208"/>
      <c r="AC160" s="208"/>
      <c r="AD160" s="209"/>
      <c r="AE160" s="210"/>
      <c r="AF160" s="208"/>
      <c r="AG160" s="208"/>
      <c r="AH160" s="209"/>
      <c r="AI160" s="211"/>
      <c r="AJ160" s="208"/>
      <c r="AK160" s="208"/>
    </row>
    <row r="161" spans="1:37" s="212" customFormat="1" ht="31" x14ac:dyDescent="0.35">
      <c r="A161" s="229">
        <v>156</v>
      </c>
      <c r="B161" s="247" t="s">
        <v>275</v>
      </c>
      <c r="C161" s="247" t="s">
        <v>276</v>
      </c>
      <c r="D161" s="247" t="s">
        <v>277</v>
      </c>
      <c r="E161" s="260" t="s">
        <v>529</v>
      </c>
      <c r="F161" s="232">
        <v>43138</v>
      </c>
      <c r="G161" s="261">
        <v>36.979999999999997</v>
      </c>
      <c r="H161" s="232">
        <v>43613</v>
      </c>
      <c r="I161" s="232">
        <v>43672</v>
      </c>
      <c r="J161" s="229">
        <v>26.85</v>
      </c>
      <c r="K161" s="236" t="s">
        <v>300</v>
      </c>
      <c r="L161" s="229">
        <v>90</v>
      </c>
      <c r="M161" s="229" t="s">
        <v>510</v>
      </c>
      <c r="N161" s="206">
        <v>24.17</v>
      </c>
      <c r="O161" s="232">
        <v>43861</v>
      </c>
      <c r="P161" s="232">
        <v>43910</v>
      </c>
      <c r="Q161" s="232">
        <v>44004</v>
      </c>
      <c r="R161" s="244">
        <v>12</v>
      </c>
      <c r="S161" s="232"/>
      <c r="T161" s="232"/>
      <c r="U161" s="232"/>
      <c r="V161" s="232"/>
      <c r="W161" s="232"/>
      <c r="X161" s="232"/>
      <c r="Y161" s="208"/>
      <c r="Z161" s="209"/>
      <c r="AA161" s="211"/>
      <c r="AB161" s="208"/>
      <c r="AC161" s="208"/>
      <c r="AD161" s="209"/>
      <c r="AE161" s="210"/>
      <c r="AF161" s="208"/>
      <c r="AG161" s="208"/>
      <c r="AH161" s="209"/>
      <c r="AI161" s="211"/>
      <c r="AJ161" s="208"/>
      <c r="AK161" s="208"/>
    </row>
    <row r="162" spans="1:37" s="212" customFormat="1" ht="46.5" x14ac:dyDescent="0.35">
      <c r="A162" s="229">
        <v>157</v>
      </c>
      <c r="B162" s="247" t="s">
        <v>329</v>
      </c>
      <c r="C162" s="247" t="s">
        <v>276</v>
      </c>
      <c r="D162" s="247" t="s">
        <v>330</v>
      </c>
      <c r="E162" s="260" t="s">
        <v>530</v>
      </c>
      <c r="F162" s="232">
        <v>43367</v>
      </c>
      <c r="G162" s="261">
        <v>17.8</v>
      </c>
      <c r="H162" s="232">
        <v>43613</v>
      </c>
      <c r="I162" s="232">
        <v>43672</v>
      </c>
      <c r="J162" s="229">
        <v>17.8</v>
      </c>
      <c r="K162" s="236" t="s">
        <v>300</v>
      </c>
      <c r="L162" s="265">
        <v>90</v>
      </c>
      <c r="M162" s="229" t="s">
        <v>510</v>
      </c>
      <c r="N162" s="206">
        <v>16.02</v>
      </c>
      <c r="O162" s="232">
        <v>43861</v>
      </c>
      <c r="P162" s="232">
        <v>43910</v>
      </c>
      <c r="Q162" s="232">
        <v>44011</v>
      </c>
      <c r="R162" s="244">
        <v>24</v>
      </c>
      <c r="S162" s="232"/>
      <c r="T162" s="232"/>
      <c r="U162" s="232"/>
      <c r="V162" s="232"/>
      <c r="W162" s="232"/>
      <c r="X162" s="232"/>
      <c r="Y162" s="208"/>
      <c r="Z162" s="209"/>
      <c r="AA162" s="211"/>
      <c r="AB162" s="208"/>
      <c r="AC162" s="208"/>
      <c r="AD162" s="209"/>
      <c r="AE162" s="210"/>
      <c r="AF162" s="208"/>
      <c r="AG162" s="208"/>
      <c r="AH162" s="209"/>
      <c r="AI162" s="211"/>
      <c r="AJ162" s="208"/>
      <c r="AK162" s="208"/>
    </row>
    <row r="163" spans="1:37" s="212" customFormat="1" ht="31" x14ac:dyDescent="0.35">
      <c r="A163" s="229">
        <v>158</v>
      </c>
      <c r="B163" s="247" t="s">
        <v>329</v>
      </c>
      <c r="C163" s="247" t="s">
        <v>276</v>
      </c>
      <c r="D163" s="247" t="s">
        <v>330</v>
      </c>
      <c r="E163" s="260" t="s">
        <v>531</v>
      </c>
      <c r="F163" s="232">
        <v>43367</v>
      </c>
      <c r="G163" s="261">
        <v>6.68</v>
      </c>
      <c r="H163" s="232">
        <v>43613</v>
      </c>
      <c r="I163" s="232">
        <v>43672</v>
      </c>
      <c r="J163" s="229">
        <v>2.39</v>
      </c>
      <c r="K163" s="236" t="s">
        <v>300</v>
      </c>
      <c r="L163" s="265">
        <v>90</v>
      </c>
      <c r="M163" s="229" t="s">
        <v>510</v>
      </c>
      <c r="N163" s="206">
        <v>2.15</v>
      </c>
      <c r="O163" s="232">
        <v>43861</v>
      </c>
      <c r="P163" s="232"/>
      <c r="Q163" s="232"/>
      <c r="R163" s="244">
        <v>24</v>
      </c>
      <c r="S163" s="232"/>
      <c r="T163" s="232"/>
      <c r="U163" s="232"/>
      <c r="V163" s="232"/>
      <c r="W163" s="232"/>
      <c r="X163" s="232"/>
      <c r="Y163" s="208"/>
      <c r="Z163" s="209"/>
      <c r="AA163" s="211"/>
      <c r="AB163" s="208"/>
      <c r="AC163" s="208"/>
      <c r="AD163" s="209"/>
      <c r="AE163" s="210"/>
      <c r="AF163" s="208"/>
      <c r="AG163" s="208"/>
      <c r="AH163" s="209"/>
      <c r="AI163" s="211"/>
      <c r="AJ163" s="208"/>
      <c r="AK163" s="208"/>
    </row>
    <row r="164" spans="1:37" s="212" customFormat="1" ht="62" x14ac:dyDescent="0.35">
      <c r="A164" s="229">
        <v>159</v>
      </c>
      <c r="B164" s="247" t="s">
        <v>244</v>
      </c>
      <c r="C164" s="247" t="s">
        <v>245</v>
      </c>
      <c r="D164" s="247" t="s">
        <v>246</v>
      </c>
      <c r="E164" s="260" t="s">
        <v>532</v>
      </c>
      <c r="F164" s="232">
        <v>43395</v>
      </c>
      <c r="G164" s="247">
        <v>113.12</v>
      </c>
      <c r="H164" s="232">
        <v>43613</v>
      </c>
      <c r="I164" s="232">
        <v>43672</v>
      </c>
      <c r="J164" s="229">
        <v>63.71</v>
      </c>
      <c r="K164" s="236" t="s">
        <v>249</v>
      </c>
      <c r="L164" s="265">
        <v>90</v>
      </c>
      <c r="M164" s="229" t="s">
        <v>510</v>
      </c>
      <c r="N164" s="206">
        <v>57.34</v>
      </c>
      <c r="O164" s="232">
        <v>43861</v>
      </c>
      <c r="P164" s="232">
        <v>43910</v>
      </c>
      <c r="Q164" s="232">
        <v>44004</v>
      </c>
      <c r="R164" s="244">
        <v>24</v>
      </c>
      <c r="S164" s="232"/>
      <c r="T164" s="232"/>
      <c r="U164" s="232"/>
      <c r="V164" s="232"/>
      <c r="W164" s="232"/>
      <c r="X164" s="232"/>
      <c r="Y164" s="208"/>
      <c r="Z164" s="209"/>
      <c r="AA164" s="211"/>
      <c r="AB164" s="208"/>
      <c r="AC164" s="208"/>
      <c r="AD164" s="209"/>
      <c r="AE164" s="210"/>
      <c r="AF164" s="208"/>
      <c r="AG164" s="208"/>
      <c r="AH164" s="209"/>
      <c r="AI164" s="211"/>
      <c r="AJ164" s="208"/>
      <c r="AK164" s="208"/>
    </row>
    <row r="165" spans="1:37" s="212" customFormat="1" ht="46.5" x14ac:dyDescent="0.35">
      <c r="A165" s="229">
        <v>160</v>
      </c>
      <c r="B165" s="247" t="s">
        <v>326</v>
      </c>
      <c r="C165" s="247" t="s">
        <v>245</v>
      </c>
      <c r="D165" s="247" t="s">
        <v>327</v>
      </c>
      <c r="E165" s="260" t="s">
        <v>533</v>
      </c>
      <c r="F165" s="232">
        <v>43173</v>
      </c>
      <c r="G165" s="261">
        <v>7.46</v>
      </c>
      <c r="H165" s="232">
        <v>43613</v>
      </c>
      <c r="I165" s="232">
        <v>43672</v>
      </c>
      <c r="J165" s="229">
        <v>7.46</v>
      </c>
      <c r="K165" s="236" t="s">
        <v>340</v>
      </c>
      <c r="L165" s="229">
        <v>75</v>
      </c>
      <c r="M165" s="229" t="s">
        <v>510</v>
      </c>
      <c r="N165" s="206">
        <v>5.59</v>
      </c>
      <c r="O165" s="232">
        <v>43861</v>
      </c>
      <c r="P165" s="232">
        <v>43910</v>
      </c>
      <c r="Q165" s="232">
        <v>44004</v>
      </c>
      <c r="R165" s="244">
        <v>7</v>
      </c>
      <c r="S165" s="232">
        <v>44098</v>
      </c>
      <c r="T165" s="232">
        <f>EDATE(S165,R165)</f>
        <v>44310</v>
      </c>
      <c r="U165" s="232"/>
      <c r="V165" s="232"/>
      <c r="W165" s="232"/>
      <c r="X165" s="232"/>
      <c r="Y165" s="208"/>
      <c r="Z165" s="209"/>
      <c r="AA165" s="211"/>
      <c r="AB165" s="208"/>
      <c r="AC165" s="208"/>
      <c r="AD165" s="209"/>
      <c r="AE165" s="210"/>
      <c r="AF165" s="208"/>
      <c r="AG165" s="208"/>
      <c r="AH165" s="209"/>
      <c r="AI165" s="211"/>
      <c r="AJ165" s="208"/>
      <c r="AK165" s="208"/>
    </row>
    <row r="166" spans="1:37" s="212" customFormat="1" x14ac:dyDescent="0.35">
      <c r="A166" s="228"/>
      <c r="B166" s="228"/>
      <c r="C166" s="228"/>
      <c r="D166" s="235" t="s">
        <v>138</v>
      </c>
      <c r="E166" s="266" t="s">
        <v>8</v>
      </c>
      <c r="F166" s="267"/>
      <c r="G166" s="268">
        <f>SUM(G6:G165)</f>
        <v>21447.502699999994</v>
      </c>
      <c r="H166" s="223"/>
      <c r="I166" s="223"/>
      <c r="J166" s="269">
        <f>SUM(J6:J165)</f>
        <v>17174.789999999997</v>
      </c>
      <c r="K166" s="223"/>
      <c r="L166" s="270"/>
      <c r="M166" s="223"/>
      <c r="N166" s="271">
        <f>SUM(N6:N165)</f>
        <v>11650.949999999993</v>
      </c>
      <c r="O166" s="223"/>
      <c r="P166" s="223"/>
      <c r="Q166" s="264"/>
      <c r="R166" s="272"/>
      <c r="S166" s="228"/>
      <c r="T166" s="228"/>
      <c r="U166" s="228"/>
      <c r="V166" s="228"/>
      <c r="W166" s="228"/>
      <c r="X166" s="228"/>
      <c r="Y166" s="268">
        <f t="shared" ref="Y166:AC166" si="22">SUM(Y6:Y145)</f>
        <v>1327.7</v>
      </c>
      <c r="Z166" s="268">
        <f t="shared" si="22"/>
        <v>567.44860000000006</v>
      </c>
      <c r="AA166" s="222">
        <f t="shared" si="22"/>
        <v>4185.2826000000005</v>
      </c>
      <c r="AB166" s="268">
        <f t="shared" si="22"/>
        <v>4752.7312000000002</v>
      </c>
      <c r="AC166" s="268">
        <f t="shared" si="22"/>
        <v>6080.4312000000009</v>
      </c>
      <c r="AD166" s="268">
        <f t="shared" ref="AD166:AK166" si="23">SUM(AD6:AD165)</f>
        <v>0</v>
      </c>
      <c r="AE166" s="268">
        <f t="shared" si="23"/>
        <v>1293.6582579999999</v>
      </c>
      <c r="AF166" s="268">
        <f t="shared" si="23"/>
        <v>1293.6582579999999</v>
      </c>
      <c r="AG166" s="268">
        <f t="shared" si="23"/>
        <v>7374.0894579999995</v>
      </c>
      <c r="AH166" s="268">
        <f t="shared" si="23"/>
        <v>57.127762999999995</v>
      </c>
      <c r="AI166" s="268">
        <f t="shared" si="23"/>
        <v>25.764000000000003</v>
      </c>
      <c r="AJ166" s="268">
        <f t="shared" si="23"/>
        <v>82.891762999999969</v>
      </c>
      <c r="AK166" s="268">
        <f t="shared" si="23"/>
        <v>7456.981221</v>
      </c>
    </row>
    <row r="167" spans="1:37" s="212" customFormat="1" x14ac:dyDescent="0.35">
      <c r="A167" s="273"/>
      <c r="B167" s="273"/>
      <c r="C167" s="273"/>
      <c r="D167" s="273"/>
      <c r="E167" s="273"/>
      <c r="F167" s="273"/>
      <c r="G167" s="273"/>
      <c r="H167" s="273"/>
      <c r="I167" s="273"/>
      <c r="J167" s="273"/>
      <c r="K167" s="273"/>
      <c r="L167" s="273"/>
      <c r="M167" s="273"/>
      <c r="N167" s="273"/>
      <c r="O167" s="273"/>
      <c r="P167" s="273"/>
      <c r="Q167" s="273"/>
      <c r="R167" s="232"/>
      <c r="Y167" s="213"/>
      <c r="AI167" s="213"/>
    </row>
    <row r="168" spans="1:37" s="212" customFormat="1" x14ac:dyDescent="0.35">
      <c r="I168" s="257"/>
      <c r="J168" s="257"/>
      <c r="K168" s="257"/>
      <c r="L168" s="257"/>
      <c r="O168" s="213"/>
      <c r="Y168" s="213"/>
      <c r="AI168" s="213"/>
    </row>
    <row r="169" spans="1:37" s="212" customFormat="1" x14ac:dyDescent="0.35">
      <c r="I169" s="257"/>
      <c r="J169" s="257"/>
      <c r="K169" s="257"/>
      <c r="L169" s="257"/>
      <c r="O169" s="213"/>
      <c r="Y169" s="213"/>
      <c r="AI169" s="213"/>
    </row>
    <row r="170" spans="1:37" s="212" customFormat="1" x14ac:dyDescent="0.35">
      <c r="I170" s="257"/>
      <c r="J170" s="257"/>
      <c r="K170" s="257"/>
      <c r="L170" s="257"/>
      <c r="O170" s="213"/>
      <c r="Y170" s="213"/>
      <c r="AI170" s="213"/>
    </row>
    <row r="171" spans="1:37" s="212" customFormat="1" x14ac:dyDescent="0.35">
      <c r="I171" s="257"/>
      <c r="J171" s="252"/>
      <c r="K171" s="257"/>
      <c r="L171" s="257"/>
      <c r="O171" s="213"/>
      <c r="Y171" s="213"/>
      <c r="AI171" s="213"/>
    </row>
    <row r="172" spans="1:37" s="212" customFormat="1" x14ac:dyDescent="0.35">
      <c r="I172" s="257"/>
      <c r="J172" s="252"/>
      <c r="K172" s="257"/>
      <c r="L172" s="257"/>
      <c r="O172" s="213"/>
      <c r="Y172" s="213"/>
      <c r="AI172" s="213"/>
    </row>
    <row r="173" spans="1:37" s="212" customFormat="1" x14ac:dyDescent="0.35">
      <c r="I173" s="257"/>
      <c r="J173" s="252"/>
      <c r="K173" s="257"/>
      <c r="L173" s="257"/>
      <c r="O173" s="213"/>
      <c r="Y173" s="213"/>
      <c r="AI173" s="213"/>
    </row>
    <row r="174" spans="1:37" s="212" customFormat="1" x14ac:dyDescent="0.35">
      <c r="I174" s="257"/>
      <c r="J174" s="252"/>
      <c r="K174" s="257"/>
      <c r="L174" s="257"/>
      <c r="O174" s="213"/>
      <c r="Y174" s="213"/>
      <c r="AI174" s="213"/>
    </row>
    <row r="175" spans="1:37" s="212" customFormat="1" x14ac:dyDescent="0.35">
      <c r="I175" s="257"/>
      <c r="J175" s="252"/>
      <c r="K175" s="257"/>
      <c r="L175" s="257"/>
      <c r="O175" s="213"/>
      <c r="Y175" s="213"/>
      <c r="AI175" s="213"/>
    </row>
    <row r="176" spans="1:37" s="212" customFormat="1" x14ac:dyDescent="0.35">
      <c r="I176" s="257"/>
      <c r="J176" s="252"/>
      <c r="K176" s="257"/>
      <c r="L176" s="257"/>
      <c r="O176" s="213"/>
      <c r="Y176" s="213"/>
      <c r="AI176" s="213"/>
    </row>
    <row r="177" spans="9:35" s="212" customFormat="1" x14ac:dyDescent="0.35">
      <c r="I177" s="257"/>
      <c r="J177" s="274"/>
      <c r="K177" s="257"/>
      <c r="L177" s="257"/>
      <c r="O177" s="213"/>
      <c r="Y177" s="213"/>
      <c r="AI177" s="213"/>
    </row>
    <row r="178" spans="9:35" s="212" customFormat="1" x14ac:dyDescent="0.35">
      <c r="O178" s="213"/>
      <c r="Y178" s="213"/>
      <c r="AI178" s="213"/>
    </row>
    <row r="179" spans="9:35" s="212" customFormat="1" x14ac:dyDescent="0.35">
      <c r="O179" s="213"/>
      <c r="Y179" s="213"/>
      <c r="AI179" s="213"/>
    </row>
    <row r="180" spans="9:35" s="212" customFormat="1" x14ac:dyDescent="0.35">
      <c r="O180" s="213"/>
      <c r="Y180" s="213"/>
      <c r="AI180" s="213"/>
    </row>
  </sheetData>
  <autoFilter ref="A4:Y166" xr:uid="{00000000-0009-0000-0000-000003000000}"/>
  <mergeCells count="46">
    <mergeCell ref="A1:Q1"/>
    <mergeCell ref="A2:Q2"/>
    <mergeCell ref="A3:Q3"/>
    <mergeCell ref="G70:G71"/>
    <mergeCell ref="J70:J71"/>
    <mergeCell ref="K70:K71"/>
    <mergeCell ref="L70:L71"/>
    <mergeCell ref="M70:M71"/>
    <mergeCell ref="N70:N71"/>
    <mergeCell ref="O70:O71"/>
    <mergeCell ref="P70:P71"/>
    <mergeCell ref="Q70:Q71"/>
    <mergeCell ref="T117:T118"/>
    <mergeCell ref="N117:N118"/>
    <mergeCell ref="O117:O118"/>
    <mergeCell ref="G72:G75"/>
    <mergeCell ref="L72:L75"/>
    <mergeCell ref="M72:M75"/>
    <mergeCell ref="N72:N75"/>
    <mergeCell ref="O72:O75"/>
    <mergeCell ref="P72:P75"/>
    <mergeCell ref="Q72:Q75"/>
    <mergeCell ref="R72:R75"/>
    <mergeCell ref="S72:S75"/>
    <mergeCell ref="T72:T75"/>
    <mergeCell ref="G117:G118"/>
    <mergeCell ref="J117:J118"/>
    <mergeCell ref="K117:K118"/>
    <mergeCell ref="L117:L118"/>
    <mergeCell ref="M117:M118"/>
    <mergeCell ref="P117:P118"/>
    <mergeCell ref="Q117:Q118"/>
    <mergeCell ref="R117:R118"/>
    <mergeCell ref="S117:S118"/>
    <mergeCell ref="AK3:AK4"/>
    <mergeCell ref="Y66:Y67"/>
    <mergeCell ref="Y68:Y71"/>
    <mergeCell ref="Y3:Y4"/>
    <mergeCell ref="Z3:AB3"/>
    <mergeCell ref="AC3:AC4"/>
    <mergeCell ref="AD3:AF3"/>
    <mergeCell ref="AG3:AG4"/>
    <mergeCell ref="AH3:AJ3"/>
    <mergeCell ref="R70:R71"/>
    <mergeCell ref="S70:S71"/>
    <mergeCell ref="T70:T71"/>
  </mergeCells>
  <printOptions horizontalCentered="1"/>
  <pageMargins left="0.19685039370078741" right="0.23622047244094491" top="0.51181102362204722" bottom="0.23622047244094491" header="0.31496062992125984" footer="0.23622047244094491"/>
  <pageSetup paperSize="9" scale="25" fitToHeight="0" orientation="landscape" r:id="rId1"/>
  <headerFooter>
    <oddHeader xml:space="preserve">&amp;R        &amp;"-,Bold Italic"&amp;20Format D-1:Proposals approved under PSDF       </oddHeader>
    <oddFooter>&amp;L&amp;A&amp;R&amp;P of &amp;N</oddFooter>
  </headerFooter>
  <rowBreaks count="1" manualBreakCount="1">
    <brk id="68" max="3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1C636-7248-4FA1-9B4A-B85AD8BFE9DD}">
  <dimension ref="A1:AZ165"/>
  <sheetViews>
    <sheetView zoomScale="70" zoomScaleNormal="70" workbookViewId="0">
      <selection activeCell="E6" sqref="E6"/>
    </sheetView>
  </sheetViews>
  <sheetFormatPr defaultRowHeight="14.5" x14ac:dyDescent="0.35"/>
  <cols>
    <col min="2" max="2" width="41.26953125" customWidth="1"/>
    <col min="3" max="3" width="11.1796875" customWidth="1"/>
    <col min="18" max="18" width="9.7265625" customWidth="1"/>
    <col min="42" max="42" width="21.81640625" customWidth="1"/>
  </cols>
  <sheetData>
    <row r="1" spans="1:52" ht="15" thickBot="1" x14ac:dyDescent="0.4"/>
    <row r="2" spans="1:52" ht="40.5" customHeight="1" x14ac:dyDescent="0.35">
      <c r="A2" s="470" t="s">
        <v>576</v>
      </c>
      <c r="B2" s="471"/>
      <c r="C2" s="471"/>
      <c r="D2" s="471"/>
      <c r="E2" s="471"/>
      <c r="F2" s="471"/>
      <c r="G2" s="470" t="s">
        <v>572</v>
      </c>
      <c r="H2" s="472"/>
      <c r="I2" s="470" t="s">
        <v>573</v>
      </c>
      <c r="J2" s="471"/>
      <c r="K2" s="471"/>
      <c r="L2" s="471"/>
      <c r="M2" s="471"/>
      <c r="N2" s="471"/>
      <c r="O2" s="471"/>
      <c r="P2" s="471"/>
      <c r="Q2" s="471"/>
      <c r="R2" s="471"/>
      <c r="S2" s="472"/>
      <c r="T2" s="470" t="s">
        <v>574</v>
      </c>
      <c r="U2" s="471"/>
      <c r="V2" s="471"/>
      <c r="W2" s="471"/>
      <c r="X2" s="471"/>
      <c r="Y2" s="471"/>
      <c r="Z2" s="471"/>
      <c r="AA2" s="471"/>
      <c r="AB2" s="471"/>
      <c r="AC2" s="471"/>
      <c r="AD2" s="472"/>
      <c r="AE2" s="473" t="s">
        <v>575</v>
      </c>
      <c r="AF2" s="474"/>
      <c r="AG2" s="474"/>
      <c r="AH2" s="474"/>
      <c r="AI2" s="474"/>
      <c r="AJ2" s="474"/>
      <c r="AK2" s="474"/>
      <c r="AL2" s="474"/>
      <c r="AM2" s="474"/>
      <c r="AN2" s="474"/>
      <c r="AO2" s="475"/>
      <c r="AP2" s="468" t="s">
        <v>578</v>
      </c>
      <c r="AQ2" s="299"/>
      <c r="AR2" s="299"/>
      <c r="AS2" s="299"/>
      <c r="AT2" s="299"/>
      <c r="AU2" s="299"/>
      <c r="AV2" s="299"/>
      <c r="AW2" s="299"/>
      <c r="AX2" s="299"/>
      <c r="AY2" s="299"/>
      <c r="AZ2" s="300"/>
    </row>
    <row r="3" spans="1:52" ht="91.5" customHeight="1" x14ac:dyDescent="0.35">
      <c r="A3" s="336" t="s">
        <v>556</v>
      </c>
      <c r="B3" s="297" t="s">
        <v>204</v>
      </c>
      <c r="C3" s="297" t="s">
        <v>557</v>
      </c>
      <c r="D3" s="297" t="s">
        <v>202</v>
      </c>
      <c r="E3" s="297" t="s">
        <v>558</v>
      </c>
      <c r="F3" s="337" t="s">
        <v>559</v>
      </c>
      <c r="G3" s="303" t="s">
        <v>560</v>
      </c>
      <c r="H3" s="304" t="s">
        <v>561</v>
      </c>
      <c r="I3" s="303" t="s">
        <v>562</v>
      </c>
      <c r="J3" s="293" t="s">
        <v>563</v>
      </c>
      <c r="K3" s="298" t="s">
        <v>564</v>
      </c>
      <c r="L3" s="293" t="s">
        <v>565</v>
      </c>
      <c r="M3" s="298" t="s">
        <v>566</v>
      </c>
      <c r="N3" s="293" t="s">
        <v>567</v>
      </c>
      <c r="O3" s="298" t="s">
        <v>568</v>
      </c>
      <c r="P3" s="293" t="s">
        <v>569</v>
      </c>
      <c r="Q3" s="298" t="s">
        <v>570</v>
      </c>
      <c r="R3" s="293" t="s">
        <v>571</v>
      </c>
      <c r="S3" s="304" t="s">
        <v>8</v>
      </c>
      <c r="T3" s="303" t="s">
        <v>562</v>
      </c>
      <c r="U3" s="293" t="s">
        <v>563</v>
      </c>
      <c r="V3" s="298" t="s">
        <v>564</v>
      </c>
      <c r="W3" s="293" t="s">
        <v>565</v>
      </c>
      <c r="X3" s="298" t="s">
        <v>566</v>
      </c>
      <c r="Y3" s="293" t="s">
        <v>567</v>
      </c>
      <c r="Z3" s="298" t="s">
        <v>568</v>
      </c>
      <c r="AA3" s="293" t="s">
        <v>569</v>
      </c>
      <c r="AB3" s="298" t="s">
        <v>570</v>
      </c>
      <c r="AC3" s="293" t="s">
        <v>571</v>
      </c>
      <c r="AD3" s="304" t="s">
        <v>8</v>
      </c>
      <c r="AE3" s="303" t="s">
        <v>562</v>
      </c>
      <c r="AF3" s="293" t="s">
        <v>563</v>
      </c>
      <c r="AG3" s="298" t="s">
        <v>564</v>
      </c>
      <c r="AH3" s="293" t="s">
        <v>565</v>
      </c>
      <c r="AI3" s="298" t="s">
        <v>566</v>
      </c>
      <c r="AJ3" s="293" t="s">
        <v>567</v>
      </c>
      <c r="AK3" s="298" t="s">
        <v>568</v>
      </c>
      <c r="AL3" s="293" t="s">
        <v>569</v>
      </c>
      <c r="AM3" s="298" t="s">
        <v>570</v>
      </c>
      <c r="AN3" s="293" t="s">
        <v>571</v>
      </c>
      <c r="AO3" s="304" t="s">
        <v>8</v>
      </c>
      <c r="AP3" s="469"/>
    </row>
    <row r="4" spans="1:52" ht="31" x14ac:dyDescent="0.35">
      <c r="A4" s="338">
        <f>[2]Projects!A3</f>
        <v>2</v>
      </c>
      <c r="B4" s="275" t="str">
        <f>[2]Projects!B3</f>
        <v>Renovation and Upgradation of protection system of substations (002)</v>
      </c>
      <c r="C4" s="276" t="str">
        <f>[2]Projects!C3</f>
        <v>5.1(c)</v>
      </c>
      <c r="D4" s="277" t="str">
        <f>[2]Projects!D3</f>
        <v>SR</v>
      </c>
      <c r="E4" s="277" t="str">
        <f>[2]Projects!E3</f>
        <v>Kerala</v>
      </c>
      <c r="F4" s="339" t="str">
        <f>[2]Projects!F3</f>
        <v>KSEBL</v>
      </c>
      <c r="G4" s="305"/>
      <c r="H4" s="306"/>
      <c r="I4" s="305"/>
      <c r="J4" s="279"/>
      <c r="K4" s="278"/>
      <c r="L4" s="279"/>
      <c r="M4" s="278"/>
      <c r="N4" s="279"/>
      <c r="O4" s="278"/>
      <c r="P4" s="279"/>
      <c r="Q4" s="278"/>
      <c r="R4" s="279"/>
      <c r="S4" s="306"/>
      <c r="T4" s="305"/>
      <c r="U4" s="279"/>
      <c r="V4" s="278"/>
      <c r="W4" s="279"/>
      <c r="X4" s="278"/>
      <c r="Y4" s="279"/>
      <c r="Z4" s="278"/>
      <c r="AA4" s="279"/>
      <c r="AB4" s="278"/>
      <c r="AC4" s="279"/>
      <c r="AD4" s="317"/>
      <c r="AE4" s="324"/>
      <c r="AF4" s="278"/>
      <c r="AG4" s="279"/>
      <c r="AH4" s="278"/>
      <c r="AI4" s="279"/>
      <c r="AJ4" s="278"/>
      <c r="AK4" s="279"/>
      <c r="AL4" s="278"/>
      <c r="AM4" s="279"/>
      <c r="AN4" s="292"/>
      <c r="AO4" s="325"/>
      <c r="AP4" s="330"/>
    </row>
    <row r="5" spans="1:52" ht="31" x14ac:dyDescent="0.35">
      <c r="A5" s="338">
        <f>[2]Projects!A4</f>
        <v>3</v>
      </c>
      <c r="B5" s="275" t="str">
        <f>[2]Projects!B4</f>
        <v>Renovation and Upgradation of protection system of substations (003)</v>
      </c>
      <c r="C5" s="276" t="str">
        <f>[2]Projects!C4</f>
        <v>5.1(c)</v>
      </c>
      <c r="D5" s="277" t="str">
        <f>[2]Projects!D4</f>
        <v>NR</v>
      </c>
      <c r="E5" s="277" t="str">
        <f>[2]Projects!E4</f>
        <v>Rajasthan</v>
      </c>
      <c r="F5" s="339" t="str">
        <f>[2]Projects!F4</f>
        <v>RRVPNL</v>
      </c>
      <c r="G5" s="305"/>
      <c r="H5" s="306"/>
      <c r="I5" s="305"/>
      <c r="J5" s="279"/>
      <c r="K5" s="278"/>
      <c r="L5" s="279"/>
      <c r="M5" s="278"/>
      <c r="N5" s="279"/>
      <c r="O5" s="278"/>
      <c r="P5" s="279"/>
      <c r="Q5" s="278"/>
      <c r="R5" s="279"/>
      <c r="S5" s="306"/>
      <c r="T5" s="305"/>
      <c r="U5" s="279"/>
      <c r="V5" s="278"/>
      <c r="W5" s="279"/>
      <c r="X5" s="278"/>
      <c r="Y5" s="279"/>
      <c r="Z5" s="278"/>
      <c r="AA5" s="279"/>
      <c r="AB5" s="278"/>
      <c r="AC5" s="279"/>
      <c r="AD5" s="317"/>
      <c r="AE5" s="324"/>
      <c r="AF5" s="278"/>
      <c r="AG5" s="279"/>
      <c r="AH5" s="278"/>
      <c r="AI5" s="279"/>
      <c r="AJ5" s="278"/>
      <c r="AK5" s="279"/>
      <c r="AL5" s="278"/>
      <c r="AM5" s="279"/>
      <c r="AN5" s="292"/>
      <c r="AO5" s="325"/>
      <c r="AP5" s="330"/>
    </row>
    <row r="6" spans="1:52" ht="31" x14ac:dyDescent="0.35">
      <c r="A6" s="338">
        <f>[2]Projects!A5</f>
        <v>5</v>
      </c>
      <c r="B6" s="275" t="str">
        <f>[2]Projects!B5</f>
        <v>Installation of Bus Reactors (005)</v>
      </c>
      <c r="C6" s="276" t="str">
        <f>[2]Projects!C5</f>
        <v>5.1(b)</v>
      </c>
      <c r="D6" s="277" t="str">
        <f>[2]Projects!D5</f>
        <v>NR</v>
      </c>
      <c r="E6" s="277" t="str">
        <f>[2]Projects!E5</f>
        <v>Rajasthan</v>
      </c>
      <c r="F6" s="339" t="str">
        <f>[2]Projects!F5</f>
        <v>RRVPNL</v>
      </c>
      <c r="G6" s="305"/>
      <c r="H6" s="306"/>
      <c r="I6" s="305"/>
      <c r="J6" s="279"/>
      <c r="K6" s="278"/>
      <c r="L6" s="279"/>
      <c r="M6" s="278"/>
      <c r="N6" s="279"/>
      <c r="O6" s="278"/>
      <c r="P6" s="279"/>
      <c r="Q6" s="278"/>
      <c r="R6" s="279"/>
      <c r="S6" s="306"/>
      <c r="T6" s="305"/>
      <c r="U6" s="279"/>
      <c r="V6" s="278"/>
      <c r="W6" s="279"/>
      <c r="X6" s="278"/>
      <c r="Y6" s="279"/>
      <c r="Z6" s="278"/>
      <c r="AA6" s="279"/>
      <c r="AB6" s="278"/>
      <c r="AC6" s="279"/>
      <c r="AD6" s="317"/>
      <c r="AE6" s="324"/>
      <c r="AF6" s="278"/>
      <c r="AG6" s="279"/>
      <c r="AH6" s="278"/>
      <c r="AI6" s="279"/>
      <c r="AJ6" s="278"/>
      <c r="AK6" s="279"/>
      <c r="AL6" s="278"/>
      <c r="AM6" s="279"/>
      <c r="AN6" s="292"/>
      <c r="AO6" s="325"/>
      <c r="AP6" s="330"/>
    </row>
    <row r="7" spans="1:52" ht="31" x14ac:dyDescent="0.35">
      <c r="A7" s="338">
        <f>[2]Projects!A6</f>
        <v>7</v>
      </c>
      <c r="B7" s="275" t="str">
        <f>[2]Projects!B6</f>
        <v>Renovation and Upgradation of protection system of substations (007)</v>
      </c>
      <c r="C7" s="276" t="str">
        <f>[2]Projects!C6</f>
        <v>5.1(c)</v>
      </c>
      <c r="D7" s="277" t="str">
        <f>[2]Projects!D6</f>
        <v>ER</v>
      </c>
      <c r="E7" s="277" t="str">
        <f>[2]Projects!E6</f>
        <v>West Bengal</v>
      </c>
      <c r="F7" s="339" t="str">
        <f>[2]Projects!F6</f>
        <v>WBSETCL</v>
      </c>
      <c r="G7" s="305"/>
      <c r="H7" s="306"/>
      <c r="I7" s="305"/>
      <c r="J7" s="279"/>
      <c r="K7" s="278"/>
      <c r="L7" s="279"/>
      <c r="M7" s="278"/>
      <c r="N7" s="279"/>
      <c r="O7" s="278"/>
      <c r="P7" s="279"/>
      <c r="Q7" s="278"/>
      <c r="R7" s="279"/>
      <c r="S7" s="306"/>
      <c r="T7" s="305"/>
      <c r="U7" s="279"/>
      <c r="V7" s="278"/>
      <c r="W7" s="279"/>
      <c r="X7" s="278"/>
      <c r="Y7" s="279"/>
      <c r="Z7" s="278"/>
      <c r="AA7" s="279"/>
      <c r="AB7" s="278"/>
      <c r="AC7" s="279"/>
      <c r="AD7" s="317"/>
      <c r="AE7" s="324"/>
      <c r="AF7" s="278"/>
      <c r="AG7" s="279"/>
      <c r="AH7" s="278"/>
      <c r="AI7" s="279"/>
      <c r="AJ7" s="278"/>
      <c r="AK7" s="279"/>
      <c r="AL7" s="278"/>
      <c r="AM7" s="279"/>
      <c r="AN7" s="292"/>
      <c r="AO7" s="325"/>
      <c r="AP7" s="330"/>
    </row>
    <row r="8" spans="1:52" ht="31" x14ac:dyDescent="0.35">
      <c r="A8" s="338">
        <f>[2]Projects!A7</f>
        <v>8</v>
      </c>
      <c r="B8" s="275" t="str">
        <f>[2]Projects!B7</f>
        <v>Renovation and Upgradation of protection system of substaions (008)</v>
      </c>
      <c r="C8" s="276" t="str">
        <f>[2]Projects!C7</f>
        <v>5.1(c)</v>
      </c>
      <c r="D8" s="277" t="str">
        <f>[2]Projects!D7</f>
        <v>ER</v>
      </c>
      <c r="E8" s="277" t="str">
        <f>[2]Projects!E7</f>
        <v>Odisha</v>
      </c>
      <c r="F8" s="339" t="str">
        <f>[2]Projects!F7</f>
        <v>OPTCL</v>
      </c>
      <c r="G8" s="305"/>
      <c r="H8" s="306"/>
      <c r="I8" s="305"/>
      <c r="J8" s="279"/>
      <c r="K8" s="278"/>
      <c r="L8" s="279"/>
      <c r="M8" s="278"/>
      <c r="N8" s="279"/>
      <c r="O8" s="278"/>
      <c r="P8" s="279"/>
      <c r="Q8" s="278"/>
      <c r="R8" s="279"/>
      <c r="S8" s="306"/>
      <c r="T8" s="305"/>
      <c r="U8" s="279"/>
      <c r="V8" s="278"/>
      <c r="W8" s="279"/>
      <c r="X8" s="278"/>
      <c r="Y8" s="279"/>
      <c r="Z8" s="278"/>
      <c r="AA8" s="279"/>
      <c r="AB8" s="278"/>
      <c r="AC8" s="279"/>
      <c r="AD8" s="317"/>
      <c r="AE8" s="324"/>
      <c r="AF8" s="278"/>
      <c r="AG8" s="279"/>
      <c r="AH8" s="278"/>
      <c r="AI8" s="279"/>
      <c r="AJ8" s="278"/>
      <c r="AK8" s="279"/>
      <c r="AL8" s="278"/>
      <c r="AM8" s="279"/>
      <c r="AN8" s="292"/>
      <c r="AO8" s="325"/>
      <c r="AP8" s="330"/>
    </row>
    <row r="9" spans="1:52" ht="31" x14ac:dyDescent="0.35">
      <c r="A9" s="338">
        <f>[2]Projects!A8</f>
        <v>9</v>
      </c>
      <c r="B9" s="275" t="str">
        <f>[2]Projects!B8</f>
        <v>Renovation and Upgradation of protection system of substations(009)</v>
      </c>
      <c r="C9" s="276" t="str">
        <f>[2]Projects!C8</f>
        <v>5.1(c)</v>
      </c>
      <c r="D9" s="277" t="str">
        <f>[2]Projects!D8</f>
        <v>SR</v>
      </c>
      <c r="E9" s="277" t="str">
        <f>[2]Projects!E8</f>
        <v>Andhra Pradesh</v>
      </c>
      <c r="F9" s="339" t="str">
        <f>[2]Projects!F8</f>
        <v xml:space="preserve">APTRANSCO </v>
      </c>
      <c r="G9" s="305"/>
      <c r="H9" s="306"/>
      <c r="I9" s="305"/>
      <c r="J9" s="279"/>
      <c r="K9" s="278"/>
      <c r="L9" s="279"/>
      <c r="M9" s="278"/>
      <c r="N9" s="279"/>
      <c r="O9" s="278"/>
      <c r="P9" s="279"/>
      <c r="Q9" s="278"/>
      <c r="R9" s="279"/>
      <c r="S9" s="306"/>
      <c r="T9" s="305"/>
      <c r="U9" s="279"/>
      <c r="V9" s="278"/>
      <c r="W9" s="279"/>
      <c r="X9" s="278"/>
      <c r="Y9" s="279"/>
      <c r="Z9" s="278"/>
      <c r="AA9" s="279"/>
      <c r="AB9" s="278"/>
      <c r="AC9" s="279"/>
      <c r="AD9" s="317"/>
      <c r="AE9" s="324"/>
      <c r="AF9" s="278"/>
      <c r="AG9" s="279"/>
      <c r="AH9" s="278"/>
      <c r="AI9" s="279"/>
      <c r="AJ9" s="278"/>
      <c r="AK9" s="279"/>
      <c r="AL9" s="278"/>
      <c r="AM9" s="279"/>
      <c r="AN9" s="292"/>
      <c r="AO9" s="325"/>
      <c r="AP9" s="330"/>
    </row>
    <row r="10" spans="1:52" ht="31" x14ac:dyDescent="0.35">
      <c r="A10" s="338">
        <f>[2]Projects!A9</f>
        <v>10</v>
      </c>
      <c r="B10" s="275" t="str">
        <f>[2]Projects!B9</f>
        <v>Renovation and Upgradation of protection system of substations (010)</v>
      </c>
      <c r="C10" s="276" t="str">
        <f>[2]Projects!C9</f>
        <v>5.1(c)</v>
      </c>
      <c r="D10" s="277" t="str">
        <f>[2]Projects!D9</f>
        <v>SR</v>
      </c>
      <c r="E10" s="277" t="str">
        <f>[2]Projects!E9</f>
        <v>Andhra Pradesh</v>
      </c>
      <c r="F10" s="339" t="str">
        <f>[2]Projects!F9</f>
        <v xml:space="preserve">APGENCO </v>
      </c>
      <c r="G10" s="305"/>
      <c r="H10" s="306"/>
      <c r="I10" s="305"/>
      <c r="J10" s="279"/>
      <c r="K10" s="278"/>
      <c r="L10" s="279"/>
      <c r="M10" s="278"/>
      <c r="N10" s="279"/>
      <c r="O10" s="278"/>
      <c r="P10" s="279"/>
      <c r="Q10" s="278"/>
      <c r="R10" s="279"/>
      <c r="S10" s="306"/>
      <c r="T10" s="305"/>
      <c r="U10" s="279"/>
      <c r="V10" s="278"/>
      <c r="W10" s="279"/>
      <c r="X10" s="278"/>
      <c r="Y10" s="279"/>
      <c r="Z10" s="278"/>
      <c r="AA10" s="279"/>
      <c r="AB10" s="278"/>
      <c r="AC10" s="279"/>
      <c r="AD10" s="317"/>
      <c r="AE10" s="324"/>
      <c r="AF10" s="278"/>
      <c r="AG10" s="279"/>
      <c r="AH10" s="278"/>
      <c r="AI10" s="279"/>
      <c r="AJ10" s="278"/>
      <c r="AK10" s="279"/>
      <c r="AL10" s="278"/>
      <c r="AM10" s="279"/>
      <c r="AN10" s="292"/>
      <c r="AO10" s="325"/>
      <c r="AP10" s="330"/>
    </row>
    <row r="11" spans="1:52" ht="31" x14ac:dyDescent="0.35">
      <c r="A11" s="338">
        <f>[2]Projects!A10</f>
        <v>11</v>
      </c>
      <c r="B11" s="275" t="str">
        <f>[2]Projects!B10</f>
        <v>Renovation and Upgradation of protection system of substations(011)</v>
      </c>
      <c r="C11" s="276" t="str">
        <f>[2]Projects!C10</f>
        <v>5.1(c)</v>
      </c>
      <c r="D11" s="277" t="str">
        <f>[2]Projects!D10</f>
        <v>NER</v>
      </c>
      <c r="E11" s="277" t="str">
        <f>[2]Projects!E10</f>
        <v>Assam</v>
      </c>
      <c r="F11" s="339" t="str">
        <f>[2]Projects!F10</f>
        <v>AEGCL</v>
      </c>
      <c r="G11" s="305"/>
      <c r="H11" s="306"/>
      <c r="I11" s="305"/>
      <c r="J11" s="279"/>
      <c r="K11" s="278"/>
      <c r="L11" s="279"/>
      <c r="M11" s="278"/>
      <c r="N11" s="279"/>
      <c r="O11" s="278"/>
      <c r="P11" s="279"/>
      <c r="Q11" s="278"/>
      <c r="R11" s="279"/>
      <c r="S11" s="306"/>
      <c r="T11" s="305"/>
      <c r="U11" s="279"/>
      <c r="V11" s="278"/>
      <c r="W11" s="279"/>
      <c r="X11" s="278"/>
      <c r="Y11" s="279"/>
      <c r="Z11" s="278"/>
      <c r="AA11" s="279"/>
      <c r="AB11" s="278"/>
      <c r="AC11" s="279"/>
      <c r="AD11" s="317"/>
      <c r="AE11" s="324"/>
      <c r="AF11" s="278"/>
      <c r="AG11" s="279"/>
      <c r="AH11" s="278"/>
      <c r="AI11" s="279"/>
      <c r="AJ11" s="278"/>
      <c r="AK11" s="279"/>
      <c r="AL11" s="278"/>
      <c r="AM11" s="279"/>
      <c r="AN11" s="292"/>
      <c r="AO11" s="325"/>
      <c r="AP11" s="330"/>
    </row>
    <row r="12" spans="1:52" ht="31" x14ac:dyDescent="0.35">
      <c r="A12" s="338">
        <f>[2]Projects!A11</f>
        <v>12</v>
      </c>
      <c r="B12" s="275" t="str">
        <f>[2]Projects!B11</f>
        <v>Renovation and Upgradation of protection system of substations (12)</v>
      </c>
      <c r="C12" s="276" t="str">
        <f>[2]Projects!C11</f>
        <v>5.1(c)</v>
      </c>
      <c r="D12" s="277" t="str">
        <f>[2]Projects!D11</f>
        <v>SR</v>
      </c>
      <c r="E12" s="277" t="str">
        <f>[2]Projects!E11</f>
        <v>Karnataka</v>
      </c>
      <c r="F12" s="339" t="str">
        <f>[2]Projects!F11</f>
        <v>KPTCL</v>
      </c>
      <c r="G12" s="305"/>
      <c r="H12" s="306"/>
      <c r="I12" s="305"/>
      <c r="J12" s="279"/>
      <c r="K12" s="278"/>
      <c r="L12" s="279"/>
      <c r="M12" s="278"/>
      <c r="N12" s="279"/>
      <c r="O12" s="278"/>
      <c r="P12" s="279"/>
      <c r="Q12" s="278"/>
      <c r="R12" s="279"/>
      <c r="S12" s="306"/>
      <c r="T12" s="305"/>
      <c r="U12" s="279"/>
      <c r="V12" s="278"/>
      <c r="W12" s="279"/>
      <c r="X12" s="278"/>
      <c r="Y12" s="279"/>
      <c r="Z12" s="278"/>
      <c r="AA12" s="279"/>
      <c r="AB12" s="278"/>
      <c r="AC12" s="279"/>
      <c r="AD12" s="317"/>
      <c r="AE12" s="324"/>
      <c r="AF12" s="278"/>
      <c r="AG12" s="279"/>
      <c r="AH12" s="278"/>
      <c r="AI12" s="279"/>
      <c r="AJ12" s="278"/>
      <c r="AK12" s="279"/>
      <c r="AL12" s="278"/>
      <c r="AM12" s="279"/>
      <c r="AN12" s="292"/>
      <c r="AO12" s="325"/>
      <c r="AP12" s="330"/>
    </row>
    <row r="13" spans="1:52" ht="31" x14ac:dyDescent="0.35">
      <c r="A13" s="338">
        <f>[2]Projects!A12</f>
        <v>14</v>
      </c>
      <c r="B13" s="275" t="str">
        <f>[2]Projects!B12</f>
        <v>Renovation and Upgradation of protection system of substations (014)</v>
      </c>
      <c r="C13" s="276" t="str">
        <f>[2]Projects!C12</f>
        <v>5.1(c)</v>
      </c>
      <c r="D13" s="277" t="str">
        <f>[2]Projects!D12</f>
        <v>SR</v>
      </c>
      <c r="E13" s="277" t="str">
        <f>[2]Projects!E12</f>
        <v>Telangana</v>
      </c>
      <c r="F13" s="339" t="str">
        <f>[2]Projects!F12</f>
        <v>TSGENCO</v>
      </c>
      <c r="G13" s="305"/>
      <c r="H13" s="306"/>
      <c r="I13" s="305"/>
      <c r="J13" s="279"/>
      <c r="K13" s="278"/>
      <c r="L13" s="279"/>
      <c r="M13" s="278"/>
      <c r="N13" s="279"/>
      <c r="O13" s="278"/>
      <c r="P13" s="279"/>
      <c r="Q13" s="278"/>
      <c r="R13" s="279"/>
      <c r="S13" s="306"/>
      <c r="T13" s="305"/>
      <c r="U13" s="279"/>
      <c r="V13" s="278"/>
      <c r="W13" s="279"/>
      <c r="X13" s="278"/>
      <c r="Y13" s="279"/>
      <c r="Z13" s="278"/>
      <c r="AA13" s="279"/>
      <c r="AB13" s="278"/>
      <c r="AC13" s="279"/>
      <c r="AD13" s="317"/>
      <c r="AE13" s="324"/>
      <c r="AF13" s="278"/>
      <c r="AG13" s="279"/>
      <c r="AH13" s="278"/>
      <c r="AI13" s="279"/>
      <c r="AJ13" s="278"/>
      <c r="AK13" s="279"/>
      <c r="AL13" s="278"/>
      <c r="AM13" s="279"/>
      <c r="AN13" s="292"/>
      <c r="AO13" s="325"/>
      <c r="AP13" s="330"/>
    </row>
    <row r="14" spans="1:52" ht="31" x14ac:dyDescent="0.35">
      <c r="A14" s="338">
        <f>[2]Projects!A13</f>
        <v>15</v>
      </c>
      <c r="B14" s="275" t="str">
        <f>[2]Projects!B13</f>
        <v>Renovation and Upgradation of protection system of substations (015)</v>
      </c>
      <c r="C14" s="276" t="str">
        <f>[2]Projects!C13</f>
        <v>5.1(c)</v>
      </c>
      <c r="D14" s="277" t="str">
        <f>[2]Projects!D13</f>
        <v>SR</v>
      </c>
      <c r="E14" s="277" t="str">
        <f>[2]Projects!E13</f>
        <v>Karnataka</v>
      </c>
      <c r="F14" s="339" t="str">
        <f>[2]Projects!F13</f>
        <v>KPCL</v>
      </c>
      <c r="G14" s="305"/>
      <c r="H14" s="306"/>
      <c r="I14" s="305"/>
      <c r="J14" s="279"/>
      <c r="K14" s="278"/>
      <c r="L14" s="279"/>
      <c r="M14" s="278"/>
      <c r="N14" s="279"/>
      <c r="O14" s="278"/>
      <c r="P14" s="279"/>
      <c r="Q14" s="278"/>
      <c r="R14" s="279"/>
      <c r="S14" s="306"/>
      <c r="T14" s="305"/>
      <c r="U14" s="279"/>
      <c r="V14" s="278"/>
      <c r="W14" s="279"/>
      <c r="X14" s="278"/>
      <c r="Y14" s="279"/>
      <c r="Z14" s="278"/>
      <c r="AA14" s="279"/>
      <c r="AB14" s="278"/>
      <c r="AC14" s="279"/>
      <c r="AD14" s="317"/>
      <c r="AE14" s="324"/>
      <c r="AF14" s="278"/>
      <c r="AG14" s="279"/>
      <c r="AH14" s="278"/>
      <c r="AI14" s="279"/>
      <c r="AJ14" s="278"/>
      <c r="AK14" s="279"/>
      <c r="AL14" s="278"/>
      <c r="AM14" s="279"/>
      <c r="AN14" s="292"/>
      <c r="AO14" s="325"/>
      <c r="AP14" s="330"/>
    </row>
    <row r="15" spans="1:52" ht="31" x14ac:dyDescent="0.35">
      <c r="A15" s="338">
        <f>[2]Projects!A14</f>
        <v>16</v>
      </c>
      <c r="B15" s="275" t="str">
        <f>[2]Projects!B14</f>
        <v>Renovation and Upgradation of protection system of substations. (016)</v>
      </c>
      <c r="C15" s="276" t="str">
        <f>[2]Projects!C14</f>
        <v>5.1(c)</v>
      </c>
      <c r="D15" s="277" t="str">
        <f>[2]Projects!D14</f>
        <v>SR</v>
      </c>
      <c r="E15" s="277" t="str">
        <f>[2]Projects!E14</f>
        <v>Telangana</v>
      </c>
      <c r="F15" s="339" t="str">
        <f>[2]Projects!F14</f>
        <v>TSTRANSCO</v>
      </c>
      <c r="G15" s="305"/>
      <c r="H15" s="306"/>
      <c r="I15" s="305"/>
      <c r="J15" s="279"/>
      <c r="K15" s="278"/>
      <c r="L15" s="279"/>
      <c r="M15" s="278"/>
      <c r="N15" s="279"/>
      <c r="O15" s="278"/>
      <c r="P15" s="279"/>
      <c r="Q15" s="278"/>
      <c r="R15" s="279"/>
      <c r="S15" s="306"/>
      <c r="T15" s="305"/>
      <c r="U15" s="279"/>
      <c r="V15" s="278"/>
      <c r="W15" s="279"/>
      <c r="X15" s="278"/>
      <c r="Y15" s="279"/>
      <c r="Z15" s="278"/>
      <c r="AA15" s="279"/>
      <c r="AB15" s="278"/>
      <c r="AC15" s="279"/>
      <c r="AD15" s="317"/>
      <c r="AE15" s="324"/>
      <c r="AF15" s="278"/>
      <c r="AG15" s="279"/>
      <c r="AH15" s="278"/>
      <c r="AI15" s="279"/>
      <c r="AJ15" s="278"/>
      <c r="AK15" s="279"/>
      <c r="AL15" s="278"/>
      <c r="AM15" s="279"/>
      <c r="AN15" s="292"/>
      <c r="AO15" s="325"/>
      <c r="AP15" s="330"/>
    </row>
    <row r="16" spans="1:52" ht="46.5" x14ac:dyDescent="0.35">
      <c r="A16" s="338">
        <f>[2]Projects!A15</f>
        <v>17</v>
      </c>
      <c r="B16" s="275" t="str">
        <f>[2]Projects!B15</f>
        <v>Renovation and Upgradation of protection system of substations (017)</v>
      </c>
      <c r="C16" s="276" t="str">
        <f>[2]Projects!C15</f>
        <v>5.1(c)</v>
      </c>
      <c r="D16" s="277" t="str">
        <f>[2]Projects!D15</f>
        <v>NER</v>
      </c>
      <c r="E16" s="277" t="str">
        <f>[2]Projects!E15</f>
        <v>Nagaland</v>
      </c>
      <c r="F16" s="339" t="str">
        <f>[2]Projects!F15</f>
        <v>DOP, Nagaland</v>
      </c>
      <c r="G16" s="305"/>
      <c r="H16" s="306"/>
      <c r="I16" s="305"/>
      <c r="J16" s="279"/>
      <c r="K16" s="278"/>
      <c r="L16" s="279"/>
      <c r="M16" s="278"/>
      <c r="N16" s="279"/>
      <c r="O16" s="278"/>
      <c r="P16" s="279"/>
      <c r="Q16" s="278"/>
      <c r="R16" s="279"/>
      <c r="S16" s="306"/>
      <c r="T16" s="305"/>
      <c r="U16" s="279"/>
      <c r="V16" s="278"/>
      <c r="W16" s="279"/>
      <c r="X16" s="278"/>
      <c r="Y16" s="279"/>
      <c r="Z16" s="278"/>
      <c r="AA16" s="279"/>
      <c r="AB16" s="278"/>
      <c r="AC16" s="279"/>
      <c r="AD16" s="317"/>
      <c r="AE16" s="324"/>
      <c r="AF16" s="278"/>
      <c r="AG16" s="279"/>
      <c r="AH16" s="278"/>
      <c r="AI16" s="279"/>
      <c r="AJ16" s="278"/>
      <c r="AK16" s="279"/>
      <c r="AL16" s="278"/>
      <c r="AM16" s="279"/>
      <c r="AN16" s="292"/>
      <c r="AO16" s="325"/>
      <c r="AP16" s="330"/>
    </row>
    <row r="17" spans="1:42" ht="31" x14ac:dyDescent="0.35">
      <c r="A17" s="338">
        <f>[2]Projects!A16</f>
        <v>18</v>
      </c>
      <c r="B17" s="275" t="str">
        <f>[2]Projects!B16</f>
        <v>Renovation and Upgradation of protection system of substations (018)</v>
      </c>
      <c r="C17" s="276" t="str">
        <f>[2]Projects!C16</f>
        <v>5.1(c)</v>
      </c>
      <c r="D17" s="277" t="str">
        <f>[2]Projects!D16</f>
        <v>ER</v>
      </c>
      <c r="E17" s="277" t="str">
        <f>[2]Projects!E16</f>
        <v>Bihar</v>
      </c>
      <c r="F17" s="339" t="str">
        <f>[2]Projects!F16</f>
        <v>BSPTCL</v>
      </c>
      <c r="G17" s="305"/>
      <c r="H17" s="306"/>
      <c r="I17" s="305"/>
      <c r="J17" s="279"/>
      <c r="K17" s="278"/>
      <c r="L17" s="279"/>
      <c r="M17" s="278"/>
      <c r="N17" s="279"/>
      <c r="O17" s="278"/>
      <c r="P17" s="279"/>
      <c r="Q17" s="278"/>
      <c r="R17" s="279"/>
      <c r="S17" s="306"/>
      <c r="T17" s="305"/>
      <c r="U17" s="279"/>
      <c r="V17" s="278"/>
      <c r="W17" s="279"/>
      <c r="X17" s="278"/>
      <c r="Y17" s="279"/>
      <c r="Z17" s="278"/>
      <c r="AA17" s="279"/>
      <c r="AB17" s="278"/>
      <c r="AC17" s="279"/>
      <c r="AD17" s="317"/>
      <c r="AE17" s="324"/>
      <c r="AF17" s="278"/>
      <c r="AG17" s="279"/>
      <c r="AH17" s="278"/>
      <c r="AI17" s="279"/>
      <c r="AJ17" s="278"/>
      <c r="AK17" s="279"/>
      <c r="AL17" s="278"/>
      <c r="AM17" s="279"/>
      <c r="AN17" s="292"/>
      <c r="AO17" s="325"/>
      <c r="AP17" s="330"/>
    </row>
    <row r="18" spans="1:42" ht="31" x14ac:dyDescent="0.35">
      <c r="A18" s="338">
        <f>[2]Projects!A17</f>
        <v>20</v>
      </c>
      <c r="B18" s="275" t="str">
        <f>[2]Projects!B17</f>
        <v>Renovation and Upgradation of protection system of substations (020)</v>
      </c>
      <c r="C18" s="276" t="str">
        <f>[2]Projects!C17</f>
        <v>5.1(c)</v>
      </c>
      <c r="D18" s="277" t="str">
        <f>[2]Projects!D17</f>
        <v>SR</v>
      </c>
      <c r="E18" s="277" t="str">
        <f>[2]Projects!E17</f>
        <v>TamilNadu</v>
      </c>
      <c r="F18" s="339" t="str">
        <f>[2]Projects!F17</f>
        <v>TANTRANSCO</v>
      </c>
      <c r="G18" s="305"/>
      <c r="H18" s="306"/>
      <c r="I18" s="305"/>
      <c r="J18" s="279"/>
      <c r="K18" s="278"/>
      <c r="L18" s="279"/>
      <c r="M18" s="278"/>
      <c r="N18" s="279"/>
      <c r="O18" s="278"/>
      <c r="P18" s="279"/>
      <c r="Q18" s="278"/>
      <c r="R18" s="279"/>
      <c r="S18" s="306"/>
      <c r="T18" s="305"/>
      <c r="U18" s="279"/>
      <c r="V18" s="278"/>
      <c r="W18" s="279"/>
      <c r="X18" s="278"/>
      <c r="Y18" s="279"/>
      <c r="Z18" s="278"/>
      <c r="AA18" s="279"/>
      <c r="AB18" s="278"/>
      <c r="AC18" s="279"/>
      <c r="AD18" s="317"/>
      <c r="AE18" s="324"/>
      <c r="AF18" s="278"/>
      <c r="AG18" s="279"/>
      <c r="AH18" s="278"/>
      <c r="AI18" s="279"/>
      <c r="AJ18" s="278"/>
      <c r="AK18" s="279"/>
      <c r="AL18" s="278"/>
      <c r="AM18" s="279"/>
      <c r="AN18" s="292"/>
      <c r="AO18" s="325"/>
      <c r="AP18" s="330"/>
    </row>
    <row r="19" spans="1:42" ht="46.5" x14ac:dyDescent="0.35">
      <c r="A19" s="338">
        <f>[2]Projects!A18</f>
        <v>21</v>
      </c>
      <c r="B19" s="275" t="str">
        <f>[2]Projects!B18</f>
        <v>Renovation and Upgradation of protection system of substations (021)</v>
      </c>
      <c r="C19" s="276" t="str">
        <f>[2]Projects!C18</f>
        <v>5.1(c)</v>
      </c>
      <c r="D19" s="277" t="str">
        <f>[2]Projects!D18</f>
        <v>SR</v>
      </c>
      <c r="E19" s="277" t="str">
        <f>[2]Projects!E18</f>
        <v>Puducherry</v>
      </c>
      <c r="F19" s="339" t="str">
        <f>[2]Projects!F18</f>
        <v>DoP, Puducherry</v>
      </c>
      <c r="G19" s="305"/>
      <c r="H19" s="306"/>
      <c r="I19" s="305"/>
      <c r="J19" s="279"/>
      <c r="K19" s="278"/>
      <c r="L19" s="279"/>
      <c r="M19" s="278"/>
      <c r="N19" s="279"/>
      <c r="O19" s="278"/>
      <c r="P19" s="279"/>
      <c r="Q19" s="278"/>
      <c r="R19" s="279"/>
      <c r="S19" s="306"/>
      <c r="T19" s="305"/>
      <c r="U19" s="279"/>
      <c r="V19" s="278"/>
      <c r="W19" s="279"/>
      <c r="X19" s="278"/>
      <c r="Y19" s="279"/>
      <c r="Z19" s="278"/>
      <c r="AA19" s="279"/>
      <c r="AB19" s="278"/>
      <c r="AC19" s="279"/>
      <c r="AD19" s="317"/>
      <c r="AE19" s="324"/>
      <c r="AF19" s="278"/>
      <c r="AG19" s="279"/>
      <c r="AH19" s="278"/>
      <c r="AI19" s="279"/>
      <c r="AJ19" s="278"/>
      <c r="AK19" s="279"/>
      <c r="AL19" s="278"/>
      <c r="AM19" s="279"/>
      <c r="AN19" s="292"/>
      <c r="AO19" s="325"/>
      <c r="AP19" s="330"/>
    </row>
    <row r="20" spans="1:42" ht="46.5" x14ac:dyDescent="0.35">
      <c r="A20" s="338">
        <f>[2]Projects!A19</f>
        <v>23</v>
      </c>
      <c r="B20" s="275" t="str">
        <f>[2]Projects!B19</f>
        <v>Renovation and Upgradation of protection system of substations in Jammu(023)</v>
      </c>
      <c r="C20" s="276" t="str">
        <f>[2]Projects!C19</f>
        <v>5.1(c)</v>
      </c>
      <c r="D20" s="277" t="str">
        <f>[2]Projects!D19</f>
        <v>NR</v>
      </c>
      <c r="E20" s="277" t="str">
        <f>[2]Projects!E19</f>
        <v>Jammu &amp; Kashmir</v>
      </c>
      <c r="F20" s="339" t="str">
        <f>[2]Projects!F19</f>
        <v>PDD-J&amp;K</v>
      </c>
      <c r="G20" s="305"/>
      <c r="H20" s="306"/>
      <c r="I20" s="305"/>
      <c r="J20" s="279"/>
      <c r="K20" s="278"/>
      <c r="L20" s="279"/>
      <c r="M20" s="278"/>
      <c r="N20" s="279"/>
      <c r="O20" s="278"/>
      <c r="P20" s="279"/>
      <c r="Q20" s="278"/>
      <c r="R20" s="279"/>
      <c r="S20" s="306"/>
      <c r="T20" s="305"/>
      <c r="U20" s="279"/>
      <c r="V20" s="278"/>
      <c r="W20" s="279"/>
      <c r="X20" s="278"/>
      <c r="Y20" s="279"/>
      <c r="Z20" s="278"/>
      <c r="AA20" s="279"/>
      <c r="AB20" s="278"/>
      <c r="AC20" s="279"/>
      <c r="AD20" s="317"/>
      <c r="AE20" s="324"/>
      <c r="AF20" s="278"/>
      <c r="AG20" s="279"/>
      <c r="AH20" s="278"/>
      <c r="AI20" s="279"/>
      <c r="AJ20" s="278"/>
      <c r="AK20" s="279"/>
      <c r="AL20" s="278"/>
      <c r="AM20" s="279"/>
      <c r="AN20" s="292"/>
      <c r="AO20" s="325"/>
      <c r="AP20" s="330"/>
    </row>
    <row r="21" spans="1:42" ht="46.5" x14ac:dyDescent="0.35">
      <c r="A21" s="338">
        <f>[2]Projects!A20</f>
        <v>24</v>
      </c>
      <c r="B21" s="275" t="str">
        <f>[2]Projects!B20</f>
        <v>Renovation and Upgradation of protection system of substations in Kashmir(024)</v>
      </c>
      <c r="C21" s="276" t="str">
        <f>[2]Projects!C20</f>
        <v>5.1(c)</v>
      </c>
      <c r="D21" s="277" t="str">
        <f>[2]Projects!D20</f>
        <v>NR</v>
      </c>
      <c r="E21" s="277" t="str">
        <f>[2]Projects!E20</f>
        <v>Jammu &amp; Kashmir</v>
      </c>
      <c r="F21" s="339" t="str">
        <f>[2]Projects!F20</f>
        <v>PDD-J&amp;K</v>
      </c>
      <c r="G21" s="305"/>
      <c r="H21" s="306"/>
      <c r="I21" s="305"/>
      <c r="J21" s="279"/>
      <c r="K21" s="278"/>
      <c r="L21" s="279"/>
      <c r="M21" s="278"/>
      <c r="N21" s="279"/>
      <c r="O21" s="278"/>
      <c r="P21" s="279"/>
      <c r="Q21" s="278"/>
      <c r="R21" s="279"/>
      <c r="S21" s="306"/>
      <c r="T21" s="305"/>
      <c r="U21" s="279"/>
      <c r="V21" s="278"/>
      <c r="W21" s="279"/>
      <c r="X21" s="278"/>
      <c r="Y21" s="279"/>
      <c r="Z21" s="278"/>
      <c r="AA21" s="279"/>
      <c r="AB21" s="278"/>
      <c r="AC21" s="279"/>
      <c r="AD21" s="317"/>
      <c r="AE21" s="324"/>
      <c r="AF21" s="278"/>
      <c r="AG21" s="279"/>
      <c r="AH21" s="278"/>
      <c r="AI21" s="279"/>
      <c r="AJ21" s="278"/>
      <c r="AK21" s="279"/>
      <c r="AL21" s="278"/>
      <c r="AM21" s="279"/>
      <c r="AN21" s="292"/>
      <c r="AO21" s="325"/>
      <c r="AP21" s="330"/>
    </row>
    <row r="22" spans="1:42" ht="31" x14ac:dyDescent="0.35">
      <c r="A22" s="338">
        <f>[2]Projects!A21</f>
        <v>25</v>
      </c>
      <c r="B22" s="275" t="str">
        <f>[2]Projects!B21</f>
        <v>Installation of Capacitors and FSC. (025)</v>
      </c>
      <c r="C22" s="276" t="str">
        <f>[2]Projects!C21</f>
        <v>5.1(b)</v>
      </c>
      <c r="D22" s="277" t="str">
        <f>[2]Projects!D21</f>
        <v>NR</v>
      </c>
      <c r="E22" s="277" t="str">
        <f>[2]Projects!E21</f>
        <v>Uttar Pradesh</v>
      </c>
      <c r="F22" s="339" t="str">
        <f>[2]Projects!F21</f>
        <v>UPPTCL</v>
      </c>
      <c r="G22" s="305"/>
      <c r="H22" s="306"/>
      <c r="I22" s="305"/>
      <c r="J22" s="279"/>
      <c r="K22" s="278"/>
      <c r="L22" s="279"/>
      <c r="M22" s="278"/>
      <c r="N22" s="279"/>
      <c r="O22" s="278"/>
      <c r="P22" s="279"/>
      <c r="Q22" s="278"/>
      <c r="R22" s="279"/>
      <c r="S22" s="306"/>
      <c r="T22" s="305"/>
      <c r="U22" s="279"/>
      <c r="V22" s="278"/>
      <c r="W22" s="279"/>
      <c r="X22" s="278"/>
      <c r="Y22" s="279"/>
      <c r="Z22" s="278"/>
      <c r="AA22" s="279"/>
      <c r="AB22" s="278"/>
      <c r="AC22" s="279"/>
      <c r="AD22" s="317"/>
      <c r="AE22" s="324"/>
      <c r="AF22" s="278"/>
      <c r="AG22" s="279"/>
      <c r="AH22" s="278"/>
      <c r="AI22" s="279"/>
      <c r="AJ22" s="278"/>
      <c r="AK22" s="279"/>
      <c r="AL22" s="278"/>
      <c r="AM22" s="279"/>
      <c r="AN22" s="292"/>
      <c r="AO22" s="325"/>
      <c r="AP22" s="330"/>
    </row>
    <row r="23" spans="1:42" ht="31" x14ac:dyDescent="0.35">
      <c r="A23" s="338">
        <f>[2]Projects!A22</f>
        <v>26</v>
      </c>
      <c r="B23" s="275" t="str">
        <f>[2]Projects!B22</f>
        <v>Renovation and Upgradation of protection system of substations. (026)</v>
      </c>
      <c r="C23" s="276" t="str">
        <f>[2]Projects!C22</f>
        <v>5.1(c)</v>
      </c>
      <c r="D23" s="277" t="str">
        <f>[2]Projects!D22</f>
        <v>NR</v>
      </c>
      <c r="E23" s="277" t="str">
        <f>[2]Projects!E22</f>
        <v>Uttar Pradesh</v>
      </c>
      <c r="F23" s="339" t="str">
        <f>[2]Projects!F22</f>
        <v>UPPTCL</v>
      </c>
      <c r="G23" s="305"/>
      <c r="H23" s="306"/>
      <c r="I23" s="305"/>
      <c r="J23" s="279"/>
      <c r="K23" s="278"/>
      <c r="L23" s="279"/>
      <c r="M23" s="278"/>
      <c r="N23" s="279"/>
      <c r="O23" s="278"/>
      <c r="P23" s="279"/>
      <c r="Q23" s="278"/>
      <c r="R23" s="279"/>
      <c r="S23" s="306"/>
      <c r="T23" s="305"/>
      <c r="U23" s="279"/>
      <c r="V23" s="278"/>
      <c r="W23" s="279"/>
      <c r="X23" s="278"/>
      <c r="Y23" s="279"/>
      <c r="Z23" s="278"/>
      <c r="AA23" s="279"/>
      <c r="AB23" s="278"/>
      <c r="AC23" s="279"/>
      <c r="AD23" s="317"/>
      <c r="AE23" s="324"/>
      <c r="AF23" s="278"/>
      <c r="AG23" s="279"/>
      <c r="AH23" s="278"/>
      <c r="AI23" s="279"/>
      <c r="AJ23" s="278"/>
      <c r="AK23" s="279"/>
      <c r="AL23" s="278"/>
      <c r="AM23" s="279"/>
      <c r="AN23" s="294"/>
      <c r="AO23" s="325"/>
      <c r="AP23" s="330"/>
    </row>
    <row r="24" spans="1:42" ht="31" x14ac:dyDescent="0.35">
      <c r="A24" s="338">
        <f>[2]Projects!A23</f>
        <v>27</v>
      </c>
      <c r="B24" s="275" t="str">
        <f>[2]Projects!B23</f>
        <v>Reconductoring of existing line by HTLS conductor  for relieving congestion. (027)</v>
      </c>
      <c r="C24" s="276" t="str">
        <f>[2]Projects!C23</f>
        <v>5.1(d)</v>
      </c>
      <c r="D24" s="277" t="str">
        <f>[2]Projects!D23</f>
        <v>NR</v>
      </c>
      <c r="E24" s="277" t="str">
        <f>[2]Projects!E23</f>
        <v>Uttar Pradesh</v>
      </c>
      <c r="F24" s="339" t="str">
        <f>[2]Projects!F23</f>
        <v>UPPTCL</v>
      </c>
      <c r="G24" s="305"/>
      <c r="H24" s="306"/>
      <c r="I24" s="305"/>
      <c r="J24" s="279"/>
      <c r="K24" s="278"/>
      <c r="L24" s="279"/>
      <c r="M24" s="278"/>
      <c r="N24" s="279"/>
      <c r="O24" s="278"/>
      <c r="P24" s="279"/>
      <c r="Q24" s="278"/>
      <c r="R24" s="279"/>
      <c r="S24" s="306"/>
      <c r="T24" s="305"/>
      <c r="U24" s="279"/>
      <c r="V24" s="278"/>
      <c r="W24" s="279"/>
      <c r="X24" s="278"/>
      <c r="Y24" s="279"/>
      <c r="Z24" s="278"/>
      <c r="AA24" s="279"/>
      <c r="AB24" s="278"/>
      <c r="AC24" s="279"/>
      <c r="AD24" s="317"/>
      <c r="AE24" s="324"/>
      <c r="AF24" s="278"/>
      <c r="AG24" s="279"/>
      <c r="AH24" s="278"/>
      <c r="AI24" s="279"/>
      <c r="AJ24" s="278"/>
      <c r="AK24" s="279"/>
      <c r="AL24" s="278"/>
      <c r="AM24" s="279"/>
      <c r="AN24" s="294"/>
      <c r="AO24" s="325"/>
      <c r="AP24" s="330"/>
    </row>
    <row r="25" spans="1:42" ht="31" x14ac:dyDescent="0.35">
      <c r="A25" s="338">
        <f>[2]Projects!A24</f>
        <v>28</v>
      </c>
      <c r="B25" s="275" t="str">
        <f>[2]Projects!B24</f>
        <v>Renovation and Upgradation of protection system of substations (28)</v>
      </c>
      <c r="C25" s="280" t="str">
        <f>[2]Projects!C24</f>
        <v>5.1(c)</v>
      </c>
      <c r="D25" s="277" t="str">
        <f>[2]Projects!D24</f>
        <v>WR</v>
      </c>
      <c r="E25" s="277" t="str">
        <f>[2]Projects!E24</f>
        <v>Madhya Pradesh</v>
      </c>
      <c r="F25" s="339" t="str">
        <f>[2]Projects!F24</f>
        <v>MPPTCL</v>
      </c>
      <c r="G25" s="305"/>
      <c r="H25" s="306"/>
      <c r="I25" s="305"/>
      <c r="J25" s="279"/>
      <c r="K25" s="278"/>
      <c r="L25" s="279"/>
      <c r="M25" s="278"/>
      <c r="N25" s="279"/>
      <c r="O25" s="278"/>
      <c r="P25" s="279"/>
      <c r="Q25" s="278"/>
      <c r="R25" s="279"/>
      <c r="S25" s="306"/>
      <c r="T25" s="305"/>
      <c r="U25" s="279"/>
      <c r="V25" s="278"/>
      <c r="W25" s="279"/>
      <c r="X25" s="278"/>
      <c r="Y25" s="279"/>
      <c r="Z25" s="278"/>
      <c r="AA25" s="279"/>
      <c r="AB25" s="278"/>
      <c r="AC25" s="279"/>
      <c r="AD25" s="317"/>
      <c r="AE25" s="324"/>
      <c r="AF25" s="278"/>
      <c r="AG25" s="279"/>
      <c r="AH25" s="278"/>
      <c r="AI25" s="279"/>
      <c r="AJ25" s="278"/>
      <c r="AK25" s="279"/>
      <c r="AL25" s="278"/>
      <c r="AM25" s="279"/>
      <c r="AN25" s="292"/>
      <c r="AO25" s="325"/>
      <c r="AP25" s="330"/>
    </row>
    <row r="26" spans="1:42" ht="31" x14ac:dyDescent="0.35">
      <c r="A26" s="338">
        <f>[2]Projects!A25</f>
        <v>29</v>
      </c>
      <c r="B26" s="275" t="str">
        <f>[2]Projects!B25</f>
        <v>Renovation and Upgradation of protection system of substations.(029)</v>
      </c>
      <c r="C26" s="276" t="str">
        <f>[2]Projects!C25</f>
        <v>5.1(c)</v>
      </c>
      <c r="D26" s="277" t="str">
        <f>[2]Projects!D25</f>
        <v>WR</v>
      </c>
      <c r="E26" s="277" t="str">
        <f>[2]Projects!E25</f>
        <v>Madhya Pradesh</v>
      </c>
      <c r="F26" s="339" t="str">
        <f>[2]Projects!F25</f>
        <v xml:space="preserve">MPPGCL </v>
      </c>
      <c r="G26" s="305"/>
      <c r="H26" s="306"/>
      <c r="I26" s="305"/>
      <c r="J26" s="279"/>
      <c r="K26" s="278"/>
      <c r="L26" s="279"/>
      <c r="M26" s="278"/>
      <c r="N26" s="279"/>
      <c r="O26" s="278"/>
      <c r="P26" s="279"/>
      <c r="Q26" s="278"/>
      <c r="R26" s="279"/>
      <c r="S26" s="306"/>
      <c r="T26" s="305"/>
      <c r="U26" s="279"/>
      <c r="V26" s="278"/>
      <c r="W26" s="279"/>
      <c r="X26" s="278"/>
      <c r="Y26" s="279"/>
      <c r="Z26" s="278"/>
      <c r="AA26" s="279"/>
      <c r="AB26" s="278"/>
      <c r="AC26" s="279"/>
      <c r="AD26" s="317"/>
      <c r="AE26" s="324"/>
      <c r="AF26" s="278"/>
      <c r="AG26" s="279"/>
      <c r="AH26" s="278"/>
      <c r="AI26" s="279"/>
      <c r="AJ26" s="278"/>
      <c r="AK26" s="279"/>
      <c r="AL26" s="278"/>
      <c r="AM26" s="279"/>
      <c r="AN26" s="292"/>
      <c r="AO26" s="325"/>
      <c r="AP26" s="330"/>
    </row>
    <row r="27" spans="1:42" ht="31" x14ac:dyDescent="0.35">
      <c r="A27" s="338">
        <f>[2]Projects!A26</f>
        <v>32</v>
      </c>
      <c r="B27" s="275" t="str">
        <f>[2]Projects!B26</f>
        <v>Renovation and Upgardation of protection system of substations. (32)</v>
      </c>
      <c r="C27" s="276" t="str">
        <f>[2]Projects!C26</f>
        <v>5.1(c)</v>
      </c>
      <c r="D27" s="277" t="str">
        <f>[2]Projects!D26</f>
        <v>NER</v>
      </c>
      <c r="E27" s="277" t="str">
        <f>[2]Projects!E26</f>
        <v>Mizoram</v>
      </c>
      <c r="F27" s="339" t="str">
        <f>[2]Projects!F26</f>
        <v>DoP, Mizoram</v>
      </c>
      <c r="G27" s="305"/>
      <c r="H27" s="306"/>
      <c r="I27" s="305"/>
      <c r="J27" s="279"/>
      <c r="K27" s="278"/>
      <c r="L27" s="279"/>
      <c r="M27" s="278"/>
      <c r="N27" s="279"/>
      <c r="O27" s="278"/>
      <c r="P27" s="279"/>
      <c r="Q27" s="278"/>
      <c r="R27" s="279"/>
      <c r="S27" s="306"/>
      <c r="T27" s="305"/>
      <c r="U27" s="279"/>
      <c r="V27" s="278"/>
      <c r="W27" s="279"/>
      <c r="X27" s="278"/>
      <c r="Y27" s="279"/>
      <c r="Z27" s="278"/>
      <c r="AA27" s="279"/>
      <c r="AB27" s="278"/>
      <c r="AC27" s="279"/>
      <c r="AD27" s="317"/>
      <c r="AE27" s="324"/>
      <c r="AF27" s="278"/>
      <c r="AG27" s="279"/>
      <c r="AH27" s="278"/>
      <c r="AI27" s="279"/>
      <c r="AJ27" s="278"/>
      <c r="AK27" s="279"/>
      <c r="AL27" s="278"/>
      <c r="AM27" s="279"/>
      <c r="AN27" s="292"/>
      <c r="AO27" s="325"/>
      <c r="AP27" s="330"/>
    </row>
    <row r="28" spans="1:42" ht="31" x14ac:dyDescent="0.35">
      <c r="A28" s="338">
        <f>[2]Projects!A27</f>
        <v>34</v>
      </c>
      <c r="B28" s="275" t="str">
        <f>[2]Projects!B27</f>
        <v>Automatic Demand Management Scheme. (034)</v>
      </c>
      <c r="C28" s="276" t="str">
        <f>[2]Projects!C27</f>
        <v>5.1(c)</v>
      </c>
      <c r="D28" s="277" t="str">
        <f>[2]Projects!D27</f>
        <v>WR</v>
      </c>
      <c r="E28" s="277" t="str">
        <f>[2]Projects!E27</f>
        <v>Gujarat</v>
      </c>
      <c r="F28" s="339" t="str">
        <f>[2]Projects!F27</f>
        <v>GETCO</v>
      </c>
      <c r="G28" s="305"/>
      <c r="H28" s="306"/>
      <c r="I28" s="305"/>
      <c r="J28" s="279"/>
      <c r="K28" s="278"/>
      <c r="L28" s="279"/>
      <c r="M28" s="278"/>
      <c r="N28" s="279"/>
      <c r="O28" s="278"/>
      <c r="P28" s="279"/>
      <c r="Q28" s="278"/>
      <c r="R28" s="279"/>
      <c r="S28" s="306"/>
      <c r="T28" s="305"/>
      <c r="U28" s="279"/>
      <c r="V28" s="278"/>
      <c r="W28" s="279"/>
      <c r="X28" s="278"/>
      <c r="Y28" s="279"/>
      <c r="Z28" s="278"/>
      <c r="AA28" s="279"/>
      <c r="AB28" s="278"/>
      <c r="AC28" s="279"/>
      <c r="AD28" s="317"/>
      <c r="AE28" s="324"/>
      <c r="AF28" s="278"/>
      <c r="AG28" s="279"/>
      <c r="AH28" s="278"/>
      <c r="AI28" s="279"/>
      <c r="AJ28" s="278"/>
      <c r="AK28" s="279"/>
      <c r="AL28" s="278"/>
      <c r="AM28" s="279"/>
      <c r="AN28" s="294"/>
      <c r="AO28" s="325"/>
      <c r="AP28" s="330"/>
    </row>
    <row r="29" spans="1:42" ht="15.5" x14ac:dyDescent="0.35">
      <c r="A29" s="338">
        <f>[2]Projects!A28</f>
        <v>35</v>
      </c>
      <c r="B29" s="275" t="str">
        <f>[2]Projects!B28</f>
        <v>Load Forecasting Scheme (035)</v>
      </c>
      <c r="C29" s="276" t="str">
        <f>[2]Projects!C28</f>
        <v>5.1(e)</v>
      </c>
      <c r="D29" s="277" t="str">
        <f>[2]Projects!D28</f>
        <v>WR</v>
      </c>
      <c r="E29" s="277" t="str">
        <f>[2]Projects!E28</f>
        <v>Gujarat</v>
      </c>
      <c r="F29" s="339" t="str">
        <f>[2]Projects!F28</f>
        <v>GETCO</v>
      </c>
      <c r="G29" s="305"/>
      <c r="H29" s="306"/>
      <c r="I29" s="305"/>
      <c r="J29" s="279"/>
      <c r="K29" s="278"/>
      <c r="L29" s="279"/>
      <c r="M29" s="278"/>
      <c r="N29" s="279"/>
      <c r="O29" s="278"/>
      <c r="P29" s="279"/>
      <c r="Q29" s="278"/>
      <c r="R29" s="279"/>
      <c r="S29" s="306"/>
      <c r="T29" s="305"/>
      <c r="U29" s="279"/>
      <c r="V29" s="278"/>
      <c r="W29" s="279"/>
      <c r="X29" s="278"/>
      <c r="Y29" s="279"/>
      <c r="Z29" s="278"/>
      <c r="AA29" s="279"/>
      <c r="AB29" s="278"/>
      <c r="AC29" s="279"/>
      <c r="AD29" s="317"/>
      <c r="AE29" s="324"/>
      <c r="AF29" s="278"/>
      <c r="AG29" s="279"/>
      <c r="AH29" s="278"/>
      <c r="AI29" s="279"/>
      <c r="AJ29" s="278"/>
      <c r="AK29" s="279"/>
      <c r="AL29" s="278"/>
      <c r="AM29" s="279"/>
      <c r="AN29" s="294"/>
      <c r="AO29" s="325"/>
      <c r="AP29" s="330"/>
    </row>
    <row r="30" spans="1:42" ht="31" x14ac:dyDescent="0.35">
      <c r="A30" s="338">
        <f>[2]Projects!A29</f>
        <v>38</v>
      </c>
      <c r="B30" s="275" t="str">
        <f>[2]Projects!B29</f>
        <v>Renovation and Upgradation of protection system of substations. (038)</v>
      </c>
      <c r="C30" s="276" t="str">
        <f>[2]Projects!C29</f>
        <v>5.1(c)</v>
      </c>
      <c r="D30" s="277" t="str">
        <f>[2]Projects!D29</f>
        <v>NR</v>
      </c>
      <c r="E30" s="277" t="str">
        <f>[2]Projects!E29</f>
        <v>BBMB</v>
      </c>
      <c r="F30" s="339" t="str">
        <f>[2]Projects!F29</f>
        <v>BBMB</v>
      </c>
      <c r="G30" s="305"/>
      <c r="H30" s="306"/>
      <c r="I30" s="305"/>
      <c r="J30" s="279"/>
      <c r="K30" s="278"/>
      <c r="L30" s="279"/>
      <c r="M30" s="278"/>
      <c r="N30" s="279"/>
      <c r="O30" s="278"/>
      <c r="P30" s="279"/>
      <c r="Q30" s="278"/>
      <c r="R30" s="279"/>
      <c r="S30" s="306"/>
      <c r="T30" s="305"/>
      <c r="U30" s="279"/>
      <c r="V30" s="278"/>
      <c r="W30" s="279"/>
      <c r="X30" s="278"/>
      <c r="Y30" s="279"/>
      <c r="Z30" s="278"/>
      <c r="AA30" s="279"/>
      <c r="AB30" s="278"/>
      <c r="AC30" s="279"/>
      <c r="AD30" s="317"/>
      <c r="AE30" s="324"/>
      <c r="AF30" s="278"/>
      <c r="AG30" s="279"/>
      <c r="AH30" s="278"/>
      <c r="AI30" s="279"/>
      <c r="AJ30" s="278"/>
      <c r="AK30" s="279"/>
      <c r="AL30" s="278"/>
      <c r="AM30" s="279"/>
      <c r="AN30" s="292"/>
      <c r="AO30" s="325"/>
      <c r="AP30" s="330"/>
    </row>
    <row r="31" spans="1:42" ht="31" x14ac:dyDescent="0.35">
      <c r="A31" s="338">
        <f>[2]Projects!A30</f>
        <v>39</v>
      </c>
      <c r="B31" s="275" t="str">
        <f>[2]Projects!B30</f>
        <v>Renovation and Upgradation of protection system. (039)</v>
      </c>
      <c r="C31" s="276" t="str">
        <f>[2]Projects!C30</f>
        <v>5.1(c)</v>
      </c>
      <c r="D31" s="277" t="str">
        <f>[2]Projects!D30</f>
        <v>WR</v>
      </c>
      <c r="E31" s="277" t="str">
        <f>[2]Projects!E30</f>
        <v>Chhattisgarh</v>
      </c>
      <c r="F31" s="339" t="str">
        <f>[2]Projects!F30</f>
        <v>CSPTCL</v>
      </c>
      <c r="G31" s="305"/>
      <c r="H31" s="306"/>
      <c r="I31" s="305"/>
      <c r="J31" s="279"/>
      <c r="K31" s="278"/>
      <c r="L31" s="279"/>
      <c r="M31" s="278"/>
      <c r="N31" s="279"/>
      <c r="O31" s="278"/>
      <c r="P31" s="279"/>
      <c r="Q31" s="278"/>
      <c r="R31" s="279"/>
      <c r="S31" s="306"/>
      <c r="T31" s="305"/>
      <c r="U31" s="279"/>
      <c r="V31" s="278"/>
      <c r="W31" s="279"/>
      <c r="X31" s="278"/>
      <c r="Y31" s="279"/>
      <c r="Z31" s="278"/>
      <c r="AA31" s="279"/>
      <c r="AB31" s="278"/>
      <c r="AC31" s="279"/>
      <c r="AD31" s="317"/>
      <c r="AE31" s="324"/>
      <c r="AF31" s="278"/>
      <c r="AG31" s="279"/>
      <c r="AH31" s="278"/>
      <c r="AI31" s="279"/>
      <c r="AJ31" s="278"/>
      <c r="AK31" s="279"/>
      <c r="AL31" s="278"/>
      <c r="AM31" s="279"/>
      <c r="AN31" s="292"/>
      <c r="AO31" s="325"/>
      <c r="AP31" s="330"/>
    </row>
    <row r="32" spans="1:42" ht="31" x14ac:dyDescent="0.35">
      <c r="A32" s="338">
        <f>[2]Projects!A31</f>
        <v>40</v>
      </c>
      <c r="B32" s="275" t="str">
        <f>[2]Projects!B31</f>
        <v>Renovation and Upgradation of Protection System (040)</v>
      </c>
      <c r="C32" s="276" t="str">
        <f>[2]Projects!C31</f>
        <v>5.1(c)</v>
      </c>
      <c r="D32" s="277" t="str">
        <f>[2]Projects!D31</f>
        <v>NER</v>
      </c>
      <c r="E32" s="277" t="str">
        <f>[2]Projects!E31</f>
        <v>Tripura</v>
      </c>
      <c r="F32" s="339" t="str">
        <f>[2]Projects!F31</f>
        <v>TSEBL</v>
      </c>
      <c r="G32" s="305"/>
      <c r="H32" s="306"/>
      <c r="I32" s="305"/>
      <c r="J32" s="279"/>
      <c r="K32" s="278"/>
      <c r="L32" s="279"/>
      <c r="M32" s="278"/>
      <c r="N32" s="279"/>
      <c r="O32" s="278"/>
      <c r="P32" s="279"/>
      <c r="Q32" s="278"/>
      <c r="R32" s="279"/>
      <c r="S32" s="306"/>
      <c r="T32" s="305"/>
      <c r="U32" s="279"/>
      <c r="V32" s="278"/>
      <c r="W32" s="279"/>
      <c r="X32" s="278"/>
      <c r="Y32" s="279"/>
      <c r="Z32" s="278"/>
      <c r="AA32" s="279"/>
      <c r="AB32" s="278"/>
      <c r="AC32" s="279"/>
      <c r="AD32" s="317"/>
      <c r="AE32" s="324"/>
      <c r="AF32" s="278"/>
      <c r="AG32" s="279"/>
      <c r="AH32" s="278"/>
      <c r="AI32" s="279"/>
      <c r="AJ32" s="278"/>
      <c r="AK32" s="279"/>
      <c r="AL32" s="278"/>
      <c r="AM32" s="279"/>
      <c r="AN32" s="292"/>
      <c r="AO32" s="325"/>
      <c r="AP32" s="330"/>
    </row>
    <row r="33" spans="1:42" ht="31" x14ac:dyDescent="0.35">
      <c r="A33" s="338">
        <f>[2]Projects!A32</f>
        <v>42</v>
      </c>
      <c r="B33" s="275" t="str">
        <f>[2]Projects!B32</f>
        <v>Renovation and Upgardation of protection system of substations (042)</v>
      </c>
      <c r="C33" s="276" t="str">
        <f>[2]Projects!C32</f>
        <v>5.1(c)</v>
      </c>
      <c r="D33" s="277" t="str">
        <f>[2]Projects!D32</f>
        <v>NER</v>
      </c>
      <c r="E33" s="277" t="str">
        <f>[2]Projects!E32</f>
        <v>Meghalaya</v>
      </c>
      <c r="F33" s="339" t="str">
        <f>[2]Projects!F32</f>
        <v>MePTCL</v>
      </c>
      <c r="G33" s="305"/>
      <c r="H33" s="306"/>
      <c r="I33" s="305"/>
      <c r="J33" s="279"/>
      <c r="K33" s="278"/>
      <c r="L33" s="279"/>
      <c r="M33" s="278"/>
      <c r="N33" s="279"/>
      <c r="O33" s="278"/>
      <c r="P33" s="279"/>
      <c r="Q33" s="278"/>
      <c r="R33" s="279"/>
      <c r="S33" s="306"/>
      <c r="T33" s="305"/>
      <c r="U33" s="279"/>
      <c r="V33" s="278"/>
      <c r="W33" s="279"/>
      <c r="X33" s="278"/>
      <c r="Y33" s="279"/>
      <c r="Z33" s="278"/>
      <c r="AA33" s="279"/>
      <c r="AB33" s="278"/>
      <c r="AC33" s="279"/>
      <c r="AD33" s="317"/>
      <c r="AE33" s="324"/>
      <c r="AF33" s="278"/>
      <c r="AG33" s="279"/>
      <c r="AH33" s="278"/>
      <c r="AI33" s="279"/>
      <c r="AJ33" s="278"/>
      <c r="AK33" s="279"/>
      <c r="AL33" s="278"/>
      <c r="AM33" s="279"/>
      <c r="AN33" s="292"/>
      <c r="AO33" s="325"/>
      <c r="AP33" s="330"/>
    </row>
    <row r="34" spans="1:42" ht="31" x14ac:dyDescent="0.35">
      <c r="A34" s="338">
        <f>[2]Projects!A33</f>
        <v>43</v>
      </c>
      <c r="B34" s="275" t="str">
        <f>[2]Projects!B33</f>
        <v>220kV Super conducting fault current limiter (SCFCL) project (043)</v>
      </c>
      <c r="C34" s="276" t="str">
        <f>[2]Projects!C33</f>
        <v>5.1(c)</v>
      </c>
      <c r="D34" s="277" t="str">
        <f>[2]Projects!D33</f>
        <v>WR</v>
      </c>
      <c r="E34" s="277" t="str">
        <f>[2]Projects!E33</f>
        <v>Gujarat</v>
      </c>
      <c r="F34" s="339" t="str">
        <f>[2]Projects!F33</f>
        <v>GETCO</v>
      </c>
      <c r="G34" s="305"/>
      <c r="H34" s="306"/>
      <c r="I34" s="305"/>
      <c r="J34" s="279"/>
      <c r="K34" s="278"/>
      <c r="L34" s="279"/>
      <c r="M34" s="278"/>
      <c r="N34" s="279"/>
      <c r="O34" s="278"/>
      <c r="P34" s="279"/>
      <c r="Q34" s="278"/>
      <c r="R34" s="279"/>
      <c r="S34" s="306"/>
      <c r="T34" s="305"/>
      <c r="U34" s="279"/>
      <c r="V34" s="278"/>
      <c r="W34" s="279"/>
      <c r="X34" s="278"/>
      <c r="Y34" s="279"/>
      <c r="Z34" s="278"/>
      <c r="AA34" s="279"/>
      <c r="AB34" s="278"/>
      <c r="AC34" s="279"/>
      <c r="AD34" s="317"/>
      <c r="AE34" s="324"/>
      <c r="AF34" s="278"/>
      <c r="AG34" s="279"/>
      <c r="AH34" s="278"/>
      <c r="AI34" s="279"/>
      <c r="AJ34" s="278"/>
      <c r="AK34" s="279"/>
      <c r="AL34" s="278"/>
      <c r="AM34" s="279"/>
      <c r="AN34" s="292"/>
      <c r="AO34" s="325"/>
      <c r="AP34" s="330"/>
    </row>
    <row r="35" spans="1:42" ht="46.5" x14ac:dyDescent="0.35">
      <c r="A35" s="338">
        <f>[2]Projects!A34</f>
        <v>44</v>
      </c>
      <c r="B35" s="275" t="str">
        <f>[2]Projects!B34</f>
        <v>Renovation and Upgradation of Protection System. (044)</v>
      </c>
      <c r="C35" s="276" t="str">
        <f>[2]Projects!C34</f>
        <v>5.1(c)</v>
      </c>
      <c r="D35" s="277" t="str">
        <f>[2]Projects!D34</f>
        <v>NER</v>
      </c>
      <c r="E35" s="277" t="str">
        <f>[2]Projects!E34</f>
        <v>Arunachal Pradesh</v>
      </c>
      <c r="F35" s="339" t="str">
        <f>[2]Projects!F34</f>
        <v xml:space="preserve">APPCL </v>
      </c>
      <c r="G35" s="305"/>
      <c r="H35" s="306"/>
      <c r="I35" s="305"/>
      <c r="J35" s="279"/>
      <c r="K35" s="278"/>
      <c r="L35" s="279"/>
      <c r="M35" s="278"/>
      <c r="N35" s="279"/>
      <c r="O35" s="278"/>
      <c r="P35" s="279"/>
      <c r="Q35" s="278"/>
      <c r="R35" s="279"/>
      <c r="S35" s="306"/>
      <c r="T35" s="305"/>
      <c r="U35" s="279"/>
      <c r="V35" s="278"/>
      <c r="W35" s="279"/>
      <c r="X35" s="278"/>
      <c r="Y35" s="279"/>
      <c r="Z35" s="278"/>
      <c r="AA35" s="279"/>
      <c r="AB35" s="278"/>
      <c r="AC35" s="279"/>
      <c r="AD35" s="317"/>
      <c r="AE35" s="324"/>
      <c r="AF35" s="278"/>
      <c r="AG35" s="279"/>
      <c r="AH35" s="278"/>
      <c r="AI35" s="279"/>
      <c r="AJ35" s="278"/>
      <c r="AK35" s="279"/>
      <c r="AL35" s="278"/>
      <c r="AM35" s="279"/>
      <c r="AN35" s="292"/>
      <c r="AO35" s="325"/>
      <c r="AP35" s="330"/>
    </row>
    <row r="36" spans="1:42" ht="15.5" x14ac:dyDescent="0.35">
      <c r="A36" s="338">
        <f>[2]Projects!A35</f>
        <v>47</v>
      </c>
      <c r="B36" s="275" t="str">
        <f>[2]Projects!B35</f>
        <v>Installation of BCU. (047)</v>
      </c>
      <c r="C36" s="276" t="str">
        <f>[2]Projects!C35</f>
        <v>5.1(c)</v>
      </c>
      <c r="D36" s="277" t="str">
        <f>[2]Projects!D35</f>
        <v>NER</v>
      </c>
      <c r="E36" s="277" t="str">
        <f>[2]Projects!E35</f>
        <v>Assam</v>
      </c>
      <c r="F36" s="339" t="str">
        <f>[2]Projects!F35</f>
        <v>AEGCL</v>
      </c>
      <c r="G36" s="307"/>
      <c r="H36" s="308"/>
      <c r="I36" s="307"/>
      <c r="J36" s="282"/>
      <c r="K36" s="281"/>
      <c r="L36" s="282"/>
      <c r="M36" s="281"/>
      <c r="N36" s="282"/>
      <c r="O36" s="281"/>
      <c r="P36" s="282"/>
      <c r="Q36" s="281"/>
      <c r="R36" s="282"/>
      <c r="S36" s="308"/>
      <c r="T36" s="307"/>
      <c r="U36" s="282"/>
      <c r="V36" s="281"/>
      <c r="W36" s="282"/>
      <c r="X36" s="281"/>
      <c r="Y36" s="282"/>
      <c r="Z36" s="281"/>
      <c r="AA36" s="282"/>
      <c r="AB36" s="281"/>
      <c r="AC36" s="282"/>
      <c r="AD36" s="318"/>
      <c r="AE36" s="326"/>
      <c r="AF36" s="281"/>
      <c r="AG36" s="282"/>
      <c r="AH36" s="281"/>
      <c r="AI36" s="282"/>
      <c r="AJ36" s="281"/>
      <c r="AK36" s="282"/>
      <c r="AL36" s="281"/>
      <c r="AM36" s="282"/>
      <c r="AN36" s="292"/>
      <c r="AO36" s="325"/>
      <c r="AP36" s="330"/>
    </row>
    <row r="37" spans="1:42" ht="46.5" x14ac:dyDescent="0.35">
      <c r="A37" s="338">
        <f>[2]Projects!A36</f>
        <v>48</v>
      </c>
      <c r="B37" s="275" t="str">
        <f>[2]Projects!B36</f>
        <v>Renovation and Upgradation of Protection System (048)</v>
      </c>
      <c r="C37" s="276" t="str">
        <f>[2]Projects!C36</f>
        <v>5.1(c)</v>
      </c>
      <c r="D37" s="277" t="str">
        <f>[2]Projects!D36</f>
        <v>NR</v>
      </c>
      <c r="E37" s="277" t="str">
        <f>[2]Projects!E36</f>
        <v>Himachal Pradesh</v>
      </c>
      <c r="F37" s="339" t="str">
        <f>[2]Projects!F36</f>
        <v>HPSEBL</v>
      </c>
      <c r="G37" s="305"/>
      <c r="H37" s="306"/>
      <c r="I37" s="305"/>
      <c r="J37" s="279"/>
      <c r="K37" s="278"/>
      <c r="L37" s="279"/>
      <c r="M37" s="278"/>
      <c r="N37" s="279"/>
      <c r="O37" s="278"/>
      <c r="P37" s="279"/>
      <c r="Q37" s="278"/>
      <c r="R37" s="279"/>
      <c r="S37" s="306"/>
      <c r="T37" s="305"/>
      <c r="U37" s="279"/>
      <c r="V37" s="278"/>
      <c r="W37" s="279"/>
      <c r="X37" s="278"/>
      <c r="Y37" s="279"/>
      <c r="Z37" s="278"/>
      <c r="AA37" s="279"/>
      <c r="AB37" s="278"/>
      <c r="AC37" s="279"/>
      <c r="AD37" s="317"/>
      <c r="AE37" s="324"/>
      <c r="AF37" s="278"/>
      <c r="AG37" s="279"/>
      <c r="AH37" s="278"/>
      <c r="AI37" s="279"/>
      <c r="AJ37" s="278"/>
      <c r="AK37" s="279"/>
      <c r="AL37" s="278"/>
      <c r="AM37" s="279"/>
      <c r="AN37" s="292"/>
      <c r="AO37" s="325"/>
      <c r="AP37" s="330"/>
    </row>
    <row r="38" spans="1:42" ht="31" x14ac:dyDescent="0.35">
      <c r="A38" s="338">
        <f>[2]Projects!A37</f>
        <v>49</v>
      </c>
      <c r="B38" s="275" t="str">
        <f>[2]Projects!B37</f>
        <v>Renovation and Upgradation of Protection System.(049)</v>
      </c>
      <c r="C38" s="276" t="str">
        <f>[2]Projects!C37</f>
        <v>5.1(c)</v>
      </c>
      <c r="D38" s="277" t="str">
        <f>[2]Projects!D37</f>
        <v>NR</v>
      </c>
      <c r="E38" s="277" t="str">
        <f>[2]Projects!E37</f>
        <v>Delhi</v>
      </c>
      <c r="F38" s="339" t="str">
        <f>[2]Projects!F37</f>
        <v>DTL</v>
      </c>
      <c r="G38" s="305"/>
      <c r="H38" s="306"/>
      <c r="I38" s="305"/>
      <c r="J38" s="279"/>
      <c r="K38" s="278"/>
      <c r="L38" s="279"/>
      <c r="M38" s="278"/>
      <c r="N38" s="279"/>
      <c r="O38" s="278"/>
      <c r="P38" s="279"/>
      <c r="Q38" s="278"/>
      <c r="R38" s="279"/>
      <c r="S38" s="306"/>
      <c r="T38" s="305"/>
      <c r="U38" s="279"/>
      <c r="V38" s="278"/>
      <c r="W38" s="279"/>
      <c r="X38" s="278"/>
      <c r="Y38" s="279"/>
      <c r="Z38" s="278"/>
      <c r="AA38" s="279"/>
      <c r="AB38" s="278"/>
      <c r="AC38" s="279"/>
      <c r="AD38" s="317"/>
      <c r="AE38" s="324"/>
      <c r="AF38" s="278"/>
      <c r="AG38" s="279"/>
      <c r="AH38" s="278"/>
      <c r="AI38" s="279"/>
      <c r="AJ38" s="278"/>
      <c r="AK38" s="279"/>
      <c r="AL38" s="278"/>
      <c r="AM38" s="279"/>
      <c r="AN38" s="292"/>
      <c r="AO38" s="325"/>
      <c r="AP38" s="330"/>
    </row>
    <row r="39" spans="1:42" ht="46.5" x14ac:dyDescent="0.35">
      <c r="A39" s="338">
        <f>[2]Projects!A38</f>
        <v>50</v>
      </c>
      <c r="B39" s="275" t="str">
        <f>[2]Projects!B38</f>
        <v>Installation of capacitor banks for reactive power compensation system on 11kV feeders. (50)</v>
      </c>
      <c r="C39" s="276" t="str">
        <f>[2]Projects!C38</f>
        <v>5.1(b)</v>
      </c>
      <c r="D39" s="277" t="str">
        <f>[2]Projects!D38</f>
        <v>WR</v>
      </c>
      <c r="E39" s="277" t="str">
        <f>[2]Projects!E38</f>
        <v>Gujarat</v>
      </c>
      <c r="F39" s="339" t="str">
        <f>[2]Projects!F38</f>
        <v xml:space="preserve">MGVCL </v>
      </c>
      <c r="G39" s="305"/>
      <c r="H39" s="306"/>
      <c r="I39" s="305"/>
      <c r="J39" s="279"/>
      <c r="K39" s="278"/>
      <c r="L39" s="279"/>
      <c r="M39" s="278"/>
      <c r="N39" s="279"/>
      <c r="O39" s="278"/>
      <c r="P39" s="279"/>
      <c r="Q39" s="278"/>
      <c r="R39" s="279"/>
      <c r="S39" s="306"/>
      <c r="T39" s="305"/>
      <c r="U39" s="279"/>
      <c r="V39" s="278"/>
      <c r="W39" s="279"/>
      <c r="X39" s="278"/>
      <c r="Y39" s="279"/>
      <c r="Z39" s="278"/>
      <c r="AA39" s="279"/>
      <c r="AB39" s="278"/>
      <c r="AC39" s="279"/>
      <c r="AD39" s="317"/>
      <c r="AE39" s="324"/>
      <c r="AF39" s="278"/>
      <c r="AG39" s="279"/>
      <c r="AH39" s="278"/>
      <c r="AI39" s="279"/>
      <c r="AJ39" s="278"/>
      <c r="AK39" s="279"/>
      <c r="AL39" s="278"/>
      <c r="AM39" s="279"/>
      <c r="AN39" s="292"/>
      <c r="AO39" s="325"/>
      <c r="AP39" s="330"/>
    </row>
    <row r="40" spans="1:42" ht="31" x14ac:dyDescent="0.35">
      <c r="A40" s="338">
        <f>[2]Projects!A39</f>
        <v>51</v>
      </c>
      <c r="B40" s="275" t="str">
        <f>[2]Projects!B39</f>
        <v>Renovation and Upgradation of Protection System.(051)</v>
      </c>
      <c r="C40" s="276" t="str">
        <f>[2]Projects!C39</f>
        <v>5.1(c)</v>
      </c>
      <c r="D40" s="277" t="str">
        <f>[2]Projects!D39</f>
        <v>NR</v>
      </c>
      <c r="E40" s="277" t="str">
        <f>[2]Projects!E39</f>
        <v>Uttrakhand</v>
      </c>
      <c r="F40" s="339" t="str">
        <f>[2]Projects!F39</f>
        <v>PTCUL</v>
      </c>
      <c r="G40" s="305"/>
      <c r="H40" s="306"/>
      <c r="I40" s="305"/>
      <c r="J40" s="279"/>
      <c r="K40" s="278"/>
      <c r="L40" s="279"/>
      <c r="M40" s="278"/>
      <c r="N40" s="279"/>
      <c r="O40" s="278"/>
      <c r="P40" s="279"/>
      <c r="Q40" s="278"/>
      <c r="R40" s="279"/>
      <c r="S40" s="306"/>
      <c r="T40" s="305"/>
      <c r="U40" s="279"/>
      <c r="V40" s="278"/>
      <c r="W40" s="279"/>
      <c r="X40" s="278"/>
      <c r="Y40" s="279"/>
      <c r="Z40" s="278"/>
      <c r="AA40" s="279"/>
      <c r="AB40" s="278"/>
      <c r="AC40" s="279"/>
      <c r="AD40" s="317"/>
      <c r="AE40" s="324"/>
      <c r="AF40" s="278"/>
      <c r="AG40" s="279"/>
      <c r="AH40" s="278"/>
      <c r="AI40" s="279"/>
      <c r="AJ40" s="278"/>
      <c r="AK40" s="279"/>
      <c r="AL40" s="278"/>
      <c r="AM40" s="279"/>
      <c r="AN40" s="292"/>
      <c r="AO40" s="325"/>
      <c r="AP40" s="330"/>
    </row>
    <row r="41" spans="1:42" ht="15.5" x14ac:dyDescent="0.35">
      <c r="A41" s="338">
        <f>[2]Projects!A40</f>
        <v>52</v>
      </c>
      <c r="B41" s="275" t="str">
        <f>[2]Projects!B40</f>
        <v>Bus bar protection (052)</v>
      </c>
      <c r="C41" s="276" t="str">
        <f>[2]Projects!C40</f>
        <v>5.1(c)</v>
      </c>
      <c r="D41" s="277" t="str">
        <f>[2]Projects!D40</f>
        <v>NR</v>
      </c>
      <c r="E41" s="277" t="str">
        <f>[2]Projects!E40</f>
        <v>Punjab</v>
      </c>
      <c r="F41" s="339" t="str">
        <f>[2]Projects!F40</f>
        <v>PSTCL</v>
      </c>
      <c r="G41" s="305"/>
      <c r="H41" s="306"/>
      <c r="I41" s="305"/>
      <c r="J41" s="279"/>
      <c r="K41" s="278"/>
      <c r="L41" s="279"/>
      <c r="M41" s="278"/>
      <c r="N41" s="279"/>
      <c r="O41" s="278"/>
      <c r="P41" s="279"/>
      <c r="Q41" s="278"/>
      <c r="R41" s="279"/>
      <c r="S41" s="306"/>
      <c r="T41" s="305"/>
      <c r="U41" s="279"/>
      <c r="V41" s="278"/>
      <c r="W41" s="279"/>
      <c r="X41" s="278"/>
      <c r="Y41" s="279"/>
      <c r="Z41" s="278"/>
      <c r="AA41" s="279"/>
      <c r="AB41" s="278"/>
      <c r="AC41" s="279"/>
      <c r="AD41" s="317"/>
      <c r="AE41" s="324"/>
      <c r="AF41" s="278"/>
      <c r="AG41" s="279"/>
      <c r="AH41" s="278"/>
      <c r="AI41" s="279"/>
      <c r="AJ41" s="278"/>
      <c r="AK41" s="279"/>
      <c r="AL41" s="278"/>
      <c r="AM41" s="279"/>
      <c r="AN41" s="292"/>
      <c r="AO41" s="325"/>
      <c r="AP41" s="330"/>
    </row>
    <row r="42" spans="1:42" ht="46.5" x14ac:dyDescent="0.35">
      <c r="A42" s="338">
        <f>[2]Projects!A41</f>
        <v>53</v>
      </c>
      <c r="B42" s="275" t="str">
        <f>[2]Projects!B41</f>
        <v>Installation of capacitor banks for reactive power compensation system on 11kV feeders. (53)</v>
      </c>
      <c r="C42" s="276" t="str">
        <f>[2]Projects!C41</f>
        <v>5.1(b)</v>
      </c>
      <c r="D42" s="277" t="str">
        <f>[2]Projects!D41</f>
        <v>WR</v>
      </c>
      <c r="E42" s="277" t="str">
        <f>[2]Projects!E41</f>
        <v>Gujarat</v>
      </c>
      <c r="F42" s="339" t="str">
        <f>[2]Projects!F41</f>
        <v>UGVCL</v>
      </c>
      <c r="G42" s="305"/>
      <c r="H42" s="306"/>
      <c r="I42" s="305"/>
      <c r="J42" s="279"/>
      <c r="K42" s="278"/>
      <c r="L42" s="279"/>
      <c r="M42" s="278"/>
      <c r="N42" s="279"/>
      <c r="O42" s="278"/>
      <c r="P42" s="279"/>
      <c r="Q42" s="278"/>
      <c r="R42" s="279"/>
      <c r="S42" s="306"/>
      <c r="T42" s="305"/>
      <c r="U42" s="279"/>
      <c r="V42" s="278"/>
      <c r="W42" s="279"/>
      <c r="X42" s="278"/>
      <c r="Y42" s="279"/>
      <c r="Z42" s="278"/>
      <c r="AA42" s="279"/>
      <c r="AB42" s="278"/>
      <c r="AC42" s="279"/>
      <c r="AD42" s="317"/>
      <c r="AE42" s="324"/>
      <c r="AF42" s="278"/>
      <c r="AG42" s="279"/>
      <c r="AH42" s="278"/>
      <c r="AI42" s="279"/>
      <c r="AJ42" s="278"/>
      <c r="AK42" s="279"/>
      <c r="AL42" s="278"/>
      <c r="AM42" s="279"/>
      <c r="AN42" s="295"/>
      <c r="AO42" s="325"/>
      <c r="AP42" s="330"/>
    </row>
    <row r="43" spans="1:42" ht="31" x14ac:dyDescent="0.35">
      <c r="A43" s="338">
        <f>[2]Projects!A42</f>
        <v>54</v>
      </c>
      <c r="B43" s="275" t="str">
        <f>[2]Projects!B42</f>
        <v>Study Program on the integration of renewable energy resources (054)</v>
      </c>
      <c r="C43" s="276" t="str">
        <f>[2]Projects!C42</f>
        <v>5.1(e)</v>
      </c>
      <c r="D43" s="277" t="str">
        <f>[2]Projects!D42</f>
        <v>NR</v>
      </c>
      <c r="E43" s="277" t="str">
        <f>[2]Projects!E42</f>
        <v>NRPC</v>
      </c>
      <c r="F43" s="339" t="str">
        <f>[2]Projects!F42</f>
        <v>NRPC</v>
      </c>
      <c r="G43" s="305"/>
      <c r="H43" s="306"/>
      <c r="I43" s="305"/>
      <c r="J43" s="279"/>
      <c r="K43" s="278"/>
      <c r="L43" s="279"/>
      <c r="M43" s="278"/>
      <c r="N43" s="279"/>
      <c r="O43" s="278"/>
      <c r="P43" s="279"/>
      <c r="Q43" s="278"/>
      <c r="R43" s="279"/>
      <c r="S43" s="306"/>
      <c r="T43" s="305"/>
      <c r="U43" s="279"/>
      <c r="V43" s="278"/>
      <c r="W43" s="279"/>
      <c r="X43" s="278"/>
      <c r="Y43" s="279"/>
      <c r="Z43" s="278"/>
      <c r="AA43" s="279"/>
      <c r="AB43" s="278"/>
      <c r="AC43" s="279"/>
      <c r="AD43" s="317"/>
      <c r="AE43" s="324"/>
      <c r="AF43" s="278"/>
      <c r="AG43" s="279"/>
      <c r="AH43" s="278"/>
      <c r="AI43" s="279"/>
      <c r="AJ43" s="278"/>
      <c r="AK43" s="279"/>
      <c r="AL43" s="278"/>
      <c r="AM43" s="279"/>
      <c r="AN43" s="295"/>
      <c r="AO43" s="325"/>
      <c r="AP43" s="330"/>
    </row>
    <row r="44" spans="1:42" ht="31" x14ac:dyDescent="0.35">
      <c r="A44" s="338">
        <f>[2]Projects!A43</f>
        <v>55</v>
      </c>
      <c r="B44" s="275" t="str">
        <f>[2]Projects!B43</f>
        <v>Renovation and Upgradation of Grid Substation of MSPCL (055)</v>
      </c>
      <c r="C44" s="276" t="str">
        <f>[2]Projects!C43</f>
        <v>5.1(c)</v>
      </c>
      <c r="D44" s="277" t="str">
        <f>[2]Projects!D43</f>
        <v>NER</v>
      </c>
      <c r="E44" s="277" t="str">
        <f>[2]Projects!E43</f>
        <v>Manipur</v>
      </c>
      <c r="F44" s="339" t="str">
        <f>[2]Projects!F43</f>
        <v>MSPCL</v>
      </c>
      <c r="G44" s="305"/>
      <c r="H44" s="306"/>
      <c r="I44" s="305"/>
      <c r="J44" s="279"/>
      <c r="K44" s="278"/>
      <c r="L44" s="279"/>
      <c r="M44" s="278"/>
      <c r="N44" s="279"/>
      <c r="O44" s="278"/>
      <c r="P44" s="279"/>
      <c r="Q44" s="278"/>
      <c r="R44" s="279"/>
      <c r="S44" s="306"/>
      <c r="T44" s="305"/>
      <c r="U44" s="279"/>
      <c r="V44" s="278"/>
      <c r="W44" s="279"/>
      <c r="X44" s="278"/>
      <c r="Y44" s="279"/>
      <c r="Z44" s="278"/>
      <c r="AA44" s="279"/>
      <c r="AB44" s="278"/>
      <c r="AC44" s="279"/>
      <c r="AD44" s="317"/>
      <c r="AE44" s="324"/>
      <c r="AF44" s="278"/>
      <c r="AG44" s="279"/>
      <c r="AH44" s="278"/>
      <c r="AI44" s="279"/>
      <c r="AJ44" s="278"/>
      <c r="AK44" s="279"/>
      <c r="AL44" s="278"/>
      <c r="AM44" s="279"/>
      <c r="AN44" s="292"/>
      <c r="AO44" s="325"/>
      <c r="AP44" s="330"/>
    </row>
    <row r="45" spans="1:42" ht="46.5" x14ac:dyDescent="0.35">
      <c r="A45" s="338">
        <f>[2]Projects!A44</f>
        <v>56</v>
      </c>
      <c r="B45" s="275" t="str">
        <f>[2]Projects!B44</f>
        <v>Installation of STATCOMs in ER at Ranchi-New, Rourkela, Kishanganj and Jeypore substations of POWERGRID (056)</v>
      </c>
      <c r="C45" s="276" t="str">
        <f>[2]Projects!C44</f>
        <v>5.1(b)</v>
      </c>
      <c r="D45" s="277" t="str">
        <f>[2]Projects!D44</f>
        <v>ER</v>
      </c>
      <c r="E45" s="277" t="str">
        <f>[2]Projects!E44</f>
        <v>POWERGRID</v>
      </c>
      <c r="F45" s="339" t="str">
        <f>[2]Projects!F44</f>
        <v>POWERGRID</v>
      </c>
      <c r="G45" s="305"/>
      <c r="H45" s="306"/>
      <c r="I45" s="305"/>
      <c r="J45" s="279"/>
      <c r="K45" s="278"/>
      <c r="L45" s="279"/>
      <c r="M45" s="278"/>
      <c r="N45" s="279"/>
      <c r="O45" s="278"/>
      <c r="P45" s="279"/>
      <c r="Q45" s="278"/>
      <c r="R45" s="279"/>
      <c r="S45" s="306"/>
      <c r="T45" s="305"/>
      <c r="U45" s="279"/>
      <c r="V45" s="278"/>
      <c r="W45" s="279"/>
      <c r="X45" s="278"/>
      <c r="Y45" s="279"/>
      <c r="Z45" s="278"/>
      <c r="AA45" s="279"/>
      <c r="AB45" s="278"/>
      <c r="AC45" s="279"/>
      <c r="AD45" s="317"/>
      <c r="AE45" s="324"/>
      <c r="AF45" s="278"/>
      <c r="AG45" s="279"/>
      <c r="AH45" s="278"/>
      <c r="AI45" s="279"/>
      <c r="AJ45" s="278"/>
      <c r="AK45" s="279"/>
      <c r="AL45" s="278"/>
      <c r="AM45" s="279"/>
      <c r="AN45" s="292"/>
      <c r="AO45" s="325"/>
      <c r="AP45" s="330"/>
    </row>
    <row r="46" spans="1:42" ht="31" x14ac:dyDescent="0.35">
      <c r="A46" s="338">
        <f>[2]Projects!A45</f>
        <v>57</v>
      </c>
      <c r="B46" s="275" t="str">
        <f>[2]Projects!B45</f>
        <v>Renovation and upgradation of Protection and Contro;l System. (57)</v>
      </c>
      <c r="C46" s="276" t="str">
        <f>[2]Projects!C45</f>
        <v>5.1(c)</v>
      </c>
      <c r="D46" s="277" t="str">
        <f>[2]Projects!D45</f>
        <v>NER</v>
      </c>
      <c r="E46" s="277" t="str">
        <f>[2]Projects!E45</f>
        <v>Meghalaya</v>
      </c>
      <c r="F46" s="339" t="str">
        <f>[2]Projects!F45</f>
        <v>MePGCL</v>
      </c>
      <c r="G46" s="305"/>
      <c r="H46" s="306"/>
      <c r="I46" s="305"/>
      <c r="J46" s="279"/>
      <c r="K46" s="278"/>
      <c r="L46" s="279"/>
      <c r="M46" s="278"/>
      <c r="N46" s="279"/>
      <c r="O46" s="278"/>
      <c r="P46" s="279"/>
      <c r="Q46" s="278"/>
      <c r="R46" s="279"/>
      <c r="S46" s="306"/>
      <c r="T46" s="305"/>
      <c r="U46" s="279"/>
      <c r="V46" s="278"/>
      <c r="W46" s="279"/>
      <c r="X46" s="278"/>
      <c r="Y46" s="279"/>
      <c r="Z46" s="278"/>
      <c r="AA46" s="279"/>
      <c r="AB46" s="278"/>
      <c r="AC46" s="279"/>
      <c r="AD46" s="317"/>
      <c r="AE46" s="324"/>
      <c r="AF46" s="278"/>
      <c r="AG46" s="279"/>
      <c r="AH46" s="278"/>
      <c r="AI46" s="279"/>
      <c r="AJ46" s="278"/>
      <c r="AK46" s="279"/>
      <c r="AL46" s="278"/>
      <c r="AM46" s="279"/>
      <c r="AN46" s="292"/>
      <c r="AO46" s="325"/>
      <c r="AP46" s="330"/>
    </row>
    <row r="47" spans="1:42" ht="31" x14ac:dyDescent="0.35">
      <c r="A47" s="338">
        <f>[2]Projects!A46</f>
        <v>58</v>
      </c>
      <c r="B47" s="275" t="str">
        <f>[2]Projects!B46</f>
        <v>Wind Generation forecasting for state of Gujarat(58)</v>
      </c>
      <c r="C47" s="276" t="str">
        <f>[2]Projects!C46</f>
        <v>5.1(e)</v>
      </c>
      <c r="D47" s="277" t="str">
        <f>[2]Projects!D46</f>
        <v>WR</v>
      </c>
      <c r="E47" s="277" t="str">
        <f>[2]Projects!E46</f>
        <v>Gujarat</v>
      </c>
      <c r="F47" s="339" t="str">
        <f>[2]Projects!F46</f>
        <v>GETCO</v>
      </c>
      <c r="G47" s="305"/>
      <c r="H47" s="306"/>
      <c r="I47" s="305"/>
      <c r="J47" s="279"/>
      <c r="K47" s="278"/>
      <c r="L47" s="279"/>
      <c r="M47" s="278"/>
      <c r="N47" s="279"/>
      <c r="O47" s="278"/>
      <c r="P47" s="279"/>
      <c r="Q47" s="278"/>
      <c r="R47" s="279"/>
      <c r="S47" s="306"/>
      <c r="T47" s="305"/>
      <c r="U47" s="279"/>
      <c r="V47" s="278"/>
      <c r="W47" s="279"/>
      <c r="X47" s="278"/>
      <c r="Y47" s="279"/>
      <c r="Z47" s="278"/>
      <c r="AA47" s="279"/>
      <c r="AB47" s="278"/>
      <c r="AC47" s="279"/>
      <c r="AD47" s="317"/>
      <c r="AE47" s="324"/>
      <c r="AF47" s="278"/>
      <c r="AG47" s="279"/>
      <c r="AH47" s="278"/>
      <c r="AI47" s="279"/>
      <c r="AJ47" s="278"/>
      <c r="AK47" s="279"/>
      <c r="AL47" s="278"/>
      <c r="AM47" s="279"/>
      <c r="AN47" s="292"/>
      <c r="AO47" s="325"/>
      <c r="AP47" s="330"/>
    </row>
    <row r="48" spans="1:42" ht="46.5" x14ac:dyDescent="0.35">
      <c r="A48" s="338">
        <f>[2]Projects!A47</f>
        <v>59</v>
      </c>
      <c r="B48" s="275" t="str">
        <f>[2]Projects!B47</f>
        <v>Installation of 5 nos. of 125MVAR at 400kV Mahaboobnagar, Mamidipally, Malkaram, Gajwel and Shankarpalli (059)</v>
      </c>
      <c r="C48" s="276" t="str">
        <f>[2]Projects!C47</f>
        <v>5.1(b)</v>
      </c>
      <c r="D48" s="277" t="str">
        <f>[2]Projects!D47</f>
        <v>SR</v>
      </c>
      <c r="E48" s="277" t="str">
        <f>[2]Projects!E47</f>
        <v>Telangana</v>
      </c>
      <c r="F48" s="339" t="str">
        <f>[2]Projects!F47</f>
        <v xml:space="preserve">TSTRANSCO </v>
      </c>
      <c r="G48" s="305"/>
      <c r="H48" s="306"/>
      <c r="I48" s="305"/>
      <c r="J48" s="279"/>
      <c r="K48" s="278"/>
      <c r="L48" s="279"/>
      <c r="M48" s="278"/>
      <c r="N48" s="279"/>
      <c r="O48" s="278"/>
      <c r="P48" s="279"/>
      <c r="Q48" s="278"/>
      <c r="R48" s="279"/>
      <c r="S48" s="306"/>
      <c r="T48" s="305"/>
      <c r="U48" s="279"/>
      <c r="V48" s="278"/>
      <c r="W48" s="279"/>
      <c r="X48" s="278"/>
      <c r="Y48" s="279"/>
      <c r="Z48" s="278"/>
      <c r="AA48" s="279"/>
      <c r="AB48" s="278"/>
      <c r="AC48" s="279"/>
      <c r="AD48" s="317"/>
      <c r="AE48" s="324"/>
      <c r="AF48" s="278"/>
      <c r="AG48" s="279"/>
      <c r="AH48" s="278"/>
      <c r="AI48" s="279"/>
      <c r="AJ48" s="278"/>
      <c r="AK48" s="279"/>
      <c r="AL48" s="278"/>
      <c r="AM48" s="279"/>
      <c r="AN48" s="292"/>
      <c r="AO48" s="325"/>
      <c r="AP48" s="330"/>
    </row>
    <row r="49" spans="1:42" ht="46.5" x14ac:dyDescent="0.35">
      <c r="A49" s="338">
        <f>[2]Projects!A48</f>
        <v>61</v>
      </c>
      <c r="B49" s="275" t="str">
        <f>[2]Projects!B48</f>
        <v>Implementation of Integrated system for ABT Open Access and MIS for MPSLDC (061)</v>
      </c>
      <c r="C49" s="276" t="str">
        <f>[2]Projects!C48</f>
        <v>5.1(c)</v>
      </c>
      <c r="D49" s="277" t="str">
        <f>[2]Projects!D48</f>
        <v>WR</v>
      </c>
      <c r="E49" s="277" t="str">
        <f>[2]Projects!E48</f>
        <v>Madhya Pradesh</v>
      </c>
      <c r="F49" s="339" t="str">
        <f>[2]Projects!F48</f>
        <v>MP SLDC</v>
      </c>
      <c r="G49" s="305"/>
      <c r="H49" s="306"/>
      <c r="I49" s="305"/>
      <c r="J49" s="279"/>
      <c r="K49" s="278"/>
      <c r="L49" s="279"/>
      <c r="M49" s="278"/>
      <c r="N49" s="279"/>
      <c r="O49" s="278"/>
      <c r="P49" s="279"/>
      <c r="Q49" s="278"/>
      <c r="R49" s="279"/>
      <c r="S49" s="306"/>
      <c r="T49" s="305"/>
      <c r="U49" s="279"/>
      <c r="V49" s="278"/>
      <c r="W49" s="279"/>
      <c r="X49" s="278"/>
      <c r="Y49" s="279"/>
      <c r="Z49" s="278"/>
      <c r="AA49" s="279"/>
      <c r="AB49" s="278"/>
      <c r="AC49" s="279"/>
      <c r="AD49" s="317"/>
      <c r="AE49" s="324"/>
      <c r="AF49" s="278"/>
      <c r="AG49" s="279"/>
      <c r="AH49" s="278"/>
      <c r="AI49" s="279"/>
      <c r="AJ49" s="278"/>
      <c r="AK49" s="279"/>
      <c r="AL49" s="278"/>
      <c r="AM49" s="279"/>
      <c r="AN49" s="292"/>
      <c r="AO49" s="325"/>
      <c r="AP49" s="330"/>
    </row>
    <row r="50" spans="1:42" ht="46.5" x14ac:dyDescent="0.35">
      <c r="A50" s="338">
        <f>[2]Projects!A49</f>
        <v>62</v>
      </c>
      <c r="B50" s="275" t="str">
        <f>[2]Projects!B49</f>
        <v>Installation of 125MVAR Bus Reactor at SSTPP Khandwa  substation of MPPGCL (062)</v>
      </c>
      <c r="C50" s="276" t="str">
        <f>[2]Projects!C49</f>
        <v>5.1(b)</v>
      </c>
      <c r="D50" s="277" t="str">
        <f>[2]Projects!D49</f>
        <v>WR</v>
      </c>
      <c r="E50" s="277" t="str">
        <f>[2]Projects!E49</f>
        <v>Madhya Pradesh</v>
      </c>
      <c r="F50" s="339" t="str">
        <f>[2]Projects!F49</f>
        <v>MPPGCL</v>
      </c>
      <c r="G50" s="305"/>
      <c r="H50" s="306"/>
      <c r="I50" s="305"/>
      <c r="J50" s="279"/>
      <c r="K50" s="278"/>
      <c r="L50" s="279"/>
      <c r="M50" s="278"/>
      <c r="N50" s="279"/>
      <c r="O50" s="278"/>
      <c r="P50" s="279"/>
      <c r="Q50" s="278"/>
      <c r="R50" s="279"/>
      <c r="S50" s="306"/>
      <c r="T50" s="305"/>
      <c r="U50" s="279"/>
      <c r="V50" s="278"/>
      <c r="W50" s="279"/>
      <c r="X50" s="278"/>
      <c r="Y50" s="279"/>
      <c r="Z50" s="278"/>
      <c r="AA50" s="279"/>
      <c r="AB50" s="278"/>
      <c r="AC50" s="279"/>
      <c r="AD50" s="317"/>
      <c r="AE50" s="324"/>
      <c r="AF50" s="278"/>
      <c r="AG50" s="279"/>
      <c r="AH50" s="278"/>
      <c r="AI50" s="279"/>
      <c r="AJ50" s="278"/>
      <c r="AK50" s="279"/>
      <c r="AL50" s="278"/>
      <c r="AM50" s="279"/>
      <c r="AN50" s="292"/>
      <c r="AO50" s="325"/>
      <c r="AP50" s="330"/>
    </row>
    <row r="51" spans="1:42" ht="31" x14ac:dyDescent="0.35">
      <c r="A51" s="338">
        <f>[2]Projects!A50</f>
        <v>67</v>
      </c>
      <c r="B51" s="275" t="str">
        <f>[2]Projects!B50</f>
        <v>Creation and Maintenance of web based protection database management (067)</v>
      </c>
      <c r="C51" s="276" t="str">
        <f>[2]Projects!C50</f>
        <v>5.1(e)</v>
      </c>
      <c r="D51" s="277" t="str">
        <f>[2]Projects!D50</f>
        <v>ER</v>
      </c>
      <c r="E51" s="277" t="str">
        <f>[2]Projects!E50</f>
        <v>ERPC</v>
      </c>
      <c r="F51" s="339" t="str">
        <f>[2]Projects!F50</f>
        <v>ERPC</v>
      </c>
      <c r="G51" s="305"/>
      <c r="H51" s="306"/>
      <c r="I51" s="305"/>
      <c r="J51" s="279"/>
      <c r="K51" s="278"/>
      <c r="L51" s="279"/>
      <c r="M51" s="278"/>
      <c r="N51" s="279"/>
      <c r="O51" s="278"/>
      <c r="P51" s="279"/>
      <c r="Q51" s="278"/>
      <c r="R51" s="279"/>
      <c r="S51" s="306"/>
      <c r="T51" s="305"/>
      <c r="U51" s="279"/>
      <c r="V51" s="278"/>
      <c r="W51" s="279"/>
      <c r="X51" s="278"/>
      <c r="Y51" s="279"/>
      <c r="Z51" s="278"/>
      <c r="AA51" s="279"/>
      <c r="AB51" s="278"/>
      <c r="AC51" s="279"/>
      <c r="AD51" s="317"/>
      <c r="AE51" s="324"/>
      <c r="AF51" s="278"/>
      <c r="AG51" s="279"/>
      <c r="AH51" s="278"/>
      <c r="AI51" s="279"/>
      <c r="AJ51" s="278"/>
      <c r="AK51" s="279"/>
      <c r="AL51" s="278"/>
      <c r="AM51" s="279"/>
      <c r="AN51" s="292"/>
      <c r="AO51" s="325"/>
      <c r="AP51" s="330"/>
    </row>
    <row r="52" spans="1:42" ht="31" x14ac:dyDescent="0.35">
      <c r="A52" s="338">
        <f>[2]Projects!A51</f>
        <v>70</v>
      </c>
      <c r="B52" s="275" t="str">
        <f>[2]Projects!B51</f>
        <v>Provision of second DC Source at 220KV &amp; 132KV Grid Sub Station  of PSTCL. (70)</v>
      </c>
      <c r="C52" s="276" t="str">
        <f>[2]Projects!C51</f>
        <v>5.1(c)</v>
      </c>
      <c r="D52" s="277" t="str">
        <f>[2]Projects!D51</f>
        <v>NR</v>
      </c>
      <c r="E52" s="277" t="str">
        <f>[2]Projects!E51</f>
        <v xml:space="preserve">Punjab </v>
      </c>
      <c r="F52" s="339" t="str">
        <f>[2]Projects!F51</f>
        <v>PSTCL</v>
      </c>
      <c r="G52" s="305"/>
      <c r="H52" s="306"/>
      <c r="I52" s="305"/>
      <c r="J52" s="279"/>
      <c r="K52" s="278"/>
      <c r="L52" s="279"/>
      <c r="M52" s="278"/>
      <c r="N52" s="279"/>
      <c r="O52" s="278"/>
      <c r="P52" s="279"/>
      <c r="Q52" s="278"/>
      <c r="R52" s="279"/>
      <c r="S52" s="306"/>
      <c r="T52" s="305"/>
      <c r="U52" s="279"/>
      <c r="V52" s="278"/>
      <c r="W52" s="279"/>
      <c r="X52" s="278"/>
      <c r="Y52" s="279"/>
      <c r="Z52" s="278"/>
      <c r="AA52" s="279"/>
      <c r="AB52" s="278"/>
      <c r="AC52" s="279"/>
      <c r="AD52" s="317"/>
      <c r="AE52" s="324"/>
      <c r="AF52" s="278"/>
      <c r="AG52" s="279"/>
      <c r="AH52" s="278"/>
      <c r="AI52" s="279"/>
      <c r="AJ52" s="278"/>
      <c r="AK52" s="279"/>
      <c r="AL52" s="278"/>
      <c r="AM52" s="279"/>
      <c r="AN52" s="292"/>
      <c r="AO52" s="325"/>
      <c r="AP52" s="330"/>
    </row>
    <row r="53" spans="1:42" ht="46.5" x14ac:dyDescent="0.35">
      <c r="A53" s="338">
        <f>[2]Projects!A52</f>
        <v>71</v>
      </c>
      <c r="B53" s="275" t="str">
        <f>[2]Projects!B52</f>
        <v>Installation of capacitor banks for reactive power compensation system on 11kV feeders. (71)</v>
      </c>
      <c r="C53" s="276" t="str">
        <f>[2]Projects!C52</f>
        <v>5.1(b)</v>
      </c>
      <c r="D53" s="277" t="str">
        <f>[2]Projects!D52</f>
        <v>WR</v>
      </c>
      <c r="E53" s="277" t="str">
        <f>[2]Projects!E52</f>
        <v>Gujarat</v>
      </c>
      <c r="F53" s="339" t="str">
        <f>[2]Projects!F52</f>
        <v xml:space="preserve">DGVCL </v>
      </c>
      <c r="G53" s="305"/>
      <c r="H53" s="306"/>
      <c r="I53" s="305"/>
      <c r="J53" s="279"/>
      <c r="K53" s="278"/>
      <c r="L53" s="279"/>
      <c r="M53" s="278"/>
      <c r="N53" s="279"/>
      <c r="O53" s="278"/>
      <c r="P53" s="279"/>
      <c r="Q53" s="278"/>
      <c r="R53" s="279"/>
      <c r="S53" s="306"/>
      <c r="T53" s="305"/>
      <c r="U53" s="279"/>
      <c r="V53" s="278"/>
      <c r="W53" s="279"/>
      <c r="X53" s="278"/>
      <c r="Y53" s="279"/>
      <c r="Z53" s="278"/>
      <c r="AA53" s="279"/>
      <c r="AB53" s="278"/>
      <c r="AC53" s="279"/>
      <c r="AD53" s="317"/>
      <c r="AE53" s="324"/>
      <c r="AF53" s="278"/>
      <c r="AG53" s="279"/>
      <c r="AH53" s="278"/>
      <c r="AI53" s="279"/>
      <c r="AJ53" s="278"/>
      <c r="AK53" s="279"/>
      <c r="AL53" s="278"/>
      <c r="AM53" s="279"/>
      <c r="AN53" s="292"/>
      <c r="AO53" s="325"/>
      <c r="AP53" s="330"/>
    </row>
    <row r="54" spans="1:42" ht="46.5" x14ac:dyDescent="0.35">
      <c r="A54" s="338">
        <f>[2]Projects!A53</f>
        <v>72</v>
      </c>
      <c r="B54" s="275" t="str">
        <f>[2]Projects!B53</f>
        <v>Renovation and Modernization of 220/ 132 kV STPS switch yard and implementation of Substaion Automation System.(072)</v>
      </c>
      <c r="C54" s="276" t="str">
        <f>[2]Projects!C53</f>
        <v>5.1(c)</v>
      </c>
      <c r="D54" s="277" t="str">
        <f>[2]Projects!D53</f>
        <v>ER</v>
      </c>
      <c r="E54" s="277" t="str">
        <f>[2]Projects!E53</f>
        <v xml:space="preserve">West Bengal </v>
      </c>
      <c r="F54" s="339" t="str">
        <f>[2]Projects!F53</f>
        <v xml:space="preserve">WBPDCL </v>
      </c>
      <c r="G54" s="305"/>
      <c r="H54" s="306"/>
      <c r="I54" s="305"/>
      <c r="J54" s="279"/>
      <c r="K54" s="278"/>
      <c r="L54" s="279"/>
      <c r="M54" s="278"/>
      <c r="N54" s="279"/>
      <c r="O54" s="278"/>
      <c r="P54" s="279"/>
      <c r="Q54" s="278"/>
      <c r="R54" s="279"/>
      <c r="S54" s="306"/>
      <c r="T54" s="305"/>
      <c r="U54" s="279"/>
      <c r="V54" s="278"/>
      <c r="W54" s="279"/>
      <c r="X54" s="278"/>
      <c r="Y54" s="279"/>
      <c r="Z54" s="278"/>
      <c r="AA54" s="279"/>
      <c r="AB54" s="278"/>
      <c r="AC54" s="279"/>
      <c r="AD54" s="317"/>
      <c r="AE54" s="324"/>
      <c r="AF54" s="278"/>
      <c r="AG54" s="279"/>
      <c r="AH54" s="278"/>
      <c r="AI54" s="279"/>
      <c r="AJ54" s="278"/>
      <c r="AK54" s="279"/>
      <c r="AL54" s="278"/>
      <c r="AM54" s="279"/>
      <c r="AN54" s="292"/>
      <c r="AO54" s="325"/>
      <c r="AP54" s="330"/>
    </row>
    <row r="55" spans="1:42" ht="46.5" x14ac:dyDescent="0.35">
      <c r="A55" s="338">
        <f>[2]Projects!A54</f>
        <v>73</v>
      </c>
      <c r="B55" s="275" t="str">
        <f>[2]Projects!B54</f>
        <v>Renovation and Upgradation of the protection and control system of 12nos 132/33 Grid Sub Station. (73)</v>
      </c>
      <c r="C55" s="276" t="str">
        <f>[2]Projects!C54</f>
        <v>5.1(c)</v>
      </c>
      <c r="D55" s="277" t="str">
        <f>[2]Projects!D54</f>
        <v>ER</v>
      </c>
      <c r="E55" s="277" t="str">
        <f>[2]Projects!E54</f>
        <v>Bihar</v>
      </c>
      <c r="F55" s="339" t="str">
        <f>[2]Projects!F54</f>
        <v xml:space="preserve">BSPTCL </v>
      </c>
      <c r="G55" s="305"/>
      <c r="H55" s="306"/>
      <c r="I55" s="305"/>
      <c r="J55" s="279"/>
      <c r="K55" s="278"/>
      <c r="L55" s="279"/>
      <c r="M55" s="278"/>
      <c r="N55" s="279"/>
      <c r="O55" s="278"/>
      <c r="P55" s="279"/>
      <c r="Q55" s="278"/>
      <c r="R55" s="279"/>
      <c r="S55" s="306"/>
      <c r="T55" s="305"/>
      <c r="U55" s="279"/>
      <c r="V55" s="278"/>
      <c r="W55" s="279"/>
      <c r="X55" s="278"/>
      <c r="Y55" s="279"/>
      <c r="Z55" s="278"/>
      <c r="AA55" s="279"/>
      <c r="AB55" s="278"/>
      <c r="AC55" s="279"/>
      <c r="AD55" s="317"/>
      <c r="AE55" s="324"/>
      <c r="AF55" s="278"/>
      <c r="AG55" s="279"/>
      <c r="AH55" s="278"/>
      <c r="AI55" s="279"/>
      <c r="AJ55" s="278"/>
      <c r="AK55" s="279"/>
      <c r="AL55" s="278"/>
      <c r="AM55" s="279"/>
      <c r="AN55" s="292"/>
      <c r="AO55" s="325"/>
      <c r="AP55" s="330"/>
    </row>
    <row r="56" spans="1:42" ht="31" x14ac:dyDescent="0.35">
      <c r="A56" s="338">
        <f>[2]Projects!A55</f>
        <v>74</v>
      </c>
      <c r="B56" s="275" t="str">
        <f>[2]Projects!B55</f>
        <v>Installation of Capacitor bank in 20 Nos of Grid Sub Station (074)</v>
      </c>
      <c r="C56" s="276" t="str">
        <f>[2]Projects!C55</f>
        <v>5.1(b)</v>
      </c>
      <c r="D56" s="277" t="str">
        <f>[2]Projects!D55</f>
        <v>ER</v>
      </c>
      <c r="E56" s="277" t="str">
        <f>[2]Projects!E55</f>
        <v>Bihar</v>
      </c>
      <c r="F56" s="339" t="str">
        <f>[2]Projects!F55</f>
        <v xml:space="preserve">BSPTCL </v>
      </c>
      <c r="G56" s="305"/>
      <c r="H56" s="306"/>
      <c r="I56" s="305"/>
      <c r="J56" s="279"/>
      <c r="K56" s="278"/>
      <c r="L56" s="279"/>
      <c r="M56" s="278"/>
      <c r="N56" s="279"/>
      <c r="O56" s="278"/>
      <c r="P56" s="279"/>
      <c r="Q56" s="278"/>
      <c r="R56" s="279"/>
      <c r="S56" s="306"/>
      <c r="T56" s="305"/>
      <c r="U56" s="279"/>
      <c r="V56" s="278"/>
      <c r="W56" s="279"/>
      <c r="X56" s="278"/>
      <c r="Y56" s="279"/>
      <c r="Z56" s="278"/>
      <c r="AA56" s="279"/>
      <c r="AB56" s="278"/>
      <c r="AC56" s="279"/>
      <c r="AD56" s="317"/>
      <c r="AE56" s="324"/>
      <c r="AF56" s="278"/>
      <c r="AG56" s="279"/>
      <c r="AH56" s="278"/>
      <c r="AI56" s="279"/>
      <c r="AJ56" s="278"/>
      <c r="AK56" s="279"/>
      <c r="AL56" s="278"/>
      <c r="AM56" s="279"/>
      <c r="AN56" s="292"/>
      <c r="AO56" s="325"/>
      <c r="AP56" s="330"/>
    </row>
    <row r="57" spans="1:42" ht="46.5" x14ac:dyDescent="0.35">
      <c r="A57" s="338">
        <f>[2]Projects!A56</f>
        <v>75</v>
      </c>
      <c r="B57" s="275" t="str">
        <f>[2]Projects!B56</f>
        <v>Installation of STATCOM in SR region at Hydrabad, Udumalpet &amp; Trichy substations of Powergrid. (75)</v>
      </c>
      <c r="C57" s="276" t="str">
        <f>[2]Projects!C56</f>
        <v>5.1(b)</v>
      </c>
      <c r="D57" s="277" t="str">
        <f>[2]Projects!D56</f>
        <v>SR</v>
      </c>
      <c r="E57" s="277" t="str">
        <f>[2]Projects!E56</f>
        <v>POWERGRID</v>
      </c>
      <c r="F57" s="339" t="str">
        <f>[2]Projects!F56</f>
        <v xml:space="preserve">POWERGRID </v>
      </c>
      <c r="G57" s="305"/>
      <c r="H57" s="306"/>
      <c r="I57" s="305"/>
      <c r="J57" s="279"/>
      <c r="K57" s="278"/>
      <c r="L57" s="279"/>
      <c r="M57" s="278"/>
      <c r="N57" s="279"/>
      <c r="O57" s="278"/>
      <c r="P57" s="279"/>
      <c r="Q57" s="278"/>
      <c r="R57" s="279"/>
      <c r="S57" s="306"/>
      <c r="T57" s="305"/>
      <c r="U57" s="279"/>
      <c r="V57" s="278"/>
      <c r="W57" s="279"/>
      <c r="X57" s="278"/>
      <c r="Y57" s="279"/>
      <c r="Z57" s="278"/>
      <c r="AA57" s="279"/>
      <c r="AB57" s="278"/>
      <c r="AC57" s="279"/>
      <c r="AD57" s="317"/>
      <c r="AE57" s="324"/>
      <c r="AF57" s="278"/>
      <c r="AG57" s="279"/>
      <c r="AH57" s="278"/>
      <c r="AI57" s="279"/>
      <c r="AJ57" s="278"/>
      <c r="AK57" s="279"/>
      <c r="AL57" s="278"/>
      <c r="AM57" s="279"/>
      <c r="AN57" s="292"/>
      <c r="AO57" s="325"/>
      <c r="AP57" s="330"/>
    </row>
    <row r="58" spans="1:42" ht="31" x14ac:dyDescent="0.35">
      <c r="A58" s="338">
        <f>[2]Projects!A57</f>
        <v>77</v>
      </c>
      <c r="B58" s="275" t="str">
        <f>[2]Projects!B57</f>
        <v>Renovation and modernisation of distribution system of DHBVN, Haryana(077)</v>
      </c>
      <c r="C58" s="276" t="str">
        <f>[2]Projects!C57</f>
        <v>5.1(d)</v>
      </c>
      <c r="D58" s="277" t="str">
        <f>[2]Projects!D57</f>
        <v>NR</v>
      </c>
      <c r="E58" s="277" t="str">
        <f>[2]Projects!E57</f>
        <v>Haryana</v>
      </c>
      <c r="F58" s="339" t="str">
        <f>[2]Projects!F57</f>
        <v>DHVBN</v>
      </c>
      <c r="G58" s="305"/>
      <c r="H58" s="306"/>
      <c r="I58" s="305"/>
      <c r="J58" s="279"/>
      <c r="K58" s="278"/>
      <c r="L58" s="279"/>
      <c r="M58" s="278"/>
      <c r="N58" s="279"/>
      <c r="O58" s="278"/>
      <c r="P58" s="279"/>
      <c r="Q58" s="278"/>
      <c r="R58" s="279"/>
      <c r="S58" s="306"/>
      <c r="T58" s="305"/>
      <c r="U58" s="279"/>
      <c r="V58" s="278"/>
      <c r="W58" s="279"/>
      <c r="X58" s="278"/>
      <c r="Y58" s="279"/>
      <c r="Z58" s="278"/>
      <c r="AA58" s="279"/>
      <c r="AB58" s="278"/>
      <c r="AC58" s="279"/>
      <c r="AD58" s="317"/>
      <c r="AE58" s="324"/>
      <c r="AF58" s="278"/>
      <c r="AG58" s="279"/>
      <c r="AH58" s="278"/>
      <c r="AI58" s="279"/>
      <c r="AJ58" s="278"/>
      <c r="AK58" s="279"/>
      <c r="AL58" s="278"/>
      <c r="AM58" s="279"/>
      <c r="AN58" s="292"/>
      <c r="AO58" s="325"/>
      <c r="AP58" s="330"/>
    </row>
    <row r="59" spans="1:42" ht="46.5" x14ac:dyDescent="0.35">
      <c r="A59" s="338">
        <f>[2]Projects!A58</f>
        <v>78</v>
      </c>
      <c r="B59" s="275" t="str">
        <f>[2]Projects!B58</f>
        <v>Study programme on the Integration of Renewables Enery Resources (RES) into the Grid. (78)</v>
      </c>
      <c r="C59" s="280" t="str">
        <f>[2]Projects!C58</f>
        <v>5.1(e)</v>
      </c>
      <c r="D59" s="277" t="str">
        <f>[2]Projects!D58</f>
        <v>SR</v>
      </c>
      <c r="E59" s="277" t="str">
        <f>[2]Projects!E58</f>
        <v>SRPC</v>
      </c>
      <c r="F59" s="339" t="str">
        <f>[2]Projects!F58</f>
        <v>SRPC</v>
      </c>
      <c r="G59" s="305"/>
      <c r="H59" s="306"/>
      <c r="I59" s="305"/>
      <c r="J59" s="279"/>
      <c r="K59" s="278"/>
      <c r="L59" s="279"/>
      <c r="M59" s="278"/>
      <c r="N59" s="279"/>
      <c r="O59" s="278"/>
      <c r="P59" s="279"/>
      <c r="Q59" s="278"/>
      <c r="R59" s="279"/>
      <c r="S59" s="306"/>
      <c r="T59" s="305"/>
      <c r="U59" s="279"/>
      <c r="V59" s="278"/>
      <c r="W59" s="279"/>
      <c r="X59" s="278"/>
      <c r="Y59" s="279"/>
      <c r="Z59" s="278"/>
      <c r="AA59" s="279"/>
      <c r="AB59" s="278"/>
      <c r="AC59" s="279"/>
      <c r="AD59" s="317"/>
      <c r="AE59" s="324"/>
      <c r="AF59" s="278"/>
      <c r="AG59" s="279"/>
      <c r="AH59" s="278"/>
      <c r="AI59" s="279"/>
      <c r="AJ59" s="278"/>
      <c r="AK59" s="279"/>
      <c r="AL59" s="278"/>
      <c r="AM59" s="279"/>
      <c r="AN59" s="292"/>
      <c r="AO59" s="325"/>
      <c r="AP59" s="330"/>
    </row>
    <row r="60" spans="1:42" ht="46.5" x14ac:dyDescent="0.35">
      <c r="A60" s="338">
        <f>[2]Projects!A59</f>
        <v>79</v>
      </c>
      <c r="B60" s="275" t="str">
        <f>[2]Projects!B59</f>
        <v>Procurement Web based management software and protection setting calculation tool. (79)</v>
      </c>
      <c r="C60" s="276" t="str">
        <f>[2]Projects!C59</f>
        <v>5.1(e)</v>
      </c>
      <c r="D60" s="277" t="str">
        <f>[2]Projects!D59</f>
        <v>SR</v>
      </c>
      <c r="E60" s="277" t="str">
        <f>[2]Projects!E59</f>
        <v>SRPC</v>
      </c>
      <c r="F60" s="339" t="str">
        <f>[2]Projects!F59</f>
        <v>SRPC</v>
      </c>
      <c r="G60" s="305"/>
      <c r="H60" s="306"/>
      <c r="I60" s="305"/>
      <c r="J60" s="279"/>
      <c r="K60" s="278"/>
      <c r="L60" s="279"/>
      <c r="M60" s="278"/>
      <c r="N60" s="279"/>
      <c r="O60" s="278"/>
      <c r="P60" s="279"/>
      <c r="Q60" s="278"/>
      <c r="R60" s="279"/>
      <c r="S60" s="306"/>
      <c r="T60" s="305"/>
      <c r="U60" s="279"/>
      <c r="V60" s="278"/>
      <c r="W60" s="279"/>
      <c r="X60" s="278"/>
      <c r="Y60" s="279"/>
      <c r="Z60" s="278"/>
      <c r="AA60" s="279"/>
      <c r="AB60" s="278"/>
      <c r="AC60" s="279"/>
      <c r="AD60" s="317"/>
      <c r="AE60" s="324"/>
      <c r="AF60" s="278"/>
      <c r="AG60" s="279"/>
      <c r="AH60" s="278"/>
      <c r="AI60" s="279"/>
      <c r="AJ60" s="278"/>
      <c r="AK60" s="279"/>
      <c r="AL60" s="278"/>
      <c r="AM60" s="279"/>
      <c r="AN60" s="292"/>
      <c r="AO60" s="325"/>
      <c r="AP60" s="330"/>
    </row>
    <row r="61" spans="1:42" ht="46.5" x14ac:dyDescent="0.35">
      <c r="A61" s="338">
        <f>[2]Projects!A60</f>
        <v>80</v>
      </c>
      <c r="B61" s="275" t="str">
        <f>[2]Projects!B60</f>
        <v>Implementation of Automatic Demand Management Scheme (ADMS) at 322 Substations of KSEBL at 33kV level. (80)</v>
      </c>
      <c r="C61" s="276" t="str">
        <f>[2]Projects!C60</f>
        <v>5.1(c)</v>
      </c>
      <c r="D61" s="277" t="str">
        <f>[2]Projects!D60</f>
        <v>SR</v>
      </c>
      <c r="E61" s="277" t="str">
        <f>[2]Projects!E60</f>
        <v>Kerala</v>
      </c>
      <c r="F61" s="339" t="str">
        <f>[2]Projects!F60</f>
        <v>KSEBL</v>
      </c>
      <c r="G61" s="305"/>
      <c r="H61" s="306"/>
      <c r="I61" s="305"/>
      <c r="J61" s="279"/>
      <c r="K61" s="278"/>
      <c r="L61" s="279"/>
      <c r="M61" s="278"/>
      <c r="N61" s="279"/>
      <c r="O61" s="278"/>
      <c r="P61" s="279"/>
      <c r="Q61" s="278"/>
      <c r="R61" s="279"/>
      <c r="S61" s="306"/>
      <c r="T61" s="305"/>
      <c r="U61" s="279"/>
      <c r="V61" s="278"/>
      <c r="W61" s="279"/>
      <c r="X61" s="278"/>
      <c r="Y61" s="279"/>
      <c r="Z61" s="278"/>
      <c r="AA61" s="279"/>
      <c r="AB61" s="278"/>
      <c r="AC61" s="279"/>
      <c r="AD61" s="317"/>
      <c r="AE61" s="324"/>
      <c r="AF61" s="278"/>
      <c r="AG61" s="279"/>
      <c r="AH61" s="278"/>
      <c r="AI61" s="279"/>
      <c r="AJ61" s="278"/>
      <c r="AK61" s="279"/>
      <c r="AL61" s="278"/>
      <c r="AM61" s="279"/>
      <c r="AN61" s="292"/>
      <c r="AO61" s="325"/>
      <c r="AP61" s="330"/>
    </row>
    <row r="62" spans="1:42" ht="46.5" x14ac:dyDescent="0.35">
      <c r="A62" s="338">
        <f>[2]Projects!A61</f>
        <v>81</v>
      </c>
      <c r="B62" s="275" t="str">
        <f>[2]Projects!B61</f>
        <v>Renovation and Upgradation of the protection and control system of Ramgarh Sub Station. (081)</v>
      </c>
      <c r="C62" s="276" t="str">
        <f>[2]Projects!C61</f>
        <v>5.1(c)</v>
      </c>
      <c r="D62" s="277" t="str">
        <f>[2]Projects!D61</f>
        <v>ER</v>
      </c>
      <c r="E62" s="277" t="str">
        <f>[2]Projects!E61</f>
        <v>DVC</v>
      </c>
      <c r="F62" s="339" t="str">
        <f>[2]Projects!F61</f>
        <v>DVC</v>
      </c>
      <c r="G62" s="305"/>
      <c r="H62" s="306"/>
      <c r="I62" s="305"/>
      <c r="J62" s="279"/>
      <c r="K62" s="278"/>
      <c r="L62" s="279"/>
      <c r="M62" s="278"/>
      <c r="N62" s="279"/>
      <c r="O62" s="278"/>
      <c r="P62" s="279"/>
      <c r="Q62" s="278"/>
      <c r="R62" s="279"/>
      <c r="S62" s="306"/>
      <c r="T62" s="305"/>
      <c r="U62" s="279"/>
      <c r="V62" s="278"/>
      <c r="W62" s="279"/>
      <c r="X62" s="278"/>
      <c r="Y62" s="279"/>
      <c r="Z62" s="278"/>
      <c r="AA62" s="279"/>
      <c r="AB62" s="278"/>
      <c r="AC62" s="279"/>
      <c r="AD62" s="317"/>
      <c r="AE62" s="324"/>
      <c r="AF62" s="278"/>
      <c r="AG62" s="279"/>
      <c r="AH62" s="278"/>
      <c r="AI62" s="279"/>
      <c r="AJ62" s="278"/>
      <c r="AK62" s="279"/>
      <c r="AL62" s="278"/>
      <c r="AM62" s="279"/>
      <c r="AN62" s="292"/>
      <c r="AO62" s="325"/>
      <c r="AP62" s="330"/>
    </row>
    <row r="63" spans="1:42" ht="46.5" x14ac:dyDescent="0.35">
      <c r="A63" s="338">
        <f>[2]Projects!A62</f>
        <v>84</v>
      </c>
      <c r="B63" s="275" t="str">
        <f>[2]Projects!B62</f>
        <v>Renovation and Modernisation of Protection System of 400kV, 230kV &amp; 110kV hydro Generating Stations. (084)</v>
      </c>
      <c r="C63" s="276" t="str">
        <f>[2]Projects!C62</f>
        <v>5.1(c)</v>
      </c>
      <c r="D63" s="277" t="str">
        <f>[2]Projects!D62</f>
        <v>SR</v>
      </c>
      <c r="E63" s="277" t="str">
        <f>[2]Projects!E62</f>
        <v>Tamilnadu</v>
      </c>
      <c r="F63" s="339" t="str">
        <f>[2]Projects!F62</f>
        <v>TANTRANSCO</v>
      </c>
      <c r="G63" s="305"/>
      <c r="H63" s="306"/>
      <c r="I63" s="305"/>
      <c r="J63" s="279"/>
      <c r="K63" s="278"/>
      <c r="L63" s="279"/>
      <c r="M63" s="278"/>
      <c r="N63" s="279"/>
      <c r="O63" s="278"/>
      <c r="P63" s="279"/>
      <c r="Q63" s="278"/>
      <c r="R63" s="279"/>
      <c r="S63" s="306"/>
      <c r="T63" s="305"/>
      <c r="U63" s="279"/>
      <c r="V63" s="278"/>
      <c r="W63" s="279"/>
      <c r="X63" s="278"/>
      <c r="Y63" s="279"/>
      <c r="Z63" s="278"/>
      <c r="AA63" s="279"/>
      <c r="AB63" s="278"/>
      <c r="AC63" s="279"/>
      <c r="AD63" s="317"/>
      <c r="AE63" s="324"/>
      <c r="AF63" s="278"/>
      <c r="AG63" s="279"/>
      <c r="AH63" s="278"/>
      <c r="AI63" s="279"/>
      <c r="AJ63" s="278"/>
      <c r="AK63" s="279"/>
      <c r="AL63" s="278"/>
      <c r="AM63" s="279"/>
      <c r="AN63" s="292"/>
      <c r="AO63" s="325"/>
      <c r="AP63" s="330"/>
    </row>
    <row r="64" spans="1:42" ht="46.5" x14ac:dyDescent="0.35">
      <c r="A64" s="338">
        <f>[2]Projects!A63</f>
        <v>85</v>
      </c>
      <c r="B64" s="275" t="str">
        <f>[2]Projects!B63</f>
        <v>Establishment of Technical and IT infrastructure for implementation of intra state ABT in Tamilnadu. (085)</v>
      </c>
      <c r="C64" s="276" t="str">
        <f>[2]Projects!C63</f>
        <v>5.1(c)</v>
      </c>
      <c r="D64" s="277" t="str">
        <f>[2]Projects!D63</f>
        <v>SR</v>
      </c>
      <c r="E64" s="277" t="str">
        <f>[2]Projects!E63</f>
        <v>Tamilnadu</v>
      </c>
      <c r="F64" s="339" t="str">
        <f>[2]Projects!F63</f>
        <v>TANTRANSCO</v>
      </c>
      <c r="G64" s="305"/>
      <c r="H64" s="306"/>
      <c r="I64" s="305"/>
      <c r="J64" s="279"/>
      <c r="K64" s="278"/>
      <c r="L64" s="279"/>
      <c r="M64" s="278"/>
      <c r="N64" s="279"/>
      <c r="O64" s="278"/>
      <c r="P64" s="279"/>
      <c r="Q64" s="278"/>
      <c r="R64" s="279"/>
      <c r="S64" s="306"/>
      <c r="T64" s="305"/>
      <c r="U64" s="279"/>
      <c r="V64" s="278"/>
      <c r="W64" s="279"/>
      <c r="X64" s="278"/>
      <c r="Y64" s="279"/>
      <c r="Z64" s="278"/>
      <c r="AA64" s="279"/>
      <c r="AB64" s="278"/>
      <c r="AC64" s="279"/>
      <c r="AD64" s="317"/>
      <c r="AE64" s="324"/>
      <c r="AF64" s="278"/>
      <c r="AG64" s="279"/>
      <c r="AH64" s="278"/>
      <c r="AI64" s="279"/>
      <c r="AJ64" s="278"/>
      <c r="AK64" s="279"/>
      <c r="AL64" s="278"/>
      <c r="AM64" s="279"/>
      <c r="AN64" s="292"/>
      <c r="AO64" s="325"/>
      <c r="AP64" s="330"/>
    </row>
    <row r="65" spans="1:42" ht="46.5" x14ac:dyDescent="0.35">
      <c r="A65" s="338">
        <f>[2]Projects!A64</f>
        <v>86</v>
      </c>
      <c r="B65" s="275" t="str">
        <f>[2]Projects!B64</f>
        <v>Installation of Capacitor Banks at HV &amp; EHV level at various EHV subatations under Nashik &amp; Pune zones in MSETCL. (086)</v>
      </c>
      <c r="C65" s="276" t="str">
        <f>[2]Projects!C64</f>
        <v>5.1(b)</v>
      </c>
      <c r="D65" s="277" t="str">
        <f>[2]Projects!D64</f>
        <v>WR</v>
      </c>
      <c r="E65" s="277" t="str">
        <f>[2]Projects!E64</f>
        <v>Maharashtra</v>
      </c>
      <c r="F65" s="339" t="str">
        <f>[2]Projects!F64</f>
        <v>MSETCL</v>
      </c>
      <c r="G65" s="305"/>
      <c r="H65" s="306"/>
      <c r="I65" s="305"/>
      <c r="J65" s="279"/>
      <c r="K65" s="278"/>
      <c r="L65" s="279"/>
      <c r="M65" s="278"/>
      <c r="N65" s="279"/>
      <c r="O65" s="278"/>
      <c r="P65" s="279"/>
      <c r="Q65" s="278"/>
      <c r="R65" s="279"/>
      <c r="S65" s="306"/>
      <c r="T65" s="305"/>
      <c r="U65" s="279"/>
      <c r="V65" s="278"/>
      <c r="W65" s="279"/>
      <c r="X65" s="278"/>
      <c r="Y65" s="279"/>
      <c r="Z65" s="278"/>
      <c r="AA65" s="279"/>
      <c r="AB65" s="278"/>
      <c r="AC65" s="279"/>
      <c r="AD65" s="317"/>
      <c r="AE65" s="324"/>
      <c r="AF65" s="278"/>
      <c r="AG65" s="279"/>
      <c r="AH65" s="278"/>
      <c r="AI65" s="279"/>
      <c r="AJ65" s="278"/>
      <c r="AK65" s="279"/>
      <c r="AL65" s="278"/>
      <c r="AM65" s="279"/>
      <c r="AN65" s="292"/>
      <c r="AO65" s="325"/>
      <c r="AP65" s="330"/>
    </row>
    <row r="66" spans="1:42" ht="62" x14ac:dyDescent="0.35">
      <c r="A66" s="338">
        <f>[2]Projects!A65</f>
        <v>87</v>
      </c>
      <c r="B66" s="275" t="str">
        <f>[2]Projects!B65</f>
        <v>Renovation &amp; Modernisation of Transmission System for relieving congestion in intra state transmission system by capacity enhancement of existing network.  (087)</v>
      </c>
      <c r="C66" s="276" t="str">
        <f>[2]Projects!C65</f>
        <v>5.1(d)</v>
      </c>
      <c r="D66" s="277" t="str">
        <f>[2]Projects!D65</f>
        <v>ER</v>
      </c>
      <c r="E66" s="277" t="str">
        <f>[2]Projects!E65</f>
        <v>West Bengal</v>
      </c>
      <c r="F66" s="339" t="str">
        <f>[2]Projects!F65</f>
        <v>WBSETCL</v>
      </c>
      <c r="G66" s="305"/>
      <c r="H66" s="306"/>
      <c r="I66" s="305"/>
      <c r="J66" s="279"/>
      <c r="K66" s="278"/>
      <c r="L66" s="279"/>
      <c r="M66" s="278"/>
      <c r="N66" s="279"/>
      <c r="O66" s="278"/>
      <c r="P66" s="279"/>
      <c r="Q66" s="278"/>
      <c r="R66" s="279"/>
      <c r="S66" s="306"/>
      <c r="T66" s="305"/>
      <c r="U66" s="279"/>
      <c r="V66" s="278"/>
      <c r="W66" s="279"/>
      <c r="X66" s="278"/>
      <c r="Y66" s="279"/>
      <c r="Z66" s="278"/>
      <c r="AA66" s="279"/>
      <c r="AB66" s="278"/>
      <c r="AC66" s="279"/>
      <c r="AD66" s="317"/>
      <c r="AE66" s="324"/>
      <c r="AF66" s="278"/>
      <c r="AG66" s="279"/>
      <c r="AH66" s="278"/>
      <c r="AI66" s="279"/>
      <c r="AJ66" s="278"/>
      <c r="AK66" s="279"/>
      <c r="AL66" s="278"/>
      <c r="AM66" s="279"/>
      <c r="AN66" s="292"/>
      <c r="AO66" s="325"/>
      <c r="AP66" s="330"/>
    </row>
    <row r="67" spans="1:42" ht="31" x14ac:dyDescent="0.35">
      <c r="A67" s="338">
        <f>[2]Projects!A66</f>
        <v>88</v>
      </c>
      <c r="B67" s="275" t="str">
        <f>[2]Projects!B66</f>
        <v xml:space="preserve">Installation of switchable reactor &amp; shunt capacitor for voltage improvement. (88) </v>
      </c>
      <c r="C67" s="280" t="str">
        <f>[2]Projects!C66</f>
        <v>5.1(b)</v>
      </c>
      <c r="D67" s="277" t="str">
        <f>[2]Projects!D66</f>
        <v>ER</v>
      </c>
      <c r="E67" s="277" t="str">
        <f>[2]Projects!E66</f>
        <v>West Bengal</v>
      </c>
      <c r="F67" s="339" t="str">
        <f>[2]Projects!F66</f>
        <v>WBSETCL</v>
      </c>
      <c r="G67" s="309"/>
      <c r="H67" s="306"/>
      <c r="I67" s="309"/>
      <c r="J67" s="279"/>
      <c r="K67" s="283"/>
      <c r="L67" s="279"/>
      <c r="M67" s="283"/>
      <c r="N67" s="279"/>
      <c r="O67" s="283"/>
      <c r="P67" s="279"/>
      <c r="Q67" s="283"/>
      <c r="R67" s="279"/>
      <c r="S67" s="306"/>
      <c r="T67" s="309"/>
      <c r="U67" s="279"/>
      <c r="V67" s="283"/>
      <c r="W67" s="279"/>
      <c r="X67" s="283"/>
      <c r="Y67" s="279"/>
      <c r="Z67" s="283"/>
      <c r="AA67" s="279"/>
      <c r="AB67" s="283"/>
      <c r="AC67" s="279"/>
      <c r="AD67" s="319"/>
      <c r="AE67" s="324"/>
      <c r="AF67" s="283"/>
      <c r="AG67" s="279"/>
      <c r="AH67" s="283"/>
      <c r="AI67" s="279"/>
      <c r="AJ67" s="283"/>
      <c r="AK67" s="279"/>
      <c r="AL67" s="283"/>
      <c r="AM67" s="279"/>
      <c r="AN67" s="292"/>
      <c r="AO67" s="325"/>
      <c r="AP67" s="330"/>
    </row>
    <row r="68" spans="1:42" ht="31" x14ac:dyDescent="0.35">
      <c r="A68" s="338">
        <f>[2]Projects!A67</f>
        <v>89</v>
      </c>
      <c r="B68" s="275" t="str">
        <f>[2]Projects!B67</f>
        <v>Replacement of existing ACSR conductor by HTLS conductor for reliving congestion. (89)</v>
      </c>
      <c r="C68" s="276" t="str">
        <f>[2]Projects!C67</f>
        <v>5.1(d)</v>
      </c>
      <c r="D68" s="277" t="str">
        <f>[2]Projects!D67</f>
        <v>NR</v>
      </c>
      <c r="E68" s="277" t="str">
        <f>[2]Projects!E67</f>
        <v>Uttar Pradesh</v>
      </c>
      <c r="F68" s="339" t="str">
        <f>[2]Projects!F67</f>
        <v>UPPTCL</v>
      </c>
      <c r="G68" s="305"/>
      <c r="H68" s="310"/>
      <c r="I68" s="305"/>
      <c r="J68" s="284"/>
      <c r="K68" s="278"/>
      <c r="L68" s="284"/>
      <c r="M68" s="278"/>
      <c r="N68" s="284"/>
      <c r="O68" s="278"/>
      <c r="P68" s="284"/>
      <c r="Q68" s="278"/>
      <c r="R68" s="284"/>
      <c r="S68" s="310"/>
      <c r="T68" s="305"/>
      <c r="U68" s="284"/>
      <c r="V68" s="278"/>
      <c r="W68" s="284"/>
      <c r="X68" s="278"/>
      <c r="Y68" s="284"/>
      <c r="Z68" s="278"/>
      <c r="AA68" s="284"/>
      <c r="AB68" s="278"/>
      <c r="AC68" s="284"/>
      <c r="AD68" s="317"/>
      <c r="AE68" s="324"/>
      <c r="AF68" s="278"/>
      <c r="AG68" s="279"/>
      <c r="AH68" s="278"/>
      <c r="AI68" s="279"/>
      <c r="AJ68" s="278"/>
      <c r="AK68" s="279"/>
      <c r="AL68" s="278"/>
      <c r="AM68" s="279"/>
      <c r="AN68" s="292"/>
      <c r="AO68" s="325"/>
      <c r="AP68" s="330"/>
    </row>
    <row r="69" spans="1:42" ht="77.5" x14ac:dyDescent="0.35">
      <c r="A69" s="338">
        <f>[2]Projects!A68</f>
        <v>90</v>
      </c>
      <c r="B69" s="275" t="str">
        <f>[2]Projects!B68</f>
        <v xml:space="preserve">Construction of Madakkathara – Areakode 400/220kV  Multi-circuit  Multi-voltage transmission Line (95km) &amp; Construction of Kizhisseri-Nallalam 220/110kV Multi-Circuit Multi Voltage transmission line. (090) </v>
      </c>
      <c r="C69" s="280" t="str">
        <f>[2]Projects!C68</f>
        <v>5.1(c)</v>
      </c>
      <c r="D69" s="277" t="str">
        <f>[2]Projects!D68</f>
        <v>SR</v>
      </c>
      <c r="E69" s="277" t="str">
        <f>[2]Projects!E68</f>
        <v>Kerala</v>
      </c>
      <c r="F69" s="339" t="str">
        <f>[2]Projects!F68</f>
        <v>KSEBL</v>
      </c>
      <c r="G69" s="305"/>
      <c r="H69" s="310"/>
      <c r="I69" s="305"/>
      <c r="J69" s="284"/>
      <c r="K69" s="278"/>
      <c r="L69" s="284"/>
      <c r="M69" s="278"/>
      <c r="N69" s="284"/>
      <c r="O69" s="278"/>
      <c r="P69" s="284"/>
      <c r="Q69" s="278"/>
      <c r="R69" s="284"/>
      <c r="S69" s="310"/>
      <c r="T69" s="305"/>
      <c r="U69" s="284"/>
      <c r="V69" s="278"/>
      <c r="W69" s="284"/>
      <c r="X69" s="278"/>
      <c r="Y69" s="284"/>
      <c r="Z69" s="278"/>
      <c r="AA69" s="284"/>
      <c r="AB69" s="278"/>
      <c r="AC69" s="284"/>
      <c r="AD69" s="317"/>
      <c r="AE69" s="324"/>
      <c r="AF69" s="278"/>
      <c r="AG69" s="279"/>
      <c r="AH69" s="278"/>
      <c r="AI69" s="279"/>
      <c r="AJ69" s="278"/>
      <c r="AK69" s="279"/>
      <c r="AL69" s="278"/>
      <c r="AM69" s="279"/>
      <c r="AN69" s="292"/>
      <c r="AO69" s="325"/>
      <c r="AP69" s="330"/>
    </row>
    <row r="70" spans="1:42" ht="31" x14ac:dyDescent="0.35">
      <c r="A70" s="338">
        <f>[2]Projects!A69</f>
        <v>93</v>
      </c>
      <c r="B70" s="275" t="str">
        <f>[2]Projects!B69</f>
        <v>33kV system Integration with SLDC system in manipur. (093)</v>
      </c>
      <c r="C70" s="276" t="str">
        <f>[2]Projects!C69</f>
        <v>5.1(c)</v>
      </c>
      <c r="D70" s="277" t="str">
        <f>[2]Projects!D69</f>
        <v>NER</v>
      </c>
      <c r="E70" s="277" t="str">
        <f>[2]Projects!E69</f>
        <v>Manipur</v>
      </c>
      <c r="F70" s="339" t="str">
        <f>[2]Projects!F69</f>
        <v>Manipur SLDC</v>
      </c>
      <c r="G70" s="305"/>
      <c r="H70" s="310"/>
      <c r="I70" s="305"/>
      <c r="J70" s="284"/>
      <c r="K70" s="278"/>
      <c r="L70" s="284"/>
      <c r="M70" s="278"/>
      <c r="N70" s="284"/>
      <c r="O70" s="278"/>
      <c r="P70" s="284"/>
      <c r="Q70" s="278"/>
      <c r="R70" s="284"/>
      <c r="S70" s="310"/>
      <c r="T70" s="305"/>
      <c r="U70" s="284"/>
      <c r="V70" s="278"/>
      <c r="W70" s="284"/>
      <c r="X70" s="278"/>
      <c r="Y70" s="284"/>
      <c r="Z70" s="278"/>
      <c r="AA70" s="284"/>
      <c r="AB70" s="278"/>
      <c r="AC70" s="284"/>
      <c r="AD70" s="317"/>
      <c r="AE70" s="324"/>
      <c r="AF70" s="278"/>
      <c r="AG70" s="279"/>
      <c r="AH70" s="278"/>
      <c r="AI70" s="279"/>
      <c r="AJ70" s="278"/>
      <c r="AK70" s="279"/>
      <c r="AL70" s="278"/>
      <c r="AM70" s="279"/>
      <c r="AN70" s="292"/>
      <c r="AO70" s="325"/>
      <c r="AP70" s="330"/>
    </row>
    <row r="71" spans="1:42" ht="31" x14ac:dyDescent="0.35">
      <c r="A71" s="338">
        <f>[2]Projects!A70</f>
        <v>94</v>
      </c>
      <c r="B71" s="275" t="str">
        <f>[2]Projects!B70</f>
        <v>Funding of BNC Agra HVDC (94)</v>
      </c>
      <c r="C71" s="276" t="str">
        <f>[2]Projects!C70</f>
        <v>4(3)(A)</v>
      </c>
      <c r="D71" s="277" t="str">
        <f>[2]Projects!D70</f>
        <v xml:space="preserve">Central </v>
      </c>
      <c r="E71" s="277" t="str">
        <f>[2]Projects!E70</f>
        <v>POWERGRID</v>
      </c>
      <c r="F71" s="339" t="str">
        <f>[2]Projects!F70</f>
        <v>POWERGRID</v>
      </c>
      <c r="G71" s="305"/>
      <c r="H71" s="310"/>
      <c r="I71" s="305"/>
      <c r="J71" s="284"/>
      <c r="K71" s="278"/>
      <c r="L71" s="284"/>
      <c r="M71" s="278"/>
      <c r="N71" s="284"/>
      <c r="O71" s="278"/>
      <c r="P71" s="284"/>
      <c r="Q71" s="278"/>
      <c r="R71" s="284"/>
      <c r="S71" s="310"/>
      <c r="T71" s="305"/>
      <c r="U71" s="284"/>
      <c r="V71" s="278"/>
      <c r="W71" s="284"/>
      <c r="X71" s="278"/>
      <c r="Y71" s="284"/>
      <c r="Z71" s="278"/>
      <c r="AA71" s="284"/>
      <c r="AB71" s="278"/>
      <c r="AC71" s="284"/>
      <c r="AD71" s="317"/>
      <c r="AE71" s="324"/>
      <c r="AF71" s="278"/>
      <c r="AG71" s="279"/>
      <c r="AH71" s="278"/>
      <c r="AI71" s="279"/>
      <c r="AJ71" s="278"/>
      <c r="AK71" s="279"/>
      <c r="AL71" s="278"/>
      <c r="AM71" s="279"/>
      <c r="AN71" s="292"/>
      <c r="AO71" s="325"/>
      <c r="AP71" s="330"/>
    </row>
    <row r="72" spans="1:42" ht="62" x14ac:dyDescent="0.35">
      <c r="A72" s="338">
        <f>[2]Projects!A71</f>
        <v>96</v>
      </c>
      <c r="B72" s="275" t="str">
        <f>[2]Projects!B71</f>
        <v>Up-rating Kakkayam - Nallalam 110kV line (45km) &amp; Upgrading Nallalam- Chevayur-Westhill-Koyilandy110kV Single Circuit line in to Double Circuit line.(96)</v>
      </c>
      <c r="C72" s="280" t="str">
        <f>[2]Projects!C71</f>
        <v>5.1(d)</v>
      </c>
      <c r="D72" s="277" t="str">
        <f>[2]Projects!D71</f>
        <v>SR</v>
      </c>
      <c r="E72" s="277" t="str">
        <f>[2]Projects!E71</f>
        <v>Kerala</v>
      </c>
      <c r="F72" s="339" t="str">
        <f>[2]Projects!F71</f>
        <v>KSEBL</v>
      </c>
      <c r="G72" s="305"/>
      <c r="H72" s="310"/>
      <c r="I72" s="305"/>
      <c r="J72" s="284"/>
      <c r="K72" s="278"/>
      <c r="L72" s="284"/>
      <c r="M72" s="278"/>
      <c r="N72" s="284"/>
      <c r="O72" s="278"/>
      <c r="P72" s="284"/>
      <c r="Q72" s="278"/>
      <c r="R72" s="284"/>
      <c r="S72" s="310"/>
      <c r="T72" s="305"/>
      <c r="U72" s="284"/>
      <c r="V72" s="278"/>
      <c r="W72" s="284"/>
      <c r="X72" s="278"/>
      <c r="Y72" s="284"/>
      <c r="Z72" s="278"/>
      <c r="AA72" s="284"/>
      <c r="AB72" s="278"/>
      <c r="AC72" s="284"/>
      <c r="AD72" s="317"/>
      <c r="AE72" s="324"/>
      <c r="AF72" s="278"/>
      <c r="AG72" s="279"/>
      <c r="AH72" s="278"/>
      <c r="AI72" s="279"/>
      <c r="AJ72" s="278"/>
      <c r="AK72" s="279"/>
      <c r="AL72" s="278"/>
      <c r="AM72" s="279"/>
      <c r="AN72" s="292"/>
      <c r="AO72" s="325"/>
      <c r="AP72" s="330"/>
    </row>
    <row r="73" spans="1:42" ht="31" x14ac:dyDescent="0.35">
      <c r="A73" s="338">
        <f>[2]Projects!A72</f>
        <v>97</v>
      </c>
      <c r="B73" s="275" t="str">
        <f>[2]Projects!B72</f>
        <v>Implementation of Islanding scheme at Bandel Thermal Power Station. (097)</v>
      </c>
      <c r="C73" s="280" t="str">
        <f>[2]Projects!C72</f>
        <v>5.1(c)</v>
      </c>
      <c r="D73" s="277" t="str">
        <f>[2]Projects!D72</f>
        <v>ER</v>
      </c>
      <c r="E73" s="277" t="str">
        <f>[2]Projects!E72</f>
        <v>West Bengal</v>
      </c>
      <c r="F73" s="339" t="str">
        <f>[2]Projects!F72</f>
        <v>WBPDCL</v>
      </c>
      <c r="G73" s="305"/>
      <c r="H73" s="310"/>
      <c r="I73" s="305"/>
      <c r="J73" s="284"/>
      <c r="K73" s="278"/>
      <c r="L73" s="284"/>
      <c r="M73" s="278"/>
      <c r="N73" s="284"/>
      <c r="O73" s="278"/>
      <c r="P73" s="284"/>
      <c r="Q73" s="278"/>
      <c r="R73" s="284"/>
      <c r="S73" s="310"/>
      <c r="T73" s="305"/>
      <c r="U73" s="284"/>
      <c r="V73" s="278"/>
      <c r="W73" s="284"/>
      <c r="X73" s="278"/>
      <c r="Y73" s="284"/>
      <c r="Z73" s="278"/>
      <c r="AA73" s="284"/>
      <c r="AB73" s="278"/>
      <c r="AC73" s="284"/>
      <c r="AD73" s="317"/>
      <c r="AE73" s="324"/>
      <c r="AF73" s="278"/>
      <c r="AG73" s="279"/>
      <c r="AH73" s="278"/>
      <c r="AI73" s="279"/>
      <c r="AJ73" s="278"/>
      <c r="AK73" s="279"/>
      <c r="AL73" s="278"/>
      <c r="AM73" s="279"/>
      <c r="AN73" s="295"/>
      <c r="AO73" s="325"/>
      <c r="AP73" s="330"/>
    </row>
    <row r="74" spans="1:42" ht="46.5" x14ac:dyDescent="0.35">
      <c r="A74" s="338">
        <f>[2]Projects!A73</f>
        <v>98</v>
      </c>
      <c r="B74" s="275" t="str">
        <f>[2]Projects!B73</f>
        <v>Replacement of existing 0.15 ACSR wolf conductor of 132kV Balapur-Patur-Malegoan corridor by High Ampacity Conductor. (098)</v>
      </c>
      <c r="C74" s="276" t="str">
        <f>[2]Projects!C73</f>
        <v>5.1(d)</v>
      </c>
      <c r="D74" s="277" t="str">
        <f>[2]Projects!D73</f>
        <v>WR</v>
      </c>
      <c r="E74" s="277" t="str">
        <f>[2]Projects!E73</f>
        <v>Maharashtra</v>
      </c>
      <c r="F74" s="339" t="str">
        <f>[2]Projects!F73</f>
        <v>MSETCL</v>
      </c>
      <c r="G74" s="305"/>
      <c r="H74" s="306"/>
      <c r="I74" s="305"/>
      <c r="J74" s="279"/>
      <c r="K74" s="278"/>
      <c r="L74" s="279"/>
      <c r="M74" s="278"/>
      <c r="N74" s="279"/>
      <c r="O74" s="278"/>
      <c r="P74" s="279"/>
      <c r="Q74" s="278"/>
      <c r="R74" s="279"/>
      <c r="S74" s="306"/>
      <c r="T74" s="305"/>
      <c r="U74" s="279"/>
      <c r="V74" s="278"/>
      <c r="W74" s="279"/>
      <c r="X74" s="278"/>
      <c r="Y74" s="279"/>
      <c r="Z74" s="278"/>
      <c r="AA74" s="279"/>
      <c r="AB74" s="278"/>
      <c r="AC74" s="279"/>
      <c r="AD74" s="317"/>
      <c r="AE74" s="324"/>
      <c r="AF74" s="278"/>
      <c r="AG74" s="279"/>
      <c r="AH74" s="278"/>
      <c r="AI74" s="279"/>
      <c r="AJ74" s="278"/>
      <c r="AK74" s="279"/>
      <c r="AL74" s="278"/>
      <c r="AM74" s="279"/>
      <c r="AN74" s="295"/>
      <c r="AO74" s="325"/>
      <c r="AP74" s="330"/>
    </row>
    <row r="75" spans="1:42" ht="62" x14ac:dyDescent="0.35">
      <c r="A75" s="338">
        <f>[2]Projects!A74</f>
        <v>99</v>
      </c>
      <c r="B75" s="275" t="str">
        <f>[2]Projects!B74</f>
        <v>Replacement of existing 0.2 ACSR wolf conductor of 132kV Khapri-Besa (Nagpur Ring Main Line) High Ampacity Conductor. (099)</v>
      </c>
      <c r="C75" s="280" t="str">
        <f>[2]Projects!C74</f>
        <v>5.1(d)</v>
      </c>
      <c r="D75" s="277" t="str">
        <f>[2]Projects!D74</f>
        <v>WR</v>
      </c>
      <c r="E75" s="277" t="str">
        <f>[2]Projects!E74</f>
        <v>Maharashtra</v>
      </c>
      <c r="F75" s="339" t="str">
        <f>[2]Projects!F74</f>
        <v>MSETCL</v>
      </c>
      <c r="G75" s="305"/>
      <c r="H75" s="306"/>
      <c r="I75" s="305"/>
      <c r="J75" s="279"/>
      <c r="K75" s="278"/>
      <c r="L75" s="279"/>
      <c r="M75" s="278"/>
      <c r="N75" s="279"/>
      <c r="O75" s="278"/>
      <c r="P75" s="279"/>
      <c r="Q75" s="278"/>
      <c r="R75" s="279"/>
      <c r="S75" s="306"/>
      <c r="T75" s="305"/>
      <c r="U75" s="279"/>
      <c r="V75" s="278"/>
      <c r="W75" s="279"/>
      <c r="X75" s="278"/>
      <c r="Y75" s="279"/>
      <c r="Z75" s="278"/>
      <c r="AA75" s="279"/>
      <c r="AB75" s="278"/>
      <c r="AC75" s="279"/>
      <c r="AD75" s="317"/>
      <c r="AE75" s="324"/>
      <c r="AF75" s="278"/>
      <c r="AG75" s="279"/>
      <c r="AH75" s="278"/>
      <c r="AI75" s="279"/>
      <c r="AJ75" s="278"/>
      <c r="AK75" s="279"/>
      <c r="AL75" s="278"/>
      <c r="AM75" s="279"/>
      <c r="AN75" s="292"/>
      <c r="AO75" s="325"/>
      <c r="AP75" s="330"/>
    </row>
    <row r="76" spans="1:42" ht="46.5" x14ac:dyDescent="0.35">
      <c r="A76" s="338">
        <f>[2]Projects!A75</f>
        <v>100</v>
      </c>
      <c r="B76" s="275" t="str">
        <f>[2]Projects!B75</f>
        <v>Installation of Shunt Bus Reactors at 400KV Solapur, 400 KV Kolhapur and 400kV Karad substations. (100)</v>
      </c>
      <c r="C76" s="280" t="str">
        <f>[2]Projects!C75</f>
        <v>5.1(b)</v>
      </c>
      <c r="D76" s="277" t="str">
        <f>[2]Projects!D75</f>
        <v>WR</v>
      </c>
      <c r="E76" s="277" t="str">
        <f>[2]Projects!E75</f>
        <v>Maharashtra</v>
      </c>
      <c r="F76" s="339" t="str">
        <f>[2]Projects!F75</f>
        <v>MSETCL</v>
      </c>
      <c r="G76" s="305"/>
      <c r="H76" s="306"/>
      <c r="I76" s="305"/>
      <c r="J76" s="279"/>
      <c r="K76" s="278"/>
      <c r="L76" s="279"/>
      <c r="M76" s="278"/>
      <c r="N76" s="279"/>
      <c r="O76" s="278"/>
      <c r="P76" s="279"/>
      <c r="Q76" s="278"/>
      <c r="R76" s="279"/>
      <c r="S76" s="306"/>
      <c r="T76" s="305"/>
      <c r="U76" s="279"/>
      <c r="V76" s="278"/>
      <c r="W76" s="279"/>
      <c r="X76" s="278"/>
      <c r="Y76" s="279"/>
      <c r="Z76" s="278"/>
      <c r="AA76" s="279"/>
      <c r="AB76" s="278"/>
      <c r="AC76" s="279"/>
      <c r="AD76" s="317"/>
      <c r="AE76" s="324"/>
      <c r="AF76" s="278"/>
      <c r="AG76" s="279"/>
      <c r="AH76" s="278"/>
      <c r="AI76" s="279"/>
      <c r="AJ76" s="278"/>
      <c r="AK76" s="279"/>
      <c r="AL76" s="278"/>
      <c r="AM76" s="279"/>
      <c r="AN76" s="292"/>
      <c r="AO76" s="325"/>
      <c r="AP76" s="330"/>
    </row>
    <row r="77" spans="1:42" ht="46.5" x14ac:dyDescent="0.35">
      <c r="A77" s="338">
        <f>[2]Projects!A76</f>
        <v>101</v>
      </c>
      <c r="B77" s="275" t="str">
        <f>[2]Projects!B76</f>
        <v>Installation of Shunt Bus Reactors at 400KV Akola, 400 KV Bhusawal-II  and 400kV Nanded substations. (101)</v>
      </c>
      <c r="C77" s="276" t="str">
        <f>[2]Projects!C76</f>
        <v>5.1(b)</v>
      </c>
      <c r="D77" s="277" t="str">
        <f>[2]Projects!D76</f>
        <v>WR</v>
      </c>
      <c r="E77" s="277" t="str">
        <f>[2]Projects!E76</f>
        <v>Maharashtra</v>
      </c>
      <c r="F77" s="339" t="str">
        <f>[2]Projects!F76</f>
        <v>MSETCL</v>
      </c>
      <c r="G77" s="305"/>
      <c r="H77" s="306"/>
      <c r="I77" s="305"/>
      <c r="J77" s="279"/>
      <c r="K77" s="278"/>
      <c r="L77" s="279"/>
      <c r="M77" s="278"/>
      <c r="N77" s="279"/>
      <c r="O77" s="278"/>
      <c r="P77" s="279"/>
      <c r="Q77" s="278"/>
      <c r="R77" s="279"/>
      <c r="S77" s="306"/>
      <c r="T77" s="305"/>
      <c r="U77" s="279"/>
      <c r="V77" s="278"/>
      <c r="W77" s="279"/>
      <c r="X77" s="278"/>
      <c r="Y77" s="279"/>
      <c r="Z77" s="278"/>
      <c r="AA77" s="279"/>
      <c r="AB77" s="278"/>
      <c r="AC77" s="279"/>
      <c r="AD77" s="317"/>
      <c r="AE77" s="324"/>
      <c r="AF77" s="278"/>
      <c r="AG77" s="279"/>
      <c r="AH77" s="278"/>
      <c r="AI77" s="279"/>
      <c r="AJ77" s="278"/>
      <c r="AK77" s="279"/>
      <c r="AL77" s="278"/>
      <c r="AM77" s="279"/>
      <c r="AN77" s="292"/>
      <c r="AO77" s="325"/>
      <c r="AP77" s="330"/>
    </row>
    <row r="78" spans="1:42" ht="46.5" x14ac:dyDescent="0.35">
      <c r="A78" s="338">
        <f>[2]Projects!A77</f>
        <v>102</v>
      </c>
      <c r="B78" s="275" t="str">
        <f>[2]Projects!B77</f>
        <v>Installation of Shunt Bus Reactors at 400KV Koradi, 400 KV Khaparkheda and 400kV Chandrapur-II substations. (102)</v>
      </c>
      <c r="C78" s="276" t="str">
        <f>[2]Projects!C77</f>
        <v>5.1(b)</v>
      </c>
      <c r="D78" s="277" t="str">
        <f>[2]Projects!D77</f>
        <v>WR</v>
      </c>
      <c r="E78" s="277" t="str">
        <f>[2]Projects!E77</f>
        <v>Maharashtra</v>
      </c>
      <c r="F78" s="339" t="str">
        <f>[2]Projects!F77</f>
        <v>MSETCL</v>
      </c>
      <c r="G78" s="305"/>
      <c r="H78" s="306"/>
      <c r="I78" s="305"/>
      <c r="J78" s="279"/>
      <c r="K78" s="278"/>
      <c r="L78" s="279"/>
      <c r="M78" s="278"/>
      <c r="N78" s="279"/>
      <c r="O78" s="278"/>
      <c r="P78" s="279"/>
      <c r="Q78" s="278"/>
      <c r="R78" s="279"/>
      <c r="S78" s="306"/>
      <c r="T78" s="305"/>
      <c r="U78" s="279"/>
      <c r="V78" s="278"/>
      <c r="W78" s="279"/>
      <c r="X78" s="278"/>
      <c r="Y78" s="279"/>
      <c r="Z78" s="278"/>
      <c r="AA78" s="279"/>
      <c r="AB78" s="278"/>
      <c r="AC78" s="279"/>
      <c r="AD78" s="317"/>
      <c r="AE78" s="324"/>
      <c r="AF78" s="278"/>
      <c r="AG78" s="279"/>
      <c r="AH78" s="278"/>
      <c r="AI78" s="279"/>
      <c r="AJ78" s="278"/>
      <c r="AK78" s="279"/>
      <c r="AL78" s="278"/>
      <c r="AM78" s="279"/>
      <c r="AN78" s="292"/>
      <c r="AO78" s="325"/>
      <c r="AP78" s="330"/>
    </row>
    <row r="79" spans="1:42" ht="46.5" x14ac:dyDescent="0.35">
      <c r="A79" s="338">
        <f>[2]Projects!A78</f>
        <v>103</v>
      </c>
      <c r="B79" s="275" t="str">
        <f>[2]Projects!B78</f>
        <v>Installation of Shunt Bus Reactors at 400KV Lonikand-II, 400 KV Chakan and 400kV Kudus substations. (103)</v>
      </c>
      <c r="C79" s="276" t="str">
        <f>[2]Projects!C78</f>
        <v>5.1(b)</v>
      </c>
      <c r="D79" s="277" t="str">
        <f>[2]Projects!D78</f>
        <v>WR</v>
      </c>
      <c r="E79" s="277" t="str">
        <f>[2]Projects!E78</f>
        <v>Maharashtra</v>
      </c>
      <c r="F79" s="339" t="str">
        <f>[2]Projects!F78</f>
        <v>MSETCL</v>
      </c>
      <c r="G79" s="305"/>
      <c r="H79" s="306"/>
      <c r="I79" s="305"/>
      <c r="J79" s="279"/>
      <c r="K79" s="278"/>
      <c r="L79" s="279"/>
      <c r="M79" s="278"/>
      <c r="N79" s="279"/>
      <c r="O79" s="278"/>
      <c r="P79" s="279"/>
      <c r="Q79" s="278"/>
      <c r="R79" s="279"/>
      <c r="S79" s="306"/>
      <c r="T79" s="305"/>
      <c r="U79" s="279"/>
      <c r="V79" s="278"/>
      <c r="W79" s="279"/>
      <c r="X79" s="278"/>
      <c r="Y79" s="279"/>
      <c r="Z79" s="278"/>
      <c r="AA79" s="279"/>
      <c r="AB79" s="278"/>
      <c r="AC79" s="279"/>
      <c r="AD79" s="317"/>
      <c r="AE79" s="324"/>
      <c r="AF79" s="278"/>
      <c r="AG79" s="279"/>
      <c r="AH79" s="278"/>
      <c r="AI79" s="279"/>
      <c r="AJ79" s="278"/>
      <c r="AK79" s="279"/>
      <c r="AL79" s="278"/>
      <c r="AM79" s="279"/>
      <c r="AN79" s="292"/>
      <c r="AO79" s="325"/>
      <c r="AP79" s="330"/>
    </row>
    <row r="80" spans="1:42" ht="31" x14ac:dyDescent="0.35">
      <c r="A80" s="338">
        <f>[2]Projects!A79</f>
        <v>104</v>
      </c>
      <c r="B80" s="275" t="str">
        <f>[2]Projects!B79</f>
        <v>75 Nos. RTUs for 132 kv Substations in Maharashtra (104)</v>
      </c>
      <c r="C80" s="276" t="str">
        <f>[2]Projects!C79</f>
        <v>5.1(c)</v>
      </c>
      <c r="D80" s="277" t="str">
        <f>[2]Projects!D79</f>
        <v>WR</v>
      </c>
      <c r="E80" s="277" t="str">
        <f>[2]Projects!E79</f>
        <v>Maharashtra</v>
      </c>
      <c r="F80" s="339" t="str">
        <f>[2]Projects!F79</f>
        <v>MSETCL</v>
      </c>
      <c r="G80" s="305"/>
      <c r="H80" s="306"/>
      <c r="I80" s="305"/>
      <c r="J80" s="279"/>
      <c r="K80" s="278"/>
      <c r="L80" s="279"/>
      <c r="M80" s="278"/>
      <c r="N80" s="279"/>
      <c r="O80" s="278"/>
      <c r="P80" s="279"/>
      <c r="Q80" s="278"/>
      <c r="R80" s="279"/>
      <c r="S80" s="306"/>
      <c r="T80" s="305"/>
      <c r="U80" s="279"/>
      <c r="V80" s="278"/>
      <c r="W80" s="279"/>
      <c r="X80" s="278"/>
      <c r="Y80" s="279"/>
      <c r="Z80" s="278"/>
      <c r="AA80" s="279"/>
      <c r="AB80" s="278"/>
      <c r="AC80" s="279"/>
      <c r="AD80" s="317"/>
      <c r="AE80" s="324"/>
      <c r="AF80" s="278"/>
      <c r="AG80" s="279"/>
      <c r="AH80" s="278"/>
      <c r="AI80" s="279"/>
      <c r="AJ80" s="278"/>
      <c r="AK80" s="279"/>
      <c r="AL80" s="278"/>
      <c r="AM80" s="279"/>
      <c r="AN80" s="292"/>
      <c r="AO80" s="325"/>
      <c r="AP80" s="330"/>
    </row>
    <row r="81" spans="1:42" ht="93" x14ac:dyDescent="0.35">
      <c r="A81" s="338">
        <f>[2]Projects!A80</f>
        <v>106</v>
      </c>
      <c r="B81" s="275" t="str">
        <f>[2]Projects!B80</f>
        <v>Renovation and Modernization of control and protection system and replecement of equipment at Parulia, Durgapur, Kalyanewari, Giridhi Jamsedpur, Barjora, Burnpur, Dhanbad and Bundwan substation. (106)</v>
      </c>
      <c r="C81" s="276" t="str">
        <f>[2]Projects!C80</f>
        <v>5.1(c)</v>
      </c>
      <c r="D81" s="277" t="str">
        <f>[2]Projects!D80</f>
        <v>ER</v>
      </c>
      <c r="E81" s="277" t="str">
        <f>[2]Projects!E80</f>
        <v>DVC</v>
      </c>
      <c r="F81" s="339" t="str">
        <f>[2]Projects!F80</f>
        <v>DVC</v>
      </c>
      <c r="G81" s="307"/>
      <c r="H81" s="308"/>
      <c r="I81" s="307"/>
      <c r="J81" s="282"/>
      <c r="K81" s="281"/>
      <c r="L81" s="282"/>
      <c r="M81" s="281"/>
      <c r="N81" s="282"/>
      <c r="O81" s="281"/>
      <c r="P81" s="282"/>
      <c r="Q81" s="281"/>
      <c r="R81" s="282"/>
      <c r="S81" s="308"/>
      <c r="T81" s="307"/>
      <c r="U81" s="282"/>
      <c r="V81" s="281"/>
      <c r="W81" s="282"/>
      <c r="X81" s="281"/>
      <c r="Y81" s="282"/>
      <c r="Z81" s="281"/>
      <c r="AA81" s="282"/>
      <c r="AB81" s="281"/>
      <c r="AC81" s="282"/>
      <c r="AD81" s="318"/>
      <c r="AE81" s="326"/>
      <c r="AF81" s="281"/>
      <c r="AG81" s="282"/>
      <c r="AH81" s="281"/>
      <c r="AI81" s="282"/>
      <c r="AJ81" s="281"/>
      <c r="AK81" s="282"/>
      <c r="AL81" s="281"/>
      <c r="AM81" s="282"/>
      <c r="AN81" s="292"/>
      <c r="AO81" s="325"/>
      <c r="AP81" s="330"/>
    </row>
    <row r="82" spans="1:42" ht="31" x14ac:dyDescent="0.35">
      <c r="A82" s="338">
        <f>[2]Projects!A81</f>
        <v>109</v>
      </c>
      <c r="B82" s="275" t="str">
        <f>[2]Projects!B81</f>
        <v>Renovation and Upgradation of protection and control system of OHPC. (109)</v>
      </c>
      <c r="C82" s="276" t="str">
        <f>[2]Projects!C81</f>
        <v>5.1(c)</v>
      </c>
      <c r="D82" s="277" t="str">
        <f>[2]Projects!D81</f>
        <v>ER</v>
      </c>
      <c r="E82" s="277" t="str">
        <f>[2]Projects!E81</f>
        <v>Odisha</v>
      </c>
      <c r="F82" s="339" t="str">
        <f>[2]Projects!F81</f>
        <v>OHPCL</v>
      </c>
      <c r="G82" s="305"/>
      <c r="H82" s="306"/>
      <c r="I82" s="305"/>
      <c r="J82" s="279"/>
      <c r="K82" s="278"/>
      <c r="L82" s="279"/>
      <c r="M82" s="278"/>
      <c r="N82" s="279"/>
      <c r="O82" s="278"/>
      <c r="P82" s="279"/>
      <c r="Q82" s="278"/>
      <c r="R82" s="279"/>
      <c r="S82" s="306"/>
      <c r="T82" s="305"/>
      <c r="U82" s="279"/>
      <c r="V82" s="278"/>
      <c r="W82" s="279"/>
      <c r="X82" s="278"/>
      <c r="Y82" s="279"/>
      <c r="Z82" s="278"/>
      <c r="AA82" s="279"/>
      <c r="AB82" s="278"/>
      <c r="AC82" s="279"/>
      <c r="AD82" s="317"/>
      <c r="AE82" s="324"/>
      <c r="AF82" s="278"/>
      <c r="AG82" s="279"/>
      <c r="AH82" s="278"/>
      <c r="AI82" s="279"/>
      <c r="AJ82" s="278"/>
      <c r="AK82" s="279"/>
      <c r="AL82" s="278"/>
      <c r="AM82" s="279"/>
      <c r="AN82" s="292"/>
      <c r="AO82" s="325"/>
      <c r="AP82" s="330"/>
    </row>
    <row r="83" spans="1:42" ht="46.5" x14ac:dyDescent="0.35">
      <c r="A83" s="338">
        <f>[2]Projects!A82</f>
        <v>110</v>
      </c>
      <c r="B83" s="275" t="str">
        <f>[2]Projects!B82</f>
        <v>"Smart Transmission Operation Management System (STOMS) " in Rajasthan Power System. (110)</v>
      </c>
      <c r="C83" s="276" t="str">
        <f>[2]Projects!C82</f>
        <v>5.1(c)</v>
      </c>
      <c r="D83" s="277" t="str">
        <f>[2]Projects!D82</f>
        <v>NR</v>
      </c>
      <c r="E83" s="277" t="str">
        <f>[2]Projects!E82</f>
        <v>Rajasthan</v>
      </c>
      <c r="F83" s="339" t="str">
        <f>[2]Projects!F82</f>
        <v>RRVPNL</v>
      </c>
      <c r="G83" s="305"/>
      <c r="H83" s="306"/>
      <c r="I83" s="305"/>
      <c r="J83" s="279"/>
      <c r="K83" s="278"/>
      <c r="L83" s="279"/>
      <c r="M83" s="278"/>
      <c r="N83" s="279"/>
      <c r="O83" s="278"/>
      <c r="P83" s="279"/>
      <c r="Q83" s="278"/>
      <c r="R83" s="279"/>
      <c r="S83" s="306"/>
      <c r="T83" s="305"/>
      <c r="U83" s="279"/>
      <c r="V83" s="278"/>
      <c r="W83" s="279"/>
      <c r="X83" s="278"/>
      <c r="Y83" s="279"/>
      <c r="Z83" s="278"/>
      <c r="AA83" s="279"/>
      <c r="AB83" s="278"/>
      <c r="AC83" s="279"/>
      <c r="AD83" s="317"/>
      <c r="AE83" s="324"/>
      <c r="AF83" s="278"/>
      <c r="AG83" s="279"/>
      <c r="AH83" s="278"/>
      <c r="AI83" s="279"/>
      <c r="AJ83" s="278"/>
      <c r="AK83" s="279"/>
      <c r="AL83" s="278"/>
      <c r="AM83" s="279"/>
      <c r="AN83" s="292"/>
      <c r="AO83" s="325"/>
      <c r="AP83" s="330"/>
    </row>
    <row r="84" spans="1:42" ht="31" x14ac:dyDescent="0.35">
      <c r="A84" s="338">
        <f>[2]Projects!A83</f>
        <v>111</v>
      </c>
      <c r="B84" s="275" t="str">
        <f>[2]Projects!B83</f>
        <v>11kV Rural Feeder Monitoring. (111)</v>
      </c>
      <c r="C84" s="276" t="str">
        <f>[2]Projects!C83</f>
        <v>5.1(e)</v>
      </c>
      <c r="D84" s="277" t="str">
        <f>[2]Projects!D83</f>
        <v xml:space="preserve">Central </v>
      </c>
      <c r="E84" s="277" t="str">
        <f>[2]Projects!E83</f>
        <v>RECTPCL</v>
      </c>
      <c r="F84" s="339" t="str">
        <f>[2]Projects!F83</f>
        <v>RECTPCL</v>
      </c>
      <c r="G84" s="305"/>
      <c r="H84" s="306"/>
      <c r="I84" s="305"/>
      <c r="J84" s="279"/>
      <c r="K84" s="278"/>
      <c r="L84" s="279"/>
      <c r="M84" s="278"/>
      <c r="N84" s="279"/>
      <c r="O84" s="278"/>
      <c r="P84" s="279"/>
      <c r="Q84" s="278"/>
      <c r="R84" s="279"/>
      <c r="S84" s="306"/>
      <c r="T84" s="305"/>
      <c r="U84" s="279"/>
      <c r="V84" s="278"/>
      <c r="W84" s="279"/>
      <c r="X84" s="278"/>
      <c r="Y84" s="279"/>
      <c r="Z84" s="278"/>
      <c r="AA84" s="279"/>
      <c r="AB84" s="278"/>
      <c r="AC84" s="279"/>
      <c r="AD84" s="317"/>
      <c r="AE84" s="324"/>
      <c r="AF84" s="278"/>
      <c r="AG84" s="279"/>
      <c r="AH84" s="278"/>
      <c r="AI84" s="279"/>
      <c r="AJ84" s="278"/>
      <c r="AK84" s="279"/>
      <c r="AL84" s="278"/>
      <c r="AM84" s="279"/>
      <c r="AN84" s="292"/>
      <c r="AO84" s="325"/>
      <c r="AP84" s="330"/>
    </row>
    <row r="85" spans="1:42" ht="46.5" x14ac:dyDescent="0.35">
      <c r="A85" s="338">
        <f>[2]Projects!A84</f>
        <v>112</v>
      </c>
      <c r="B85" s="275" t="str">
        <f>[2]Projects!B84</f>
        <v>Implementation of Automatic Demand Management Scheme (ADMS) in the Chhattisfgarh State.  (112)</v>
      </c>
      <c r="C85" s="276" t="str">
        <f>[2]Projects!C84</f>
        <v>5.1(c)</v>
      </c>
      <c r="D85" s="277" t="str">
        <f>[2]Projects!D84</f>
        <v>WR</v>
      </c>
      <c r="E85" s="277" t="str">
        <f>[2]Projects!E84</f>
        <v>Chhattisgarh</v>
      </c>
      <c r="F85" s="339" t="str">
        <f>[2]Projects!F84</f>
        <v>CSPTCL</v>
      </c>
      <c r="G85" s="305"/>
      <c r="H85" s="306"/>
      <c r="I85" s="305"/>
      <c r="J85" s="279"/>
      <c r="K85" s="278"/>
      <c r="L85" s="279"/>
      <c r="M85" s="278"/>
      <c r="N85" s="279"/>
      <c r="O85" s="278"/>
      <c r="P85" s="279"/>
      <c r="Q85" s="278"/>
      <c r="R85" s="279"/>
      <c r="S85" s="306"/>
      <c r="T85" s="305"/>
      <c r="U85" s="279"/>
      <c r="V85" s="278"/>
      <c r="W85" s="279"/>
      <c r="X85" s="278"/>
      <c r="Y85" s="279"/>
      <c r="Z85" s="278"/>
      <c r="AA85" s="279"/>
      <c r="AB85" s="278"/>
      <c r="AC85" s="279"/>
      <c r="AD85" s="317"/>
      <c r="AE85" s="324"/>
      <c r="AF85" s="278"/>
      <c r="AG85" s="279"/>
      <c r="AH85" s="278"/>
      <c r="AI85" s="279"/>
      <c r="AJ85" s="278"/>
      <c r="AK85" s="279"/>
      <c r="AL85" s="278"/>
      <c r="AM85" s="279"/>
      <c r="AN85" s="292"/>
      <c r="AO85" s="325"/>
      <c r="AP85" s="330"/>
    </row>
    <row r="86" spans="1:42" ht="31" x14ac:dyDescent="0.35">
      <c r="A86" s="338">
        <f>[2]Projects!A85</f>
        <v>113</v>
      </c>
      <c r="B86" s="275" t="str">
        <f>[2]Projects!B85</f>
        <v>Implementation of ADMS scheme on 33/11kV feeders in Maharashtra. (113)</v>
      </c>
      <c r="C86" s="276" t="str">
        <f>[2]Projects!C85</f>
        <v>5.1(c)</v>
      </c>
      <c r="D86" s="277" t="str">
        <f>[2]Projects!D85</f>
        <v>WR</v>
      </c>
      <c r="E86" s="277" t="str">
        <f>[2]Projects!E85</f>
        <v>Maharashtra</v>
      </c>
      <c r="F86" s="339" t="str">
        <f>[2]Projects!F85</f>
        <v>MSETCL</v>
      </c>
      <c r="G86" s="305"/>
      <c r="H86" s="306"/>
      <c r="I86" s="305"/>
      <c r="J86" s="279"/>
      <c r="K86" s="278"/>
      <c r="L86" s="279"/>
      <c r="M86" s="278"/>
      <c r="N86" s="279"/>
      <c r="O86" s="278"/>
      <c r="P86" s="279"/>
      <c r="Q86" s="278"/>
      <c r="R86" s="279"/>
      <c r="S86" s="306"/>
      <c r="T86" s="305"/>
      <c r="U86" s="279"/>
      <c r="V86" s="278"/>
      <c r="W86" s="279"/>
      <c r="X86" s="278"/>
      <c r="Y86" s="279"/>
      <c r="Z86" s="278"/>
      <c r="AA86" s="279"/>
      <c r="AB86" s="278"/>
      <c r="AC86" s="279"/>
      <c r="AD86" s="317"/>
      <c r="AE86" s="324"/>
      <c r="AF86" s="278"/>
      <c r="AG86" s="279"/>
      <c r="AH86" s="278"/>
      <c r="AI86" s="279"/>
      <c r="AJ86" s="278"/>
      <c r="AK86" s="279"/>
      <c r="AL86" s="278"/>
      <c r="AM86" s="279"/>
      <c r="AN86" s="292"/>
      <c r="AO86" s="325"/>
      <c r="AP86" s="330"/>
    </row>
    <row r="87" spans="1:42" ht="31" x14ac:dyDescent="0.35">
      <c r="A87" s="338">
        <f>[2]Projects!A86</f>
        <v>114</v>
      </c>
      <c r="B87" s="275" t="str">
        <f>[2]Projects!B86</f>
        <v>30 Nos. of Data Concentrators in MSETCL networks. (114)</v>
      </c>
      <c r="C87" s="276" t="str">
        <f>[2]Projects!C86</f>
        <v>5.1(c)</v>
      </c>
      <c r="D87" s="277" t="str">
        <f>[2]Projects!D86</f>
        <v>WR</v>
      </c>
      <c r="E87" s="277" t="str">
        <f>[2]Projects!E86</f>
        <v>Maharashtra</v>
      </c>
      <c r="F87" s="339" t="str">
        <f>[2]Projects!F86</f>
        <v>MSETCL</v>
      </c>
      <c r="G87" s="305"/>
      <c r="H87" s="306"/>
      <c r="I87" s="305"/>
      <c r="J87" s="279"/>
      <c r="K87" s="278"/>
      <c r="L87" s="279"/>
      <c r="M87" s="278"/>
      <c r="N87" s="279"/>
      <c r="O87" s="278"/>
      <c r="P87" s="279"/>
      <c r="Q87" s="278"/>
      <c r="R87" s="279"/>
      <c r="S87" s="306"/>
      <c r="T87" s="305"/>
      <c r="U87" s="279"/>
      <c r="V87" s="278"/>
      <c r="W87" s="279"/>
      <c r="X87" s="278"/>
      <c r="Y87" s="279"/>
      <c r="Z87" s="278"/>
      <c r="AA87" s="279"/>
      <c r="AB87" s="278"/>
      <c r="AC87" s="279"/>
      <c r="AD87" s="317"/>
      <c r="AE87" s="324"/>
      <c r="AF87" s="278"/>
      <c r="AG87" s="279"/>
      <c r="AH87" s="278"/>
      <c r="AI87" s="279"/>
      <c r="AJ87" s="278"/>
      <c r="AK87" s="279"/>
      <c r="AL87" s="278"/>
      <c r="AM87" s="279"/>
      <c r="AN87" s="292"/>
      <c r="AO87" s="325"/>
      <c r="AP87" s="330"/>
    </row>
    <row r="88" spans="1:42" ht="46.5" x14ac:dyDescent="0.35">
      <c r="A88" s="338">
        <f>[2]Projects!A87</f>
        <v>117</v>
      </c>
      <c r="B88" s="275" t="str">
        <f>[2]Projects!B87</f>
        <v>Traning Program for  Power system Engineers of various constituents of Eastern Region. (117)</v>
      </c>
      <c r="C88" s="276" t="str">
        <f>[2]Projects!C87</f>
        <v>5.1(e)</v>
      </c>
      <c r="D88" s="277" t="str">
        <f>[2]Projects!D87</f>
        <v>ER</v>
      </c>
      <c r="E88" s="277" t="str">
        <f>[2]Projects!E87</f>
        <v>ERPC</v>
      </c>
      <c r="F88" s="339" t="str">
        <f>[2]Projects!F87</f>
        <v xml:space="preserve">ERPC </v>
      </c>
      <c r="G88" s="305"/>
      <c r="H88" s="306"/>
      <c r="I88" s="305"/>
      <c r="J88" s="279"/>
      <c r="K88" s="278"/>
      <c r="L88" s="279"/>
      <c r="M88" s="278"/>
      <c r="N88" s="279"/>
      <c r="O88" s="278"/>
      <c r="P88" s="279"/>
      <c r="Q88" s="278"/>
      <c r="R88" s="279"/>
      <c r="S88" s="306"/>
      <c r="T88" s="305"/>
      <c r="U88" s="279"/>
      <c r="V88" s="278"/>
      <c r="W88" s="279"/>
      <c r="X88" s="278"/>
      <c r="Y88" s="279"/>
      <c r="Z88" s="278"/>
      <c r="AA88" s="279"/>
      <c r="AB88" s="278"/>
      <c r="AC88" s="279"/>
      <c r="AD88" s="317"/>
      <c r="AE88" s="324"/>
      <c r="AF88" s="278"/>
      <c r="AG88" s="279"/>
      <c r="AH88" s="278"/>
      <c r="AI88" s="279"/>
      <c r="AJ88" s="278"/>
      <c r="AK88" s="279"/>
      <c r="AL88" s="278"/>
      <c r="AM88" s="279"/>
      <c r="AN88" s="292"/>
      <c r="AO88" s="325"/>
      <c r="AP88" s="330"/>
    </row>
    <row r="89" spans="1:42" ht="46.5" x14ac:dyDescent="0.35">
      <c r="A89" s="338">
        <f>[2]Projects!A88</f>
        <v>118</v>
      </c>
      <c r="B89" s="275" t="str">
        <f>[2]Projects!B88</f>
        <v>Study programme on the Integration of Renewables Energy Resources (RES) into the Grid. (118)</v>
      </c>
      <c r="C89" s="276" t="str">
        <f>[2]Projects!C88</f>
        <v>5.1(e)</v>
      </c>
      <c r="D89" s="277" t="str">
        <f>[2]Projects!D88</f>
        <v>NER</v>
      </c>
      <c r="E89" s="277" t="str">
        <f>[2]Projects!E88</f>
        <v>NERPC</v>
      </c>
      <c r="F89" s="339" t="str">
        <f>[2]Projects!F88</f>
        <v>NERPC</v>
      </c>
      <c r="G89" s="305"/>
      <c r="H89" s="306"/>
      <c r="I89" s="305"/>
      <c r="J89" s="279"/>
      <c r="K89" s="278"/>
      <c r="L89" s="279"/>
      <c r="M89" s="278"/>
      <c r="N89" s="279"/>
      <c r="O89" s="278"/>
      <c r="P89" s="279"/>
      <c r="Q89" s="278"/>
      <c r="R89" s="279"/>
      <c r="S89" s="306"/>
      <c r="T89" s="305"/>
      <c r="U89" s="279"/>
      <c r="V89" s="278"/>
      <c r="W89" s="279"/>
      <c r="X89" s="278"/>
      <c r="Y89" s="279"/>
      <c r="Z89" s="278"/>
      <c r="AA89" s="279"/>
      <c r="AB89" s="278"/>
      <c r="AC89" s="279"/>
      <c r="AD89" s="317"/>
      <c r="AE89" s="324"/>
      <c r="AF89" s="278"/>
      <c r="AG89" s="279"/>
      <c r="AH89" s="278"/>
      <c r="AI89" s="279"/>
      <c r="AJ89" s="278"/>
      <c r="AK89" s="279"/>
      <c r="AL89" s="278"/>
      <c r="AM89" s="279"/>
      <c r="AN89" s="292"/>
      <c r="AO89" s="325"/>
      <c r="AP89" s="330"/>
    </row>
    <row r="90" spans="1:42" ht="46.5" x14ac:dyDescent="0.35">
      <c r="A90" s="338">
        <f>[2]Projects!A89</f>
        <v>119</v>
      </c>
      <c r="B90" s="275" t="str">
        <f>[2]Projects!B89</f>
        <v>Relieving of Transmission Congestion of existing Overloaded 220kV Lines in Hydrabad city. (119)</v>
      </c>
      <c r="C90" s="276" t="str">
        <f>[2]Projects!C89</f>
        <v>5.1(d)</v>
      </c>
      <c r="D90" s="277" t="str">
        <f>[2]Projects!D89</f>
        <v>SR</v>
      </c>
      <c r="E90" s="277" t="str">
        <f>[2]Projects!E89</f>
        <v>Telangana</v>
      </c>
      <c r="F90" s="339" t="str">
        <f>[2]Projects!F89</f>
        <v>TSTRANSCO</v>
      </c>
      <c r="G90" s="305"/>
      <c r="H90" s="306"/>
      <c r="I90" s="305"/>
      <c r="J90" s="279"/>
      <c r="K90" s="278"/>
      <c r="L90" s="279"/>
      <c r="M90" s="278"/>
      <c r="N90" s="279"/>
      <c r="O90" s="278"/>
      <c r="P90" s="279"/>
      <c r="Q90" s="278"/>
      <c r="R90" s="279"/>
      <c r="S90" s="306"/>
      <c r="T90" s="305"/>
      <c r="U90" s="279"/>
      <c r="V90" s="278"/>
      <c r="W90" s="279"/>
      <c r="X90" s="278"/>
      <c r="Y90" s="279"/>
      <c r="Z90" s="278"/>
      <c r="AA90" s="279"/>
      <c r="AB90" s="278"/>
      <c r="AC90" s="279"/>
      <c r="AD90" s="317"/>
      <c r="AE90" s="324"/>
      <c r="AF90" s="278"/>
      <c r="AG90" s="279"/>
      <c r="AH90" s="278"/>
      <c r="AI90" s="279"/>
      <c r="AJ90" s="278"/>
      <c r="AK90" s="279"/>
      <c r="AL90" s="278"/>
      <c r="AM90" s="279"/>
      <c r="AN90" s="292"/>
      <c r="AO90" s="325"/>
      <c r="AP90" s="330"/>
    </row>
    <row r="91" spans="1:42" ht="46.5" x14ac:dyDescent="0.35">
      <c r="A91" s="338">
        <f>[2]Projects!A90</f>
        <v>121</v>
      </c>
      <c r="B91" s="275" t="str">
        <f>[2]Projects!B90</f>
        <v>Installation of capacitor banks for reactive power compensation system on 11kV feeders. (121)</v>
      </c>
      <c r="C91" s="280" t="str">
        <f>[2]Projects!C90</f>
        <v>5.1(b)</v>
      </c>
      <c r="D91" s="277" t="str">
        <f>[2]Projects!D90</f>
        <v>WR</v>
      </c>
      <c r="E91" s="277" t="str">
        <f>[2]Projects!E90</f>
        <v>Gujarat</v>
      </c>
      <c r="F91" s="339" t="str">
        <f>[2]Projects!F90</f>
        <v>PGVCL</v>
      </c>
      <c r="G91" s="305"/>
      <c r="H91" s="306"/>
      <c r="I91" s="305"/>
      <c r="J91" s="279"/>
      <c r="K91" s="278"/>
      <c r="L91" s="279"/>
      <c r="M91" s="278"/>
      <c r="N91" s="279"/>
      <c r="O91" s="278"/>
      <c r="P91" s="279"/>
      <c r="Q91" s="278"/>
      <c r="R91" s="279"/>
      <c r="S91" s="306"/>
      <c r="T91" s="305"/>
      <c r="U91" s="279"/>
      <c r="V91" s="278"/>
      <c r="W91" s="279"/>
      <c r="X91" s="278"/>
      <c r="Y91" s="279"/>
      <c r="Z91" s="278"/>
      <c r="AA91" s="279"/>
      <c r="AB91" s="278"/>
      <c r="AC91" s="279"/>
      <c r="AD91" s="317"/>
      <c r="AE91" s="324"/>
      <c r="AF91" s="278"/>
      <c r="AG91" s="279"/>
      <c r="AH91" s="278"/>
      <c r="AI91" s="279"/>
      <c r="AJ91" s="278"/>
      <c r="AK91" s="279"/>
      <c r="AL91" s="278"/>
      <c r="AM91" s="279"/>
      <c r="AN91" s="292"/>
      <c r="AO91" s="325"/>
      <c r="AP91" s="330"/>
    </row>
    <row r="92" spans="1:42" ht="46.5" x14ac:dyDescent="0.35">
      <c r="A92" s="338">
        <f>[2]Projects!A91</f>
        <v>122</v>
      </c>
      <c r="B92" s="275" t="str">
        <f>[2]Projects!B91</f>
        <v>Study Programme on power trading at NORD POOL Academy for Power System Engineers of Eastern Region. (122)</v>
      </c>
      <c r="C92" s="276" t="str">
        <f>[2]Projects!C91</f>
        <v>5.1(e)</v>
      </c>
      <c r="D92" s="277" t="str">
        <f>[2]Projects!D91</f>
        <v>ER</v>
      </c>
      <c r="E92" s="277" t="str">
        <f>[2]Projects!E91</f>
        <v>ERPC</v>
      </c>
      <c r="F92" s="339" t="str">
        <f>[2]Projects!F91</f>
        <v xml:space="preserve">ERPC </v>
      </c>
      <c r="G92" s="305"/>
      <c r="H92" s="306"/>
      <c r="I92" s="305"/>
      <c r="J92" s="279"/>
      <c r="K92" s="278"/>
      <c r="L92" s="279"/>
      <c r="M92" s="278"/>
      <c r="N92" s="279"/>
      <c r="O92" s="278"/>
      <c r="P92" s="279"/>
      <c r="Q92" s="278"/>
      <c r="R92" s="279"/>
      <c r="S92" s="306"/>
      <c r="T92" s="305"/>
      <c r="U92" s="279"/>
      <c r="V92" s="278"/>
      <c r="W92" s="279"/>
      <c r="X92" s="278"/>
      <c r="Y92" s="279"/>
      <c r="Z92" s="278"/>
      <c r="AA92" s="279"/>
      <c r="AB92" s="278"/>
      <c r="AC92" s="279"/>
      <c r="AD92" s="317"/>
      <c r="AE92" s="324"/>
      <c r="AF92" s="278"/>
      <c r="AG92" s="279"/>
      <c r="AH92" s="278"/>
      <c r="AI92" s="279"/>
      <c r="AJ92" s="278"/>
      <c r="AK92" s="279"/>
      <c r="AL92" s="278"/>
      <c r="AM92" s="279"/>
      <c r="AN92" s="292"/>
      <c r="AO92" s="325"/>
      <c r="AP92" s="330"/>
    </row>
    <row r="93" spans="1:42" ht="31" x14ac:dyDescent="0.35">
      <c r="A93" s="338">
        <f>[2]Projects!A92</f>
        <v>123</v>
      </c>
      <c r="B93" s="275" t="str">
        <f>[2]Projects!B92</f>
        <v>Installation of : 50 MVAR Line Reactor at 400kV substation at Sarni, Dist. Betul. (123)</v>
      </c>
      <c r="C93" s="276" t="str">
        <f>[2]Projects!C92</f>
        <v>5.1(b)</v>
      </c>
      <c r="D93" s="277" t="str">
        <f>[2]Projects!D92</f>
        <v>WR</v>
      </c>
      <c r="E93" s="277" t="str">
        <f>[2]Projects!E92</f>
        <v>Madhya Pradesh</v>
      </c>
      <c r="F93" s="339" t="str">
        <f>[2]Projects!F92</f>
        <v>MPPGCL</v>
      </c>
      <c r="G93" s="305"/>
      <c r="H93" s="306"/>
      <c r="I93" s="305"/>
      <c r="J93" s="279"/>
      <c r="K93" s="278"/>
      <c r="L93" s="279"/>
      <c r="M93" s="278"/>
      <c r="N93" s="279"/>
      <c r="O93" s="278"/>
      <c r="P93" s="279"/>
      <c r="Q93" s="278"/>
      <c r="R93" s="279"/>
      <c r="S93" s="306"/>
      <c r="T93" s="305"/>
      <c r="U93" s="279"/>
      <c r="V93" s="278"/>
      <c r="W93" s="279"/>
      <c r="X93" s="278"/>
      <c r="Y93" s="279"/>
      <c r="Z93" s="278"/>
      <c r="AA93" s="279"/>
      <c r="AB93" s="278"/>
      <c r="AC93" s="279"/>
      <c r="AD93" s="317"/>
      <c r="AE93" s="324"/>
      <c r="AF93" s="278"/>
      <c r="AG93" s="279"/>
      <c r="AH93" s="278"/>
      <c r="AI93" s="279"/>
      <c r="AJ93" s="278"/>
      <c r="AK93" s="279"/>
      <c r="AL93" s="278"/>
      <c r="AM93" s="279"/>
      <c r="AN93" s="292"/>
      <c r="AO93" s="325"/>
      <c r="AP93" s="330"/>
    </row>
    <row r="94" spans="1:42" ht="46.5" x14ac:dyDescent="0.35">
      <c r="A94" s="338">
        <f>[2]Projects!A93</f>
        <v>125</v>
      </c>
      <c r="B94" s="275" t="str">
        <f>[2]Projects!B93</f>
        <v>Reliable Communication and data Acquisition System upto 132kV Substation in Chhattisgarh. (125)</v>
      </c>
      <c r="C94" s="276" t="str">
        <f>[2]Projects!C93</f>
        <v>5.1(c)</v>
      </c>
      <c r="D94" s="277" t="str">
        <f>[2]Projects!D93</f>
        <v>WR</v>
      </c>
      <c r="E94" s="277" t="str">
        <f>[2]Projects!E93</f>
        <v>Chhattisgarh</v>
      </c>
      <c r="F94" s="339" t="str">
        <f>[2]Projects!F93</f>
        <v>CSPTCL</v>
      </c>
      <c r="G94" s="305"/>
      <c r="H94" s="306"/>
      <c r="I94" s="305"/>
      <c r="J94" s="279"/>
      <c r="K94" s="278"/>
      <c r="L94" s="279"/>
      <c r="M94" s="278"/>
      <c r="N94" s="279"/>
      <c r="O94" s="278"/>
      <c r="P94" s="279"/>
      <c r="Q94" s="278"/>
      <c r="R94" s="279"/>
      <c r="S94" s="306"/>
      <c r="T94" s="305"/>
      <c r="U94" s="279"/>
      <c r="V94" s="278"/>
      <c r="W94" s="279"/>
      <c r="X94" s="278"/>
      <c r="Y94" s="279"/>
      <c r="Z94" s="278"/>
      <c r="AA94" s="279"/>
      <c r="AB94" s="278"/>
      <c r="AC94" s="279"/>
      <c r="AD94" s="317"/>
      <c r="AE94" s="324"/>
      <c r="AF94" s="278"/>
      <c r="AG94" s="279"/>
      <c r="AH94" s="278"/>
      <c r="AI94" s="279"/>
      <c r="AJ94" s="278"/>
      <c r="AK94" s="279"/>
      <c r="AL94" s="278"/>
      <c r="AM94" s="279"/>
      <c r="AN94" s="292"/>
      <c r="AO94" s="325"/>
      <c r="AP94" s="330"/>
    </row>
    <row r="95" spans="1:42" ht="31" x14ac:dyDescent="0.35">
      <c r="A95" s="338">
        <f>[2]Projects!A94</f>
        <v>126</v>
      </c>
      <c r="B95" s="275" t="str">
        <f>[2]Projects!B94</f>
        <v>Renovation &amp; Up gradation of Various 220 kv switchyard Equipment. (126)</v>
      </c>
      <c r="C95" s="276" t="str">
        <f>[2]Projects!C94</f>
        <v>5.1(c)</v>
      </c>
      <c r="D95" s="277" t="str">
        <f>[2]Projects!D94</f>
        <v>SR</v>
      </c>
      <c r="E95" s="277" t="str">
        <f>[2]Projects!E94</f>
        <v>Kerala</v>
      </c>
      <c r="F95" s="339" t="str">
        <f>[2]Projects!F94</f>
        <v>KSEBL</v>
      </c>
      <c r="G95" s="307"/>
      <c r="H95" s="308"/>
      <c r="I95" s="307"/>
      <c r="J95" s="282"/>
      <c r="K95" s="281"/>
      <c r="L95" s="282"/>
      <c r="M95" s="281"/>
      <c r="N95" s="282"/>
      <c r="O95" s="281"/>
      <c r="P95" s="282"/>
      <c r="Q95" s="281"/>
      <c r="R95" s="282"/>
      <c r="S95" s="308"/>
      <c r="T95" s="307"/>
      <c r="U95" s="282"/>
      <c r="V95" s="281"/>
      <c r="W95" s="282"/>
      <c r="X95" s="281"/>
      <c r="Y95" s="282"/>
      <c r="Z95" s="281"/>
      <c r="AA95" s="282"/>
      <c r="AB95" s="281"/>
      <c r="AC95" s="282"/>
      <c r="AD95" s="318"/>
      <c r="AE95" s="326"/>
      <c r="AF95" s="281"/>
      <c r="AG95" s="282"/>
      <c r="AH95" s="281"/>
      <c r="AI95" s="282"/>
      <c r="AJ95" s="281"/>
      <c r="AK95" s="282"/>
      <c r="AL95" s="281"/>
      <c r="AM95" s="282"/>
      <c r="AN95" s="292"/>
      <c r="AO95" s="325"/>
      <c r="AP95" s="330"/>
    </row>
    <row r="96" spans="1:42" ht="46.5" x14ac:dyDescent="0.35">
      <c r="A96" s="338">
        <f>[2]Projects!A95</f>
        <v>127</v>
      </c>
      <c r="B96" s="275" t="str">
        <f>[2]Projects!B95</f>
        <v>Project on providing of Reliable communication and Data acquisition system upto 132kV SS. (127)</v>
      </c>
      <c r="C96" s="276" t="str">
        <f>[2]Projects!C95</f>
        <v>5.1(c)</v>
      </c>
      <c r="D96" s="277" t="str">
        <f>[2]Projects!D95</f>
        <v>SR</v>
      </c>
      <c r="E96" s="277" t="str">
        <f>[2]Projects!E95</f>
        <v>Andhra Pradesh</v>
      </c>
      <c r="F96" s="339" t="str">
        <f>[2]Projects!F95</f>
        <v>APTRANSCO</v>
      </c>
      <c r="G96" s="305"/>
      <c r="H96" s="306"/>
      <c r="I96" s="305"/>
      <c r="J96" s="279"/>
      <c r="K96" s="278"/>
      <c r="L96" s="279"/>
      <c r="M96" s="278"/>
      <c r="N96" s="279"/>
      <c r="O96" s="278"/>
      <c r="P96" s="279"/>
      <c r="Q96" s="278"/>
      <c r="R96" s="279"/>
      <c r="S96" s="306"/>
      <c r="T96" s="305"/>
      <c r="U96" s="279"/>
      <c r="V96" s="278"/>
      <c r="W96" s="279"/>
      <c r="X96" s="278"/>
      <c r="Y96" s="279"/>
      <c r="Z96" s="278"/>
      <c r="AA96" s="279"/>
      <c r="AB96" s="278"/>
      <c r="AC96" s="279"/>
      <c r="AD96" s="317"/>
      <c r="AE96" s="324"/>
      <c r="AF96" s="278"/>
      <c r="AG96" s="279"/>
      <c r="AH96" s="278"/>
      <c r="AI96" s="279"/>
      <c r="AJ96" s="278"/>
      <c r="AK96" s="279"/>
      <c r="AL96" s="278"/>
      <c r="AM96" s="279"/>
      <c r="AN96" s="292"/>
      <c r="AO96" s="325"/>
      <c r="AP96" s="330"/>
    </row>
    <row r="97" spans="1:42" ht="46.5" x14ac:dyDescent="0.35">
      <c r="A97" s="338">
        <f>[2]Projects!A96</f>
        <v>128</v>
      </c>
      <c r="B97" s="275" t="str">
        <f>[2]Projects!B96</f>
        <v>Implementation of OPGW based reliable communication at 132 kv and above substations. (128)</v>
      </c>
      <c r="C97" s="276" t="str">
        <f>[2]Projects!C96</f>
        <v>5.1(c)</v>
      </c>
      <c r="D97" s="277" t="str">
        <f>[2]Projects!D96</f>
        <v>ER</v>
      </c>
      <c r="E97" s="277" t="str">
        <f>[2]Projects!E96</f>
        <v>Odisha</v>
      </c>
      <c r="F97" s="339" t="str">
        <f>[2]Projects!F96</f>
        <v>OPTCL</v>
      </c>
      <c r="G97" s="305"/>
      <c r="H97" s="306"/>
      <c r="I97" s="305"/>
      <c r="J97" s="279"/>
      <c r="K97" s="278"/>
      <c r="L97" s="279"/>
      <c r="M97" s="278"/>
      <c r="N97" s="279"/>
      <c r="O97" s="278"/>
      <c r="P97" s="279"/>
      <c r="Q97" s="278"/>
      <c r="R97" s="279"/>
      <c r="S97" s="306"/>
      <c r="T97" s="305"/>
      <c r="U97" s="279"/>
      <c r="V97" s="278"/>
      <c r="W97" s="279"/>
      <c r="X97" s="278"/>
      <c r="Y97" s="279"/>
      <c r="Z97" s="278"/>
      <c r="AA97" s="279"/>
      <c r="AB97" s="278"/>
      <c r="AC97" s="279"/>
      <c r="AD97" s="317"/>
      <c r="AE97" s="324"/>
      <c r="AF97" s="278"/>
      <c r="AG97" s="279"/>
      <c r="AH97" s="278"/>
      <c r="AI97" s="279"/>
      <c r="AJ97" s="278"/>
      <c r="AK97" s="279"/>
      <c r="AL97" s="278"/>
      <c r="AM97" s="279"/>
      <c r="AN97" s="292"/>
      <c r="AO97" s="325"/>
      <c r="AP97" s="330"/>
    </row>
    <row r="98" spans="1:42" ht="46.5" x14ac:dyDescent="0.35">
      <c r="A98" s="338">
        <f>[2]Projects!A97</f>
        <v>129</v>
      </c>
      <c r="B98" s="275" t="str">
        <f>[2]Projects!B97</f>
        <v>Implementation of OPGW based reliable communication at 132 kv and above substations. (129)</v>
      </c>
      <c r="C98" s="276" t="str">
        <f>[2]Projects!C97</f>
        <v>5.1(c)</v>
      </c>
      <c r="D98" s="277" t="str">
        <f>[2]Projects!D97</f>
        <v>NR</v>
      </c>
      <c r="E98" s="277" t="str">
        <f>[2]Projects!E97</f>
        <v>Uttrakhand</v>
      </c>
      <c r="F98" s="339" t="str">
        <f>[2]Projects!F97</f>
        <v>PTCUL</v>
      </c>
      <c r="G98" s="305"/>
      <c r="H98" s="306"/>
      <c r="I98" s="305"/>
      <c r="J98" s="279"/>
      <c r="K98" s="278"/>
      <c r="L98" s="279"/>
      <c r="M98" s="278"/>
      <c r="N98" s="279"/>
      <c r="O98" s="278"/>
      <c r="P98" s="279"/>
      <c r="Q98" s="278"/>
      <c r="R98" s="279"/>
      <c r="S98" s="306"/>
      <c r="T98" s="305"/>
      <c r="U98" s="279"/>
      <c r="V98" s="278"/>
      <c r="W98" s="279"/>
      <c r="X98" s="278"/>
      <c r="Y98" s="279"/>
      <c r="Z98" s="278"/>
      <c r="AA98" s="279"/>
      <c r="AB98" s="278"/>
      <c r="AC98" s="279"/>
      <c r="AD98" s="317"/>
      <c r="AE98" s="324"/>
      <c r="AF98" s="278"/>
      <c r="AG98" s="279"/>
      <c r="AH98" s="278"/>
      <c r="AI98" s="279"/>
      <c r="AJ98" s="278"/>
      <c r="AK98" s="279"/>
      <c r="AL98" s="278"/>
      <c r="AM98" s="279"/>
      <c r="AN98" s="292"/>
      <c r="AO98" s="325"/>
      <c r="AP98" s="330"/>
    </row>
    <row r="99" spans="1:42" ht="46.5" x14ac:dyDescent="0.35">
      <c r="A99" s="338">
        <f>[2]Projects!A98</f>
        <v>134</v>
      </c>
      <c r="B99" s="275" t="str">
        <f>[2]Projects!B98</f>
        <v>Strengthening of Transmission System incidentals to Inter-State- Transmission System in the State of HP (134)</v>
      </c>
      <c r="C99" s="276" t="str">
        <f>[2]Projects!C98</f>
        <v>5.1(d)</v>
      </c>
      <c r="D99" s="277" t="str">
        <f>[2]Projects!D98</f>
        <v>NR</v>
      </c>
      <c r="E99" s="277" t="str">
        <f>[2]Projects!E98</f>
        <v>Himachal Pradesh</v>
      </c>
      <c r="F99" s="339" t="str">
        <f>[2]Projects!F98</f>
        <v>HPSEBL</v>
      </c>
      <c r="G99" s="305"/>
      <c r="H99" s="306"/>
      <c r="I99" s="305"/>
      <c r="J99" s="279"/>
      <c r="K99" s="278"/>
      <c r="L99" s="279"/>
      <c r="M99" s="278"/>
      <c r="N99" s="279"/>
      <c r="O99" s="278"/>
      <c r="P99" s="279"/>
      <c r="Q99" s="278"/>
      <c r="R99" s="279"/>
      <c r="S99" s="306"/>
      <c r="T99" s="305"/>
      <c r="U99" s="279"/>
      <c r="V99" s="278"/>
      <c r="W99" s="279"/>
      <c r="X99" s="278"/>
      <c r="Y99" s="279"/>
      <c r="Z99" s="278"/>
      <c r="AA99" s="279"/>
      <c r="AB99" s="278"/>
      <c r="AC99" s="279"/>
      <c r="AD99" s="317"/>
      <c r="AE99" s="324"/>
      <c r="AF99" s="278"/>
      <c r="AG99" s="279"/>
      <c r="AH99" s="278"/>
      <c r="AI99" s="279"/>
      <c r="AJ99" s="278"/>
      <c r="AK99" s="279"/>
      <c r="AL99" s="278"/>
      <c r="AM99" s="279"/>
      <c r="AN99" s="292"/>
      <c r="AO99" s="325"/>
      <c r="AP99" s="330"/>
    </row>
    <row r="100" spans="1:42" ht="46.5" x14ac:dyDescent="0.35">
      <c r="A100" s="338">
        <f>[2]Projects!A99</f>
        <v>135</v>
      </c>
      <c r="B100" s="275" t="str">
        <f>[2]Projects!B99</f>
        <v>Reliable Communication and data Acquisition System upto 132kV Substation in Himachal Pradesh (135)</v>
      </c>
      <c r="C100" s="285" t="str">
        <f>[2]Projects!C99</f>
        <v>5.1(c)</v>
      </c>
      <c r="D100" s="277" t="str">
        <f>[2]Projects!D99</f>
        <v>NR</v>
      </c>
      <c r="E100" s="277" t="str">
        <f>[2]Projects!E99</f>
        <v>Himachal Pradesh</v>
      </c>
      <c r="F100" s="339" t="str">
        <f>[2]Projects!F99</f>
        <v>HPSEBL</v>
      </c>
      <c r="G100" s="305"/>
      <c r="H100" s="306"/>
      <c r="I100" s="305"/>
      <c r="J100" s="279"/>
      <c r="K100" s="278"/>
      <c r="L100" s="279"/>
      <c r="M100" s="278"/>
      <c r="N100" s="279"/>
      <c r="O100" s="278"/>
      <c r="P100" s="279"/>
      <c r="Q100" s="278"/>
      <c r="R100" s="279"/>
      <c r="S100" s="306"/>
      <c r="T100" s="305"/>
      <c r="U100" s="279"/>
      <c r="V100" s="278"/>
      <c r="W100" s="279"/>
      <c r="X100" s="278"/>
      <c r="Y100" s="279"/>
      <c r="Z100" s="278"/>
      <c r="AA100" s="279"/>
      <c r="AB100" s="278"/>
      <c r="AC100" s="279"/>
      <c r="AD100" s="317"/>
      <c r="AE100" s="324"/>
      <c r="AF100" s="278"/>
      <c r="AG100" s="279"/>
      <c r="AH100" s="278"/>
      <c r="AI100" s="279"/>
      <c r="AJ100" s="278"/>
      <c r="AK100" s="279"/>
      <c r="AL100" s="278"/>
      <c r="AM100" s="279"/>
      <c r="AN100" s="292"/>
      <c r="AO100" s="325"/>
      <c r="AP100" s="330"/>
    </row>
    <row r="101" spans="1:42" ht="46.5" x14ac:dyDescent="0.35">
      <c r="A101" s="338">
        <f>[2]Projects!A100</f>
        <v>136</v>
      </c>
      <c r="B101" s="275" t="str">
        <f>[2]Projects!B100</f>
        <v>Communication Backbone "Smart Transmission Network &amp; Asset Management Systeem" Part-B (136)</v>
      </c>
      <c r="C101" s="276" t="str">
        <f>[2]Projects!C100</f>
        <v>5.1(c)</v>
      </c>
      <c r="D101" s="277" t="str">
        <f>[2]Projects!D100</f>
        <v>NR</v>
      </c>
      <c r="E101" s="277" t="str">
        <f>[2]Projects!E100</f>
        <v>Rajasthan</v>
      </c>
      <c r="F101" s="339" t="str">
        <f>[2]Projects!F100</f>
        <v>RRVPNL</v>
      </c>
      <c r="G101" s="305"/>
      <c r="H101" s="306"/>
      <c r="I101" s="305"/>
      <c r="J101" s="279"/>
      <c r="K101" s="278"/>
      <c r="L101" s="279"/>
      <c r="M101" s="278"/>
      <c r="N101" s="279"/>
      <c r="O101" s="278"/>
      <c r="P101" s="279"/>
      <c r="Q101" s="278"/>
      <c r="R101" s="279"/>
      <c r="S101" s="306"/>
      <c r="T101" s="305"/>
      <c r="U101" s="279"/>
      <c r="V101" s="278"/>
      <c r="W101" s="279"/>
      <c r="X101" s="278"/>
      <c r="Y101" s="279"/>
      <c r="Z101" s="278"/>
      <c r="AA101" s="279"/>
      <c r="AB101" s="278"/>
      <c r="AC101" s="279"/>
      <c r="AD101" s="317"/>
      <c r="AE101" s="324"/>
      <c r="AF101" s="278"/>
      <c r="AG101" s="279"/>
      <c r="AH101" s="278"/>
      <c r="AI101" s="279"/>
      <c r="AJ101" s="278"/>
      <c r="AK101" s="279"/>
      <c r="AL101" s="278"/>
      <c r="AM101" s="279"/>
      <c r="AN101" s="292"/>
      <c r="AO101" s="325"/>
      <c r="AP101" s="330"/>
    </row>
    <row r="102" spans="1:42" ht="46.5" x14ac:dyDescent="0.35">
      <c r="A102" s="338">
        <f>[2]Projects!A101</f>
        <v>137</v>
      </c>
      <c r="B102" s="275" t="str">
        <f>[2]Projects!B101</f>
        <v>Implementation of OPGW based reliable communication at 132 kv and above substations. (137)</v>
      </c>
      <c r="C102" s="276" t="str">
        <f>[2]Projects!C101</f>
        <v>5.1(c)</v>
      </c>
      <c r="D102" s="277" t="str">
        <f>[2]Projects!D101</f>
        <v>SR</v>
      </c>
      <c r="E102" s="277" t="str">
        <f>[2]Projects!E101</f>
        <v>Telangana</v>
      </c>
      <c r="F102" s="339" t="str">
        <f>[2]Projects!F101</f>
        <v>TSTRANSCO</v>
      </c>
      <c r="G102" s="305"/>
      <c r="H102" s="306"/>
      <c r="I102" s="305"/>
      <c r="J102" s="279"/>
      <c r="K102" s="278"/>
      <c r="L102" s="279"/>
      <c r="M102" s="278"/>
      <c r="N102" s="279"/>
      <c r="O102" s="278"/>
      <c r="P102" s="279"/>
      <c r="Q102" s="278"/>
      <c r="R102" s="279"/>
      <c r="S102" s="306"/>
      <c r="T102" s="305"/>
      <c r="U102" s="279"/>
      <c r="V102" s="278"/>
      <c r="W102" s="279"/>
      <c r="X102" s="278"/>
      <c r="Y102" s="279"/>
      <c r="Z102" s="278"/>
      <c r="AA102" s="279"/>
      <c r="AB102" s="278"/>
      <c r="AC102" s="279"/>
      <c r="AD102" s="317"/>
      <c r="AE102" s="324"/>
      <c r="AF102" s="278"/>
      <c r="AG102" s="279"/>
      <c r="AH102" s="278"/>
      <c r="AI102" s="279"/>
      <c r="AJ102" s="278"/>
      <c r="AK102" s="279"/>
      <c r="AL102" s="278"/>
      <c r="AM102" s="279"/>
      <c r="AN102" s="292"/>
      <c r="AO102" s="325"/>
      <c r="AP102" s="330"/>
    </row>
    <row r="103" spans="1:42" ht="46.5" x14ac:dyDescent="0.35">
      <c r="A103" s="338">
        <f>[2]Projects!A102</f>
        <v>138</v>
      </c>
      <c r="B103" s="275" t="str">
        <f>[2]Projects!B102</f>
        <v>Reliable Communication and data Acquisition System upto 132kV Substation in Punjab. (138)</v>
      </c>
      <c r="C103" s="276" t="str">
        <f>[2]Projects!C102</f>
        <v>5.1(c)</v>
      </c>
      <c r="D103" s="277" t="str">
        <f>[2]Projects!D102</f>
        <v>NR</v>
      </c>
      <c r="E103" s="277" t="str">
        <f>[2]Projects!E102</f>
        <v>Punjab</v>
      </c>
      <c r="F103" s="339" t="str">
        <f>[2]Projects!F102</f>
        <v>PSTCL</v>
      </c>
      <c r="G103" s="305"/>
      <c r="H103" s="306"/>
      <c r="I103" s="305"/>
      <c r="J103" s="279"/>
      <c r="K103" s="278"/>
      <c r="L103" s="279"/>
      <c r="M103" s="278"/>
      <c r="N103" s="279"/>
      <c r="O103" s="278"/>
      <c r="P103" s="279"/>
      <c r="Q103" s="278"/>
      <c r="R103" s="279"/>
      <c r="S103" s="306"/>
      <c r="T103" s="305"/>
      <c r="U103" s="279"/>
      <c r="V103" s="278"/>
      <c r="W103" s="279"/>
      <c r="X103" s="278"/>
      <c r="Y103" s="279"/>
      <c r="Z103" s="278"/>
      <c r="AA103" s="279"/>
      <c r="AB103" s="278"/>
      <c r="AC103" s="279"/>
      <c r="AD103" s="317"/>
      <c r="AE103" s="324"/>
      <c r="AF103" s="278"/>
      <c r="AG103" s="279"/>
      <c r="AH103" s="278"/>
      <c r="AI103" s="279"/>
      <c r="AJ103" s="278"/>
      <c r="AK103" s="279"/>
      <c r="AL103" s="278"/>
      <c r="AM103" s="279"/>
      <c r="AN103" s="292"/>
      <c r="AO103" s="325"/>
      <c r="AP103" s="330"/>
    </row>
    <row r="104" spans="1:42" ht="46.5" x14ac:dyDescent="0.35">
      <c r="A104" s="338">
        <f>[2]Projects!A103</f>
        <v>140</v>
      </c>
      <c r="B104" s="275" t="str">
        <f>[2]Projects!B103</f>
        <v>Implementation of Automatic Demand Management Scheme (ADMS) Pilot Projects at Three Power Substation in Manipur(140)</v>
      </c>
      <c r="C104" s="276" t="str">
        <f>[2]Projects!C103</f>
        <v>5.1(c)</v>
      </c>
      <c r="D104" s="277" t="str">
        <f>[2]Projects!D103</f>
        <v>NER</v>
      </c>
      <c r="E104" s="277" t="str">
        <f>[2]Projects!E103</f>
        <v>Manipur</v>
      </c>
      <c r="F104" s="339" t="str">
        <f>[2]Projects!F103</f>
        <v>MSPCL</v>
      </c>
      <c r="G104" s="305"/>
      <c r="H104" s="306"/>
      <c r="I104" s="305"/>
      <c r="J104" s="279"/>
      <c r="K104" s="278"/>
      <c r="L104" s="279"/>
      <c r="M104" s="278"/>
      <c r="N104" s="279"/>
      <c r="O104" s="278"/>
      <c r="P104" s="279"/>
      <c r="Q104" s="278"/>
      <c r="R104" s="279"/>
      <c r="S104" s="306"/>
      <c r="T104" s="305"/>
      <c r="U104" s="279"/>
      <c r="V104" s="278"/>
      <c r="W104" s="279"/>
      <c r="X104" s="278"/>
      <c r="Y104" s="279"/>
      <c r="Z104" s="278"/>
      <c r="AA104" s="279"/>
      <c r="AB104" s="278"/>
      <c r="AC104" s="279"/>
      <c r="AD104" s="317"/>
      <c r="AE104" s="324"/>
      <c r="AF104" s="278"/>
      <c r="AG104" s="279"/>
      <c r="AH104" s="278"/>
      <c r="AI104" s="279"/>
      <c r="AJ104" s="278"/>
      <c r="AK104" s="279"/>
      <c r="AL104" s="278"/>
      <c r="AM104" s="279"/>
      <c r="AN104" s="292"/>
      <c r="AO104" s="325"/>
      <c r="AP104" s="330"/>
    </row>
    <row r="105" spans="1:42" ht="46.5" x14ac:dyDescent="0.35">
      <c r="A105" s="338">
        <f>[2]Projects!A104</f>
        <v>141</v>
      </c>
      <c r="B105" s="275" t="str">
        <f>[2]Projects!B104</f>
        <v>Implementation of OPGW based reliable communication at 132 kv and above substations. (141)</v>
      </c>
      <c r="C105" s="276" t="str">
        <f>[2]Projects!C104</f>
        <v>5.1(c)</v>
      </c>
      <c r="D105" s="277" t="str">
        <f>[2]Projects!D104</f>
        <v>SR</v>
      </c>
      <c r="E105" s="277" t="str">
        <f>[2]Projects!E104</f>
        <v>Kerala</v>
      </c>
      <c r="F105" s="339" t="str">
        <f>[2]Projects!F104</f>
        <v>KSEBL</v>
      </c>
      <c r="G105" s="305"/>
      <c r="H105" s="306"/>
      <c r="I105" s="305"/>
      <c r="J105" s="279"/>
      <c r="K105" s="278"/>
      <c r="L105" s="279"/>
      <c r="M105" s="278"/>
      <c r="N105" s="279"/>
      <c r="O105" s="278"/>
      <c r="P105" s="279"/>
      <c r="Q105" s="278"/>
      <c r="R105" s="279"/>
      <c r="S105" s="306"/>
      <c r="T105" s="305"/>
      <c r="U105" s="279"/>
      <c r="V105" s="278"/>
      <c r="W105" s="279"/>
      <c r="X105" s="278"/>
      <c r="Y105" s="279"/>
      <c r="Z105" s="278"/>
      <c r="AA105" s="279"/>
      <c r="AB105" s="278"/>
      <c r="AC105" s="279"/>
      <c r="AD105" s="317"/>
      <c r="AE105" s="324"/>
      <c r="AF105" s="278"/>
      <c r="AG105" s="279"/>
      <c r="AH105" s="278"/>
      <c r="AI105" s="279"/>
      <c r="AJ105" s="278"/>
      <c r="AK105" s="279"/>
      <c r="AL105" s="278"/>
      <c r="AM105" s="279"/>
      <c r="AN105" s="292"/>
      <c r="AO105" s="325"/>
      <c r="AP105" s="330"/>
    </row>
    <row r="106" spans="1:42" ht="46.5" x14ac:dyDescent="0.35">
      <c r="A106" s="338">
        <f>[2]Projects!A105</f>
        <v>143</v>
      </c>
      <c r="B106" s="275" t="str">
        <f>[2]Projects!B105</f>
        <v>Implementation of OPGW based reliable communication at 132 kv and above substations. (143)</v>
      </c>
      <c r="C106" s="276" t="str">
        <f>[2]Projects!C105</f>
        <v>5.1(c)</v>
      </c>
      <c r="D106" s="277" t="str">
        <f>[2]Projects!D105</f>
        <v>WR</v>
      </c>
      <c r="E106" s="277" t="str">
        <f>[2]Projects!E105</f>
        <v>Gujarat</v>
      </c>
      <c r="F106" s="339" t="str">
        <f>[2]Projects!F105</f>
        <v>GETCO</v>
      </c>
      <c r="G106" s="305"/>
      <c r="H106" s="306"/>
      <c r="I106" s="305"/>
      <c r="J106" s="279"/>
      <c r="K106" s="278"/>
      <c r="L106" s="279"/>
      <c r="M106" s="278"/>
      <c r="N106" s="279"/>
      <c r="O106" s="278"/>
      <c r="P106" s="279"/>
      <c r="Q106" s="278"/>
      <c r="R106" s="279"/>
      <c r="S106" s="306"/>
      <c r="T106" s="305"/>
      <c r="U106" s="279"/>
      <c r="V106" s="278"/>
      <c r="W106" s="279"/>
      <c r="X106" s="278"/>
      <c r="Y106" s="279"/>
      <c r="Z106" s="278"/>
      <c r="AA106" s="279"/>
      <c r="AB106" s="278"/>
      <c r="AC106" s="279"/>
      <c r="AD106" s="317"/>
      <c r="AE106" s="324"/>
      <c r="AF106" s="278"/>
      <c r="AG106" s="279"/>
      <c r="AH106" s="278"/>
      <c r="AI106" s="279"/>
      <c r="AJ106" s="278"/>
      <c r="AK106" s="279"/>
      <c r="AL106" s="278"/>
      <c r="AM106" s="279"/>
      <c r="AN106" s="295"/>
      <c r="AO106" s="325"/>
      <c r="AP106" s="330"/>
    </row>
    <row r="107" spans="1:42" ht="46.5" x14ac:dyDescent="0.35">
      <c r="A107" s="338">
        <f>[2]Projects!A106</f>
        <v>144</v>
      </c>
      <c r="B107" s="275" t="str">
        <f>[2]Projects!B106</f>
        <v>Reliable Communication and data Acquisition System upto 132kV Substation in Madhya Pradesh. (144)</v>
      </c>
      <c r="C107" s="276" t="str">
        <f>[2]Projects!C106</f>
        <v>5.1(c)</v>
      </c>
      <c r="D107" s="277" t="str">
        <f>[2]Projects!D106</f>
        <v>WR</v>
      </c>
      <c r="E107" s="277" t="str">
        <f>[2]Projects!E106</f>
        <v>Madhya Pradesh</v>
      </c>
      <c r="F107" s="339" t="str">
        <f>[2]Projects!F106</f>
        <v>MPPTCL</v>
      </c>
      <c r="G107" s="305"/>
      <c r="H107" s="306"/>
      <c r="I107" s="305"/>
      <c r="J107" s="279"/>
      <c r="K107" s="278"/>
      <c r="L107" s="279"/>
      <c r="M107" s="278"/>
      <c r="N107" s="279"/>
      <c r="O107" s="278"/>
      <c r="P107" s="279"/>
      <c r="Q107" s="278"/>
      <c r="R107" s="279"/>
      <c r="S107" s="306"/>
      <c r="T107" s="305"/>
      <c r="U107" s="279"/>
      <c r="V107" s="278"/>
      <c r="W107" s="279"/>
      <c r="X107" s="278"/>
      <c r="Y107" s="279"/>
      <c r="Z107" s="278"/>
      <c r="AA107" s="279"/>
      <c r="AB107" s="278"/>
      <c r="AC107" s="279"/>
      <c r="AD107" s="317"/>
      <c r="AE107" s="324"/>
      <c r="AF107" s="278"/>
      <c r="AG107" s="279"/>
      <c r="AH107" s="278"/>
      <c r="AI107" s="279"/>
      <c r="AJ107" s="278"/>
      <c r="AK107" s="279"/>
      <c r="AL107" s="278"/>
      <c r="AM107" s="279"/>
      <c r="AN107" s="295"/>
      <c r="AO107" s="325"/>
      <c r="AP107" s="330"/>
    </row>
    <row r="108" spans="1:42" ht="46.5" x14ac:dyDescent="0.35">
      <c r="A108" s="338">
        <f>[2]Projects!A107</f>
        <v>145</v>
      </c>
      <c r="B108" s="275" t="str">
        <f>[2]Projects!B107</f>
        <v>33/11kV System integration with SLDC System (ADMS)  in Nagaland . (145)</v>
      </c>
      <c r="C108" s="276" t="str">
        <f>[2]Projects!C107</f>
        <v>5.1(c)</v>
      </c>
      <c r="D108" s="277" t="str">
        <f>[2]Projects!D107</f>
        <v>NER</v>
      </c>
      <c r="E108" s="277" t="str">
        <f>[2]Projects!E107</f>
        <v>Nagaland</v>
      </c>
      <c r="F108" s="339" t="str">
        <f>[2]Projects!F107</f>
        <v>DOP, Nagaland</v>
      </c>
      <c r="G108" s="305"/>
      <c r="H108" s="306"/>
      <c r="I108" s="305"/>
      <c r="J108" s="279"/>
      <c r="K108" s="278"/>
      <c r="L108" s="279"/>
      <c r="M108" s="278"/>
      <c r="N108" s="279"/>
      <c r="O108" s="278"/>
      <c r="P108" s="279"/>
      <c r="Q108" s="278"/>
      <c r="R108" s="279"/>
      <c r="S108" s="306"/>
      <c r="T108" s="305"/>
      <c r="U108" s="279"/>
      <c r="V108" s="278"/>
      <c r="W108" s="279"/>
      <c r="X108" s="278"/>
      <c r="Y108" s="279"/>
      <c r="Z108" s="278"/>
      <c r="AA108" s="279"/>
      <c r="AB108" s="278"/>
      <c r="AC108" s="279"/>
      <c r="AD108" s="317"/>
      <c r="AE108" s="324"/>
      <c r="AF108" s="278"/>
      <c r="AG108" s="279"/>
      <c r="AH108" s="278"/>
      <c r="AI108" s="279"/>
      <c r="AJ108" s="278"/>
      <c r="AK108" s="279"/>
      <c r="AL108" s="278"/>
      <c r="AM108" s="279"/>
      <c r="AN108" s="292"/>
      <c r="AO108" s="325"/>
      <c r="AP108" s="330"/>
    </row>
    <row r="109" spans="1:42" ht="62" x14ac:dyDescent="0.35">
      <c r="A109" s="338">
        <f>[2]Projects!A108</f>
        <v>146</v>
      </c>
      <c r="B109" s="275" t="str">
        <f>[2]Projects!B108</f>
        <v>Implementation of Automatic Demand Management System (ADMS) to integrate33/11kV System with Arunachal Pradesh SLDC. (146)</v>
      </c>
      <c r="C109" s="276" t="str">
        <f>[2]Projects!C108</f>
        <v>5.1(c)</v>
      </c>
      <c r="D109" s="277" t="str">
        <f>[2]Projects!D108</f>
        <v>NER</v>
      </c>
      <c r="E109" s="277" t="str">
        <f>[2]Projects!E108</f>
        <v>Arunachal Pradesh</v>
      </c>
      <c r="F109" s="339" t="str">
        <f>[2]Projects!F108</f>
        <v>DoP, Arunachal Pradesh</v>
      </c>
      <c r="G109" s="305"/>
      <c r="H109" s="306"/>
      <c r="I109" s="305"/>
      <c r="J109" s="279"/>
      <c r="K109" s="278"/>
      <c r="L109" s="279"/>
      <c r="M109" s="278"/>
      <c r="N109" s="279"/>
      <c r="O109" s="278"/>
      <c r="P109" s="279"/>
      <c r="Q109" s="278"/>
      <c r="R109" s="279"/>
      <c r="S109" s="306"/>
      <c r="T109" s="305"/>
      <c r="U109" s="279"/>
      <c r="V109" s="278"/>
      <c r="W109" s="279"/>
      <c r="X109" s="278"/>
      <c r="Y109" s="279"/>
      <c r="Z109" s="278"/>
      <c r="AA109" s="279"/>
      <c r="AB109" s="278"/>
      <c r="AC109" s="279"/>
      <c r="AD109" s="317"/>
      <c r="AE109" s="324"/>
      <c r="AF109" s="278"/>
      <c r="AG109" s="279"/>
      <c r="AH109" s="278"/>
      <c r="AI109" s="279"/>
      <c r="AJ109" s="278"/>
      <c r="AK109" s="279"/>
      <c r="AL109" s="278"/>
      <c r="AM109" s="279"/>
      <c r="AN109" s="292"/>
      <c r="AO109" s="325"/>
      <c r="AP109" s="330"/>
    </row>
    <row r="110" spans="1:42" ht="62" x14ac:dyDescent="0.35">
      <c r="A110" s="338">
        <f>[2]Projects!A109</f>
        <v>147</v>
      </c>
      <c r="B110" s="275" t="str">
        <f>[2]Projects!B109</f>
        <v>Project on Scheduling, accounting, Meeting and Settlement of Transmission in Electricity (SAMAST) IN Transmission Corporation of Andhra Pradesh (147)</v>
      </c>
      <c r="C110" s="276" t="str">
        <f>[2]Projects!C109</f>
        <v>5.1(c)</v>
      </c>
      <c r="D110" s="277" t="str">
        <f>[2]Projects!D109</f>
        <v>SR</v>
      </c>
      <c r="E110" s="277" t="str">
        <f>[2]Projects!E109</f>
        <v>Andhra Pradesh</v>
      </c>
      <c r="F110" s="339" t="str">
        <f>[2]Projects!F109</f>
        <v>APTRANSCO</v>
      </c>
      <c r="G110" s="305"/>
      <c r="H110" s="306"/>
      <c r="I110" s="305"/>
      <c r="J110" s="279"/>
      <c r="K110" s="278"/>
      <c r="L110" s="279"/>
      <c r="M110" s="278"/>
      <c r="N110" s="279"/>
      <c r="O110" s="278"/>
      <c r="P110" s="279"/>
      <c r="Q110" s="278"/>
      <c r="R110" s="279"/>
      <c r="S110" s="306"/>
      <c r="T110" s="305"/>
      <c r="U110" s="279"/>
      <c r="V110" s="278"/>
      <c r="W110" s="279"/>
      <c r="X110" s="278"/>
      <c r="Y110" s="279"/>
      <c r="Z110" s="278"/>
      <c r="AA110" s="279"/>
      <c r="AB110" s="278"/>
      <c r="AC110" s="279"/>
      <c r="AD110" s="317"/>
      <c r="AE110" s="324"/>
      <c r="AF110" s="278"/>
      <c r="AG110" s="279"/>
      <c r="AH110" s="278"/>
      <c r="AI110" s="279"/>
      <c r="AJ110" s="278"/>
      <c r="AK110" s="279"/>
      <c r="AL110" s="278"/>
      <c r="AM110" s="279"/>
      <c r="AN110" s="292"/>
      <c r="AO110" s="325"/>
      <c r="AP110" s="330"/>
    </row>
    <row r="111" spans="1:42" ht="46.5" x14ac:dyDescent="0.35">
      <c r="A111" s="338">
        <f>[2]Projects!A110</f>
        <v>148</v>
      </c>
      <c r="B111" s="275" t="str">
        <f>[2]Projects!B110</f>
        <v>33/11kV System integration with SLDC System Automatic Demand Management Scheme (ADMS) in Mizoram. (148)</v>
      </c>
      <c r="C111" s="276" t="str">
        <f>[2]Projects!C110</f>
        <v>5.1(c)</v>
      </c>
      <c r="D111" s="277" t="str">
        <f>[2]Projects!D110</f>
        <v>NER</v>
      </c>
      <c r="E111" s="277" t="str">
        <f>[2]Projects!E110</f>
        <v>Mizoram</v>
      </c>
      <c r="F111" s="339" t="str">
        <f>[2]Projects!F110</f>
        <v>DOP,
Mizoram</v>
      </c>
      <c r="G111" s="305"/>
      <c r="H111" s="306"/>
      <c r="I111" s="305"/>
      <c r="J111" s="279"/>
      <c r="K111" s="278"/>
      <c r="L111" s="279"/>
      <c r="M111" s="278"/>
      <c r="N111" s="279"/>
      <c r="O111" s="278"/>
      <c r="P111" s="279"/>
      <c r="Q111" s="278"/>
      <c r="R111" s="279"/>
      <c r="S111" s="306"/>
      <c r="T111" s="305"/>
      <c r="U111" s="279"/>
      <c r="V111" s="278"/>
      <c r="W111" s="279"/>
      <c r="X111" s="278"/>
      <c r="Y111" s="279"/>
      <c r="Z111" s="278"/>
      <c r="AA111" s="279"/>
      <c r="AB111" s="278"/>
      <c r="AC111" s="279"/>
      <c r="AD111" s="317"/>
      <c r="AE111" s="324"/>
      <c r="AF111" s="278"/>
      <c r="AG111" s="279"/>
      <c r="AH111" s="278"/>
      <c r="AI111" s="279"/>
      <c r="AJ111" s="278"/>
      <c r="AK111" s="279"/>
      <c r="AL111" s="278"/>
      <c r="AM111" s="279"/>
      <c r="AN111" s="292"/>
      <c r="AO111" s="325"/>
      <c r="AP111" s="330"/>
    </row>
    <row r="112" spans="1:42" ht="46.5" x14ac:dyDescent="0.35">
      <c r="A112" s="338">
        <f>[2]Projects!A111</f>
        <v>149</v>
      </c>
      <c r="B112" s="275" t="str">
        <f>[2]Projects!B111</f>
        <v>Reliable Communication and data Acquisition System upto 132kV Substation in Karnataka. (149)</v>
      </c>
      <c r="C112" s="276" t="str">
        <f>[2]Projects!C111</f>
        <v>5.1(c)</v>
      </c>
      <c r="D112" s="277" t="str">
        <f>[2]Projects!D111</f>
        <v>SR</v>
      </c>
      <c r="E112" s="277" t="str">
        <f>[2]Projects!E111</f>
        <v>Karnataka</v>
      </c>
      <c r="F112" s="339" t="str">
        <f>[2]Projects!F111</f>
        <v>KPTCL</v>
      </c>
      <c r="G112" s="305"/>
      <c r="H112" s="306"/>
      <c r="I112" s="305"/>
      <c r="J112" s="279"/>
      <c r="K112" s="278"/>
      <c r="L112" s="279"/>
      <c r="M112" s="278"/>
      <c r="N112" s="279"/>
      <c r="O112" s="278"/>
      <c r="P112" s="279"/>
      <c r="Q112" s="278"/>
      <c r="R112" s="279"/>
      <c r="S112" s="306"/>
      <c r="T112" s="305"/>
      <c r="U112" s="279"/>
      <c r="V112" s="278"/>
      <c r="W112" s="279"/>
      <c r="X112" s="278"/>
      <c r="Y112" s="279"/>
      <c r="Z112" s="278"/>
      <c r="AA112" s="279"/>
      <c r="AB112" s="278"/>
      <c r="AC112" s="279"/>
      <c r="AD112" s="317"/>
      <c r="AE112" s="324"/>
      <c r="AF112" s="278"/>
      <c r="AG112" s="279"/>
      <c r="AH112" s="278"/>
      <c r="AI112" s="279"/>
      <c r="AJ112" s="278"/>
      <c r="AK112" s="279"/>
      <c r="AL112" s="278"/>
      <c r="AM112" s="279"/>
      <c r="AN112" s="296"/>
      <c r="AO112" s="325"/>
      <c r="AP112" s="330"/>
    </row>
    <row r="113" spans="1:42" ht="46.5" x14ac:dyDescent="0.35">
      <c r="A113" s="338">
        <f>[2]Projects!A112</f>
        <v>151</v>
      </c>
      <c r="B113" s="275" t="str">
        <f>[2]Projects!B112</f>
        <v>Implementation of OPGW based reliable communication at 132 kv and above substations. (151)</v>
      </c>
      <c r="C113" s="276" t="str">
        <f>[2]Projects!C112</f>
        <v>5.1(c)</v>
      </c>
      <c r="D113" s="277" t="str">
        <f>[2]Projects!D112</f>
        <v>SR</v>
      </c>
      <c r="E113" s="277" t="str">
        <f>[2]Projects!E112</f>
        <v>Tamilnadu</v>
      </c>
      <c r="F113" s="339" t="str">
        <f>[2]Projects!F112</f>
        <v>TANTRANSCO</v>
      </c>
      <c r="G113" s="305"/>
      <c r="H113" s="306"/>
      <c r="I113" s="305"/>
      <c r="J113" s="279"/>
      <c r="K113" s="278"/>
      <c r="L113" s="279"/>
      <c r="M113" s="278"/>
      <c r="N113" s="279"/>
      <c r="O113" s="278"/>
      <c r="P113" s="279"/>
      <c r="Q113" s="278"/>
      <c r="R113" s="279"/>
      <c r="S113" s="306"/>
      <c r="T113" s="305"/>
      <c r="U113" s="279"/>
      <c r="V113" s="278"/>
      <c r="W113" s="279"/>
      <c r="X113" s="278"/>
      <c r="Y113" s="279"/>
      <c r="Z113" s="278"/>
      <c r="AA113" s="279"/>
      <c r="AB113" s="278"/>
      <c r="AC113" s="279"/>
      <c r="AD113" s="317"/>
      <c r="AE113" s="324"/>
      <c r="AF113" s="278"/>
      <c r="AG113" s="279"/>
      <c r="AH113" s="278"/>
      <c r="AI113" s="279"/>
      <c r="AJ113" s="278"/>
      <c r="AK113" s="279"/>
      <c r="AL113" s="278"/>
      <c r="AM113" s="279"/>
      <c r="AN113" s="296"/>
      <c r="AO113" s="325"/>
      <c r="AP113" s="330"/>
    </row>
    <row r="114" spans="1:42" ht="46.5" x14ac:dyDescent="0.35">
      <c r="A114" s="338">
        <f>[2]Projects!A113</f>
        <v>152</v>
      </c>
      <c r="B114" s="275" t="str">
        <f>[2]Projects!B113</f>
        <v>Implementation of OPGW based reliable communication at 132 kv and above substations. (152)</v>
      </c>
      <c r="C114" s="276" t="str">
        <f>[2]Projects!C113</f>
        <v>5.1(c)</v>
      </c>
      <c r="D114" s="277" t="str">
        <f>[2]Projects!D113</f>
        <v>NER</v>
      </c>
      <c r="E114" s="277" t="str">
        <f>[2]Projects!E113</f>
        <v>Manipur</v>
      </c>
      <c r="F114" s="339" t="str">
        <f>[2]Projects!F113</f>
        <v>MSPCL</v>
      </c>
      <c r="G114" s="305"/>
      <c r="H114" s="306"/>
      <c r="I114" s="305"/>
      <c r="J114" s="279"/>
      <c r="K114" s="278"/>
      <c r="L114" s="279"/>
      <c r="M114" s="278"/>
      <c r="N114" s="279"/>
      <c r="O114" s="278"/>
      <c r="P114" s="279"/>
      <c r="Q114" s="278"/>
      <c r="R114" s="279"/>
      <c r="S114" s="306"/>
      <c r="T114" s="305"/>
      <c r="U114" s="279"/>
      <c r="V114" s="278"/>
      <c r="W114" s="279"/>
      <c r="X114" s="278"/>
      <c r="Y114" s="279"/>
      <c r="Z114" s="278"/>
      <c r="AA114" s="279"/>
      <c r="AB114" s="278"/>
      <c r="AC114" s="279"/>
      <c r="AD114" s="317"/>
      <c r="AE114" s="324"/>
      <c r="AF114" s="278"/>
      <c r="AG114" s="279"/>
      <c r="AH114" s="278"/>
      <c r="AI114" s="279"/>
      <c r="AJ114" s="278"/>
      <c r="AK114" s="279"/>
      <c r="AL114" s="278"/>
      <c r="AM114" s="279"/>
      <c r="AN114" s="292"/>
      <c r="AO114" s="325"/>
      <c r="AP114" s="330"/>
    </row>
    <row r="115" spans="1:42" ht="46.5" x14ac:dyDescent="0.35">
      <c r="A115" s="338">
        <f>[2]Projects!A114</f>
        <v>153</v>
      </c>
      <c r="B115" s="275" t="str">
        <f>[2]Projects!B114</f>
        <v xml:space="preserve"> Real Time Data Acquisition System for Monitoring &amp; Control of Transmission Grid under STNAMS (PART A-1) (153)</v>
      </c>
      <c r="C115" s="276" t="str">
        <f>[2]Projects!C114</f>
        <v>5.1(c)</v>
      </c>
      <c r="D115" s="277" t="str">
        <f>[2]Projects!D114</f>
        <v>NR</v>
      </c>
      <c r="E115" s="277" t="str">
        <f>[2]Projects!E114</f>
        <v>Rajasthan</v>
      </c>
      <c r="F115" s="339" t="str">
        <f>[2]Projects!F114</f>
        <v>RRVPNL</v>
      </c>
      <c r="G115" s="305"/>
      <c r="H115" s="306"/>
      <c r="I115" s="305"/>
      <c r="J115" s="279"/>
      <c r="K115" s="278"/>
      <c r="L115" s="279"/>
      <c r="M115" s="278"/>
      <c r="N115" s="279"/>
      <c r="O115" s="278"/>
      <c r="P115" s="279"/>
      <c r="Q115" s="278"/>
      <c r="R115" s="279"/>
      <c r="S115" s="306"/>
      <c r="T115" s="305"/>
      <c r="U115" s="279"/>
      <c r="V115" s="278"/>
      <c r="W115" s="279"/>
      <c r="X115" s="278"/>
      <c r="Y115" s="279"/>
      <c r="Z115" s="278"/>
      <c r="AA115" s="279"/>
      <c r="AB115" s="278"/>
      <c r="AC115" s="279"/>
      <c r="AD115" s="317"/>
      <c r="AE115" s="324"/>
      <c r="AF115" s="278"/>
      <c r="AG115" s="279"/>
      <c r="AH115" s="278"/>
      <c r="AI115" s="279"/>
      <c r="AJ115" s="278"/>
      <c r="AK115" s="279"/>
      <c r="AL115" s="278"/>
      <c r="AM115" s="279"/>
      <c r="AN115" s="292"/>
      <c r="AO115" s="325"/>
      <c r="AP115" s="330"/>
    </row>
    <row r="116" spans="1:42" ht="62" x14ac:dyDescent="0.35">
      <c r="A116" s="338">
        <f>[2]Projects!A115</f>
        <v>155</v>
      </c>
      <c r="B116" s="275" t="str">
        <f>[2]Projects!B115</f>
        <v>Renovation and Modernization of switchyard and related protection system of different power stations (BTPS, BKTPS and KTPS) of WBPDCL (155)</v>
      </c>
      <c r="C116" s="276" t="str">
        <f>[2]Projects!C115</f>
        <v>5.1(c)</v>
      </c>
      <c r="D116" s="277" t="str">
        <f>[2]Projects!D115</f>
        <v>ER</v>
      </c>
      <c r="E116" s="277" t="str">
        <f>[2]Projects!E115</f>
        <v xml:space="preserve">West Bengal </v>
      </c>
      <c r="F116" s="339" t="str">
        <f>[2]Projects!F115</f>
        <v xml:space="preserve"> WBPDCL</v>
      </c>
      <c r="G116" s="305"/>
      <c r="H116" s="306"/>
      <c r="I116" s="305"/>
      <c r="J116" s="279"/>
      <c r="K116" s="278"/>
      <c r="L116" s="279"/>
      <c r="M116" s="278"/>
      <c r="N116" s="279"/>
      <c r="O116" s="278"/>
      <c r="P116" s="279"/>
      <c r="Q116" s="278"/>
      <c r="R116" s="279"/>
      <c r="S116" s="306"/>
      <c r="T116" s="305"/>
      <c r="U116" s="279"/>
      <c r="V116" s="278"/>
      <c r="W116" s="279"/>
      <c r="X116" s="278"/>
      <c r="Y116" s="279"/>
      <c r="Z116" s="278"/>
      <c r="AA116" s="279"/>
      <c r="AB116" s="278"/>
      <c r="AC116" s="279"/>
      <c r="AD116" s="317"/>
      <c r="AE116" s="324"/>
      <c r="AF116" s="278"/>
      <c r="AG116" s="279"/>
      <c r="AH116" s="278"/>
      <c r="AI116" s="279"/>
      <c r="AJ116" s="278"/>
      <c r="AK116" s="279"/>
      <c r="AL116" s="278"/>
      <c r="AM116" s="279"/>
      <c r="AN116" s="292"/>
      <c r="AO116" s="325"/>
      <c r="AP116" s="330"/>
    </row>
    <row r="117" spans="1:42" ht="31" x14ac:dyDescent="0.35">
      <c r="A117" s="338">
        <f>[2]Projects!A116</f>
        <v>156</v>
      </c>
      <c r="B117" s="275" t="str">
        <f>[2]Projects!B116</f>
        <v>33/11kV System Integration with SLDC System (ADMS) in Assam. (156)</v>
      </c>
      <c r="C117" s="276" t="str">
        <f>[2]Projects!C116</f>
        <v>5.1(c)</v>
      </c>
      <c r="D117" s="277" t="str">
        <f>[2]Projects!D116</f>
        <v>NER</v>
      </c>
      <c r="E117" s="277" t="str">
        <f>[2]Projects!E116</f>
        <v>Assam</v>
      </c>
      <c r="F117" s="339" t="str">
        <f>[2]Projects!F116</f>
        <v>APDCL</v>
      </c>
      <c r="G117" s="305"/>
      <c r="H117" s="306"/>
      <c r="I117" s="305"/>
      <c r="J117" s="279"/>
      <c r="K117" s="278"/>
      <c r="L117" s="279"/>
      <c r="M117" s="278"/>
      <c r="N117" s="279"/>
      <c r="O117" s="278"/>
      <c r="P117" s="279"/>
      <c r="Q117" s="278"/>
      <c r="R117" s="279"/>
      <c r="S117" s="306"/>
      <c r="T117" s="305"/>
      <c r="U117" s="279"/>
      <c r="V117" s="278"/>
      <c r="W117" s="279"/>
      <c r="X117" s="278"/>
      <c r="Y117" s="279"/>
      <c r="Z117" s="278"/>
      <c r="AA117" s="279"/>
      <c r="AB117" s="278"/>
      <c r="AC117" s="279"/>
      <c r="AD117" s="317"/>
      <c r="AE117" s="324"/>
      <c r="AF117" s="278"/>
      <c r="AG117" s="279"/>
      <c r="AH117" s="278"/>
      <c r="AI117" s="279"/>
      <c r="AJ117" s="278"/>
      <c r="AK117" s="279"/>
      <c r="AL117" s="278"/>
      <c r="AM117" s="279"/>
      <c r="AN117" s="295"/>
      <c r="AO117" s="325"/>
      <c r="AP117" s="330"/>
    </row>
    <row r="118" spans="1:42" ht="31" x14ac:dyDescent="0.35">
      <c r="A118" s="338">
        <f>[2]Projects!A117</f>
        <v>158</v>
      </c>
      <c r="B118" s="275" t="str">
        <f>[2]Projects!B117</f>
        <v>Provision of Bus Reactors at 400kV Grid Substations of PSTCL. (158)</v>
      </c>
      <c r="C118" s="276" t="str">
        <f>[2]Projects!C117</f>
        <v>5.1(b)</v>
      </c>
      <c r="D118" s="277" t="str">
        <f>[2]Projects!D117</f>
        <v>NR</v>
      </c>
      <c r="E118" s="277" t="str">
        <f>[2]Projects!E117</f>
        <v>Punjab</v>
      </c>
      <c r="F118" s="339" t="str">
        <f>[2]Projects!F117</f>
        <v>PSTCL</v>
      </c>
      <c r="G118" s="305"/>
      <c r="H118" s="306"/>
      <c r="I118" s="305"/>
      <c r="J118" s="279"/>
      <c r="K118" s="278"/>
      <c r="L118" s="279"/>
      <c r="M118" s="278"/>
      <c r="N118" s="279"/>
      <c r="O118" s="278"/>
      <c r="P118" s="279"/>
      <c r="Q118" s="278"/>
      <c r="R118" s="279"/>
      <c r="S118" s="306"/>
      <c r="T118" s="305"/>
      <c r="U118" s="279"/>
      <c r="V118" s="278"/>
      <c r="W118" s="279"/>
      <c r="X118" s="278"/>
      <c r="Y118" s="279"/>
      <c r="Z118" s="278"/>
      <c r="AA118" s="279"/>
      <c r="AB118" s="278"/>
      <c r="AC118" s="279"/>
      <c r="AD118" s="317"/>
      <c r="AE118" s="324"/>
      <c r="AF118" s="278"/>
      <c r="AG118" s="279"/>
      <c r="AH118" s="278"/>
      <c r="AI118" s="279"/>
      <c r="AJ118" s="278"/>
      <c r="AK118" s="279"/>
      <c r="AL118" s="278"/>
      <c r="AM118" s="279"/>
      <c r="AN118" s="295"/>
      <c r="AO118" s="325"/>
      <c r="AP118" s="330"/>
    </row>
    <row r="119" spans="1:42" ht="31" x14ac:dyDescent="0.35">
      <c r="A119" s="338">
        <f>[2]Projects!A118</f>
        <v>161</v>
      </c>
      <c r="B119" s="275" t="str">
        <f>[2]Projects!B118</f>
        <v>Renovation and Upgradation of protection system of substations. (161)</v>
      </c>
      <c r="C119" s="276" t="str">
        <f>[2]Projects!C118</f>
        <v>5.1(c)</v>
      </c>
      <c r="D119" s="277" t="str">
        <f>[2]Projects!D118</f>
        <v>ER</v>
      </c>
      <c r="E119" s="277" t="str">
        <f>[2]Projects!E118</f>
        <v>Jharkhand</v>
      </c>
      <c r="F119" s="339" t="str">
        <f>[2]Projects!F118</f>
        <v>JUSNL</v>
      </c>
      <c r="G119" s="305"/>
      <c r="H119" s="306"/>
      <c r="I119" s="305"/>
      <c r="J119" s="279"/>
      <c r="K119" s="278"/>
      <c r="L119" s="279"/>
      <c r="M119" s="278"/>
      <c r="N119" s="279"/>
      <c r="O119" s="278"/>
      <c r="P119" s="279"/>
      <c r="Q119" s="278"/>
      <c r="R119" s="279"/>
      <c r="S119" s="306"/>
      <c r="T119" s="305"/>
      <c r="U119" s="279"/>
      <c r="V119" s="278"/>
      <c r="W119" s="279"/>
      <c r="X119" s="278"/>
      <c r="Y119" s="279"/>
      <c r="Z119" s="278"/>
      <c r="AA119" s="279"/>
      <c r="AB119" s="278"/>
      <c r="AC119" s="279"/>
      <c r="AD119" s="317"/>
      <c r="AE119" s="324"/>
      <c r="AF119" s="278"/>
      <c r="AG119" s="279"/>
      <c r="AH119" s="278"/>
      <c r="AI119" s="279"/>
      <c r="AJ119" s="278"/>
      <c r="AK119" s="279"/>
      <c r="AL119" s="278"/>
      <c r="AM119" s="279"/>
      <c r="AN119" s="292"/>
      <c r="AO119" s="325"/>
      <c r="AP119" s="330"/>
    </row>
    <row r="120" spans="1:42" ht="31" x14ac:dyDescent="0.35">
      <c r="A120" s="338">
        <f>[2]Projects!A119</f>
        <v>166</v>
      </c>
      <c r="B120" s="275" t="str">
        <f>[2]Projects!B119</f>
        <v>33/11kV System integration with SLDC system in (ADMS) Meghalaya. (166)</v>
      </c>
      <c r="C120" s="276" t="str">
        <f>[2]Projects!C119</f>
        <v>5.1(c)</v>
      </c>
      <c r="D120" s="277" t="str">
        <f>[2]Projects!D119</f>
        <v>NER</v>
      </c>
      <c r="E120" s="277" t="str">
        <f>[2]Projects!E119</f>
        <v>Meghalaya</v>
      </c>
      <c r="F120" s="339" t="str">
        <f>[2]Projects!F119</f>
        <v>MePDCL</v>
      </c>
      <c r="G120" s="305"/>
      <c r="H120" s="306"/>
      <c r="I120" s="305"/>
      <c r="J120" s="279"/>
      <c r="K120" s="278"/>
      <c r="L120" s="279"/>
      <c r="M120" s="278"/>
      <c r="N120" s="279"/>
      <c r="O120" s="278"/>
      <c r="P120" s="279"/>
      <c r="Q120" s="278"/>
      <c r="R120" s="279"/>
      <c r="S120" s="306"/>
      <c r="T120" s="305"/>
      <c r="U120" s="279"/>
      <c r="V120" s="278"/>
      <c r="W120" s="279"/>
      <c r="X120" s="278"/>
      <c r="Y120" s="279"/>
      <c r="Z120" s="278"/>
      <c r="AA120" s="279"/>
      <c r="AB120" s="278"/>
      <c r="AC120" s="279"/>
      <c r="AD120" s="317"/>
      <c r="AE120" s="324"/>
      <c r="AF120" s="278"/>
      <c r="AG120" s="279"/>
      <c r="AH120" s="278"/>
      <c r="AI120" s="279"/>
      <c r="AJ120" s="278"/>
      <c r="AK120" s="279"/>
      <c r="AL120" s="278"/>
      <c r="AM120" s="279"/>
      <c r="AN120" s="292"/>
      <c r="AO120" s="325"/>
      <c r="AP120" s="330"/>
    </row>
    <row r="121" spans="1:42" ht="46.5" x14ac:dyDescent="0.35">
      <c r="A121" s="338">
        <f>[2]Projects!A120</f>
        <v>167</v>
      </c>
      <c r="B121" s="275" t="str">
        <f>[2]Projects!B120</f>
        <v>Installation of 125MVAR Bus Reactor at 400kV Switchyard Sanjay Gandhi TPS,  at Substations at Birsinghpur under PSDF. (167)</v>
      </c>
      <c r="C121" s="276" t="str">
        <f>[2]Projects!C120</f>
        <v>5.1(b)</v>
      </c>
      <c r="D121" s="277" t="str">
        <f>[2]Projects!D120</f>
        <v>WR</v>
      </c>
      <c r="E121" s="277" t="str">
        <f>[2]Projects!E120</f>
        <v>Madhya Pradesh</v>
      </c>
      <c r="F121" s="339" t="str">
        <f>[2]Projects!F120</f>
        <v>MPPGCL</v>
      </c>
      <c r="G121" s="305"/>
      <c r="H121" s="306"/>
      <c r="I121" s="305"/>
      <c r="J121" s="279"/>
      <c r="K121" s="278"/>
      <c r="L121" s="279"/>
      <c r="M121" s="278"/>
      <c r="N121" s="279"/>
      <c r="O121" s="278"/>
      <c r="P121" s="279"/>
      <c r="Q121" s="278"/>
      <c r="R121" s="279"/>
      <c r="S121" s="306"/>
      <c r="T121" s="305"/>
      <c r="U121" s="279"/>
      <c r="V121" s="278"/>
      <c r="W121" s="279"/>
      <c r="X121" s="278"/>
      <c r="Y121" s="279"/>
      <c r="Z121" s="278"/>
      <c r="AA121" s="279"/>
      <c r="AB121" s="278"/>
      <c r="AC121" s="279"/>
      <c r="AD121" s="317"/>
      <c r="AE121" s="324"/>
      <c r="AF121" s="278"/>
      <c r="AG121" s="279"/>
      <c r="AH121" s="278"/>
      <c r="AI121" s="279"/>
      <c r="AJ121" s="278"/>
      <c r="AK121" s="279"/>
      <c r="AL121" s="278"/>
      <c r="AM121" s="279"/>
      <c r="AN121" s="292"/>
      <c r="AO121" s="325"/>
      <c r="AP121" s="330"/>
    </row>
    <row r="122" spans="1:42" ht="77.5" x14ac:dyDescent="0.35">
      <c r="A122" s="338">
        <f>[2]Projects!A121</f>
        <v>173</v>
      </c>
      <c r="B122" s="275" t="str">
        <f>[2]Projects!B121</f>
        <v>Drawing of optical ground wire (OPGW) cables on existing 132kV &amp; 66kV transmission lines and integration of leftover substations with State Load Despatch Centre, Sikkim. (173)</v>
      </c>
      <c r="C122" s="276" t="str">
        <f>[2]Projects!C121</f>
        <v>5.1(c)</v>
      </c>
      <c r="D122" s="277" t="str">
        <f>[2]Projects!D121</f>
        <v>ER</v>
      </c>
      <c r="E122" s="277" t="str">
        <f>[2]Projects!E121</f>
        <v>Sikkim</v>
      </c>
      <c r="F122" s="339" t="str">
        <f>[2]Projects!F121</f>
        <v>ENPD Sikkim</v>
      </c>
      <c r="G122" s="305"/>
      <c r="H122" s="306"/>
      <c r="I122" s="305"/>
      <c r="J122" s="279"/>
      <c r="K122" s="278"/>
      <c r="L122" s="279"/>
      <c r="M122" s="278"/>
      <c r="N122" s="279"/>
      <c r="O122" s="278"/>
      <c r="P122" s="279"/>
      <c r="Q122" s="278"/>
      <c r="R122" s="279"/>
      <c r="S122" s="306"/>
      <c r="T122" s="305"/>
      <c r="U122" s="279"/>
      <c r="V122" s="278"/>
      <c r="W122" s="279"/>
      <c r="X122" s="278"/>
      <c r="Y122" s="279"/>
      <c r="Z122" s="278"/>
      <c r="AA122" s="279"/>
      <c r="AB122" s="278"/>
      <c r="AC122" s="279"/>
      <c r="AD122" s="317"/>
      <c r="AE122" s="324"/>
      <c r="AF122" s="278"/>
      <c r="AG122" s="279"/>
      <c r="AH122" s="278"/>
      <c r="AI122" s="279"/>
      <c r="AJ122" s="278"/>
      <c r="AK122" s="279"/>
      <c r="AL122" s="278"/>
      <c r="AM122" s="279"/>
      <c r="AN122" s="292"/>
      <c r="AO122" s="325"/>
      <c r="AP122" s="330"/>
    </row>
    <row r="123" spans="1:42" ht="46.5" x14ac:dyDescent="0.35">
      <c r="A123" s="338">
        <f>[2]Projects!A122</f>
        <v>174</v>
      </c>
      <c r="B123" s="275" t="str">
        <f>[2]Projects!B122</f>
        <v>Installation of 125MVAR Bus Reactor at 400kV Switchyard at Shree Singaji TTP Stage-II, Dist: Khandwa. (174)</v>
      </c>
      <c r="C123" s="276" t="str">
        <f>[2]Projects!C122</f>
        <v>5.1(b)</v>
      </c>
      <c r="D123" s="277" t="str">
        <f>[2]Projects!D122</f>
        <v>WR</v>
      </c>
      <c r="E123" s="277" t="str">
        <f>[2]Projects!E122</f>
        <v>Madhya Pradesh</v>
      </c>
      <c r="F123" s="339" t="str">
        <f>[2]Projects!F122</f>
        <v>MPPGCL</v>
      </c>
      <c r="G123" s="305"/>
      <c r="H123" s="306"/>
      <c r="I123" s="305"/>
      <c r="J123" s="279"/>
      <c r="K123" s="278"/>
      <c r="L123" s="279"/>
      <c r="M123" s="278"/>
      <c r="N123" s="279"/>
      <c r="O123" s="278"/>
      <c r="P123" s="279"/>
      <c r="Q123" s="278"/>
      <c r="R123" s="279"/>
      <c r="S123" s="306"/>
      <c r="T123" s="305"/>
      <c r="U123" s="279"/>
      <c r="V123" s="278"/>
      <c r="W123" s="279"/>
      <c r="X123" s="278"/>
      <c r="Y123" s="279"/>
      <c r="Z123" s="278"/>
      <c r="AA123" s="279"/>
      <c r="AB123" s="278"/>
      <c r="AC123" s="279"/>
      <c r="AD123" s="317"/>
      <c r="AE123" s="324"/>
      <c r="AF123" s="278"/>
      <c r="AG123" s="279"/>
      <c r="AH123" s="278"/>
      <c r="AI123" s="279"/>
      <c r="AJ123" s="278"/>
      <c r="AK123" s="279"/>
      <c r="AL123" s="278"/>
      <c r="AM123" s="279"/>
      <c r="AN123" s="292"/>
      <c r="AO123" s="325"/>
      <c r="AP123" s="330"/>
    </row>
    <row r="124" spans="1:42" ht="31" x14ac:dyDescent="0.35">
      <c r="A124" s="338">
        <f>[2]Projects!A123</f>
        <v>177</v>
      </c>
      <c r="B124" s="275" t="str">
        <f>[2]Projects!B123</f>
        <v>Reliable Communication &amp; Data Acquistion System upto 132kV Substaions ER .(177)</v>
      </c>
      <c r="C124" s="276" t="str">
        <f>[2]Projects!C123</f>
        <v>5.1(c)</v>
      </c>
      <c r="D124" s="277" t="str">
        <f>[2]Projects!D123</f>
        <v>ER</v>
      </c>
      <c r="E124" s="277" t="str">
        <f>[2]Projects!E123</f>
        <v>Jharkhand</v>
      </c>
      <c r="F124" s="339" t="str">
        <f>[2]Projects!F123</f>
        <v>JUSNL</v>
      </c>
      <c r="G124" s="305"/>
      <c r="H124" s="306"/>
      <c r="I124" s="305"/>
      <c r="J124" s="279"/>
      <c r="K124" s="278"/>
      <c r="L124" s="279"/>
      <c r="M124" s="278"/>
      <c r="N124" s="279"/>
      <c r="O124" s="278"/>
      <c r="P124" s="279"/>
      <c r="Q124" s="278"/>
      <c r="R124" s="279"/>
      <c r="S124" s="306"/>
      <c r="T124" s="305"/>
      <c r="U124" s="279"/>
      <c r="V124" s="278"/>
      <c r="W124" s="279"/>
      <c r="X124" s="278"/>
      <c r="Y124" s="279"/>
      <c r="Z124" s="278"/>
      <c r="AA124" s="279"/>
      <c r="AB124" s="278"/>
      <c r="AC124" s="279"/>
      <c r="AD124" s="317"/>
      <c r="AE124" s="324"/>
      <c r="AF124" s="278"/>
      <c r="AG124" s="279"/>
      <c r="AH124" s="278"/>
      <c r="AI124" s="279"/>
      <c r="AJ124" s="278"/>
      <c r="AK124" s="279"/>
      <c r="AL124" s="278"/>
      <c r="AM124" s="279"/>
      <c r="AN124" s="292"/>
      <c r="AO124" s="325"/>
      <c r="AP124" s="330"/>
    </row>
    <row r="125" spans="1:42" ht="77.5" x14ac:dyDescent="0.35">
      <c r="A125" s="338">
        <f>[2]Projects!A124</f>
        <v>179</v>
      </c>
      <c r="B125" s="275" t="str">
        <f>[2]Projects!B124</f>
        <v>Installation of 125 MVAR Bus Reactor along with construction of associated by each at 400kV Grid S/S of Mendhasal, Meramundali &amp; New Duburi for VAR control &amp; stabilisation of system voltage. (179)</v>
      </c>
      <c r="C125" s="276" t="str">
        <f>[2]Projects!C124</f>
        <v>5.1(b)</v>
      </c>
      <c r="D125" s="277" t="str">
        <f>[2]Projects!D124</f>
        <v>ER</v>
      </c>
      <c r="E125" s="277" t="str">
        <f>[2]Projects!E124</f>
        <v>Odisha</v>
      </c>
      <c r="F125" s="339" t="str">
        <f>[2]Projects!F124</f>
        <v>OPTCL</v>
      </c>
      <c r="G125" s="305"/>
      <c r="H125" s="306"/>
      <c r="I125" s="305"/>
      <c r="J125" s="279"/>
      <c r="K125" s="278"/>
      <c r="L125" s="279"/>
      <c r="M125" s="278"/>
      <c r="N125" s="279"/>
      <c r="O125" s="278"/>
      <c r="P125" s="279"/>
      <c r="Q125" s="278"/>
      <c r="R125" s="279"/>
      <c r="S125" s="306"/>
      <c r="T125" s="305"/>
      <c r="U125" s="279"/>
      <c r="V125" s="278"/>
      <c r="W125" s="279"/>
      <c r="X125" s="278"/>
      <c r="Y125" s="279"/>
      <c r="Z125" s="278"/>
      <c r="AA125" s="279"/>
      <c r="AB125" s="278"/>
      <c r="AC125" s="279"/>
      <c r="AD125" s="317"/>
      <c r="AE125" s="324"/>
      <c r="AF125" s="278"/>
      <c r="AG125" s="279"/>
      <c r="AH125" s="278"/>
      <c r="AI125" s="279"/>
      <c r="AJ125" s="278"/>
      <c r="AK125" s="279"/>
      <c r="AL125" s="278"/>
      <c r="AM125" s="279"/>
      <c r="AN125" s="292"/>
      <c r="AO125" s="325"/>
      <c r="AP125" s="330"/>
    </row>
    <row r="126" spans="1:42" ht="46.5" x14ac:dyDescent="0.35">
      <c r="A126" s="338">
        <f>[2]Projects!A125</f>
        <v>180</v>
      </c>
      <c r="B126" s="275" t="str">
        <f>[2]Projects!B125</f>
        <v>Project on providing of Reliable Communication &amp; Data Acquisition system upto 132kV SS. (180)</v>
      </c>
      <c r="C126" s="276" t="str">
        <f>[2]Projects!C125</f>
        <v>5.1(c)</v>
      </c>
      <c r="D126" s="277" t="str">
        <f>[2]Projects!D125</f>
        <v>SR</v>
      </c>
      <c r="E126" s="277" t="str">
        <f>[2]Projects!E125</f>
        <v>Puducherry</v>
      </c>
      <c r="F126" s="339" t="str">
        <f>[2]Projects!F125</f>
        <v>DoP, Puducherry</v>
      </c>
      <c r="G126" s="305"/>
      <c r="H126" s="306"/>
      <c r="I126" s="305"/>
      <c r="J126" s="279"/>
      <c r="K126" s="278"/>
      <c r="L126" s="279"/>
      <c r="M126" s="278"/>
      <c r="N126" s="279"/>
      <c r="O126" s="278"/>
      <c r="P126" s="279"/>
      <c r="Q126" s="278"/>
      <c r="R126" s="279"/>
      <c r="S126" s="306"/>
      <c r="T126" s="305"/>
      <c r="U126" s="279"/>
      <c r="V126" s="278"/>
      <c r="W126" s="279"/>
      <c r="X126" s="278"/>
      <c r="Y126" s="279"/>
      <c r="Z126" s="278"/>
      <c r="AA126" s="279"/>
      <c r="AB126" s="278"/>
      <c r="AC126" s="279"/>
      <c r="AD126" s="317"/>
      <c r="AE126" s="324"/>
      <c r="AF126" s="278"/>
      <c r="AG126" s="279"/>
      <c r="AH126" s="278"/>
      <c r="AI126" s="279"/>
      <c r="AJ126" s="278"/>
      <c r="AK126" s="279"/>
      <c r="AL126" s="278"/>
      <c r="AM126" s="279"/>
      <c r="AN126" s="292"/>
      <c r="AO126" s="325"/>
      <c r="AP126" s="330"/>
    </row>
    <row r="127" spans="1:42" ht="46.5" x14ac:dyDescent="0.35">
      <c r="A127" s="338">
        <f>[2]Projects!A126</f>
        <v>186</v>
      </c>
      <c r="B127" s="275" t="str">
        <f>[2]Projects!B126</f>
        <v>Installation of Numerical line differential relays in the 132kV transmission lines. (Short Lines). (186)</v>
      </c>
      <c r="C127" s="276" t="str">
        <f>[2]Projects!C126</f>
        <v>5.1(b)</v>
      </c>
      <c r="D127" s="277" t="str">
        <f>[2]Projects!D126</f>
        <v>NER</v>
      </c>
      <c r="E127" s="277" t="str">
        <f>[2]Projects!E126</f>
        <v>Meghalaya</v>
      </c>
      <c r="F127" s="339" t="str">
        <f>[2]Projects!F126</f>
        <v>MePTCL</v>
      </c>
      <c r="G127" s="307"/>
      <c r="H127" s="308"/>
      <c r="I127" s="307"/>
      <c r="J127" s="282"/>
      <c r="K127" s="281"/>
      <c r="L127" s="282"/>
      <c r="M127" s="281"/>
      <c r="N127" s="282"/>
      <c r="O127" s="281"/>
      <c r="P127" s="282"/>
      <c r="Q127" s="281"/>
      <c r="R127" s="282"/>
      <c r="S127" s="308"/>
      <c r="T127" s="307"/>
      <c r="U127" s="282"/>
      <c r="V127" s="281"/>
      <c r="W127" s="282"/>
      <c r="X127" s="281"/>
      <c r="Y127" s="282"/>
      <c r="Z127" s="281"/>
      <c r="AA127" s="282"/>
      <c r="AB127" s="281"/>
      <c r="AC127" s="282"/>
      <c r="AD127" s="318"/>
      <c r="AE127" s="326"/>
      <c r="AF127" s="281"/>
      <c r="AG127" s="282"/>
      <c r="AH127" s="281"/>
      <c r="AI127" s="282"/>
      <c r="AJ127" s="281"/>
      <c r="AK127" s="282"/>
      <c r="AL127" s="281"/>
      <c r="AM127" s="282"/>
      <c r="AN127" s="292"/>
      <c r="AO127" s="325"/>
      <c r="AP127" s="330"/>
    </row>
    <row r="128" spans="1:42" ht="93" x14ac:dyDescent="0.35">
      <c r="A128" s="338">
        <f>[2]Projects!A127</f>
        <v>188</v>
      </c>
      <c r="B128" s="275" t="str">
        <f>[2]Projects!B127</f>
        <v>Supply, Erection, Testing &amp; Commissioning of 2 Nos. of 400kV, 80 MVAR Bus reactor with associated equipments for 400/230-110 kV AIS SS at Kamudhi under total turnkey cintract cintract in Madurai Region of Tamilnadu. (188)</v>
      </c>
      <c r="C128" s="276" t="str">
        <f>[2]Projects!C127</f>
        <v>5.1(b)</v>
      </c>
      <c r="D128" s="277" t="str">
        <f>[2]Projects!D127</f>
        <v>SR</v>
      </c>
      <c r="E128" s="277" t="str">
        <f>[2]Projects!E127</f>
        <v>Tamilnadu</v>
      </c>
      <c r="F128" s="339" t="str">
        <f>[2]Projects!F127</f>
        <v>TAN TRANSCO</v>
      </c>
      <c r="G128" s="305"/>
      <c r="H128" s="306"/>
      <c r="I128" s="305"/>
      <c r="J128" s="279"/>
      <c r="K128" s="278"/>
      <c r="L128" s="279"/>
      <c r="M128" s="278"/>
      <c r="N128" s="279"/>
      <c r="O128" s="278"/>
      <c r="P128" s="279"/>
      <c r="Q128" s="278"/>
      <c r="R128" s="279"/>
      <c r="S128" s="306"/>
      <c r="T128" s="305"/>
      <c r="U128" s="279"/>
      <c r="V128" s="278"/>
      <c r="W128" s="279"/>
      <c r="X128" s="278"/>
      <c r="Y128" s="279"/>
      <c r="Z128" s="278"/>
      <c r="AA128" s="279"/>
      <c r="AB128" s="278"/>
      <c r="AC128" s="279"/>
      <c r="AD128" s="317"/>
      <c r="AE128" s="324"/>
      <c r="AF128" s="278"/>
      <c r="AG128" s="279"/>
      <c r="AH128" s="278"/>
      <c r="AI128" s="279"/>
      <c r="AJ128" s="278"/>
      <c r="AK128" s="279"/>
      <c r="AL128" s="278"/>
      <c r="AM128" s="279"/>
      <c r="AN128" s="292"/>
      <c r="AO128" s="325"/>
      <c r="AP128" s="330"/>
    </row>
    <row r="129" spans="1:42" ht="93" x14ac:dyDescent="0.35">
      <c r="A129" s="338">
        <f>[2]Projects!A128</f>
        <v>193</v>
      </c>
      <c r="B129" s="275" t="str">
        <f>[2]Projects!B128</f>
        <v>Supply, Erection, Testing &amp; Commissioning of 1 Nos. of 400kV, 125 MVAR Bus reactor with associated equipments for 400/230-110 kV  SS at Kayathar under total turnkey contract in Tiruneveli  Region of Tamilnadu. (193)</v>
      </c>
      <c r="C129" s="276" t="str">
        <f>[2]Projects!C128</f>
        <v>5.1(b)</v>
      </c>
      <c r="D129" s="277" t="str">
        <f>[2]Projects!D128</f>
        <v>SR</v>
      </c>
      <c r="E129" s="277" t="str">
        <f>[2]Projects!E128</f>
        <v>Tamilnadu</v>
      </c>
      <c r="F129" s="339" t="str">
        <f>[2]Projects!F128</f>
        <v>TAN TRANSCO</v>
      </c>
      <c r="G129" s="305"/>
      <c r="H129" s="306"/>
      <c r="I129" s="305"/>
      <c r="J129" s="279"/>
      <c r="K129" s="278"/>
      <c r="L129" s="279"/>
      <c r="M129" s="278"/>
      <c r="N129" s="279"/>
      <c r="O129" s="278"/>
      <c r="P129" s="279"/>
      <c r="Q129" s="278"/>
      <c r="R129" s="279"/>
      <c r="S129" s="306"/>
      <c r="T129" s="305"/>
      <c r="U129" s="279"/>
      <c r="V129" s="278"/>
      <c r="W129" s="279"/>
      <c r="X129" s="278"/>
      <c r="Y129" s="279"/>
      <c r="Z129" s="278"/>
      <c r="AA129" s="279"/>
      <c r="AB129" s="278"/>
      <c r="AC129" s="279"/>
      <c r="AD129" s="317"/>
      <c r="AE129" s="324"/>
      <c r="AF129" s="278"/>
      <c r="AG129" s="279"/>
      <c r="AH129" s="278"/>
      <c r="AI129" s="279"/>
      <c r="AJ129" s="278"/>
      <c r="AK129" s="279"/>
      <c r="AL129" s="278"/>
      <c r="AM129" s="279"/>
      <c r="AN129" s="292"/>
      <c r="AO129" s="325"/>
      <c r="AP129" s="330"/>
    </row>
    <row r="130" spans="1:42" ht="62" x14ac:dyDescent="0.35">
      <c r="A130" s="338">
        <f>[2]Projects!A129</f>
        <v>195</v>
      </c>
      <c r="B130" s="275" t="str">
        <f>[2]Projects!B129</f>
        <v>Implementation of Integated system for Scheduling, Accounting, Metering and Settlement of Transactions (SAMAST) system in SLDC Karnataka. (195)</v>
      </c>
      <c r="C130" s="276" t="str">
        <f>[2]Projects!C129</f>
        <v>5.1(c)</v>
      </c>
      <c r="D130" s="277" t="str">
        <f>[2]Projects!D129</f>
        <v>SR</v>
      </c>
      <c r="E130" s="277" t="str">
        <f>[2]Projects!E129</f>
        <v>Karnataka</v>
      </c>
      <c r="F130" s="339" t="str">
        <f>[2]Projects!F129</f>
        <v>KPTCL</v>
      </c>
      <c r="G130" s="305"/>
      <c r="H130" s="306"/>
      <c r="I130" s="305"/>
      <c r="J130" s="279"/>
      <c r="K130" s="278"/>
      <c r="L130" s="279"/>
      <c r="M130" s="278"/>
      <c r="N130" s="279"/>
      <c r="O130" s="278"/>
      <c r="P130" s="279"/>
      <c r="Q130" s="278"/>
      <c r="R130" s="279"/>
      <c r="S130" s="306"/>
      <c r="T130" s="305"/>
      <c r="U130" s="279"/>
      <c r="V130" s="278"/>
      <c r="W130" s="279"/>
      <c r="X130" s="278"/>
      <c r="Y130" s="279"/>
      <c r="Z130" s="278"/>
      <c r="AA130" s="279"/>
      <c r="AB130" s="278"/>
      <c r="AC130" s="279"/>
      <c r="AD130" s="317"/>
      <c r="AE130" s="324"/>
      <c r="AF130" s="278"/>
      <c r="AG130" s="279"/>
      <c r="AH130" s="278"/>
      <c r="AI130" s="279"/>
      <c r="AJ130" s="278"/>
      <c r="AK130" s="279"/>
      <c r="AL130" s="278"/>
      <c r="AM130" s="279"/>
      <c r="AN130" s="292"/>
      <c r="AO130" s="325"/>
      <c r="AP130" s="330"/>
    </row>
    <row r="131" spans="1:42" ht="46.5" x14ac:dyDescent="0.35">
      <c r="A131" s="338">
        <f>[2]Projects!A130</f>
        <v>196</v>
      </c>
      <c r="B131" s="275" t="str">
        <f>[2]Projects!B130</f>
        <v>Implementation of Automatic Demand Management System (ADMS) in SLDC, Odisha. (196)</v>
      </c>
      <c r="C131" s="276" t="str">
        <f>[2]Projects!C130</f>
        <v>5.1(c)</v>
      </c>
      <c r="D131" s="277" t="str">
        <f>[2]Projects!D130</f>
        <v>ER</v>
      </c>
      <c r="E131" s="277" t="str">
        <f>[2]Projects!E130</f>
        <v>Odisha</v>
      </c>
      <c r="F131" s="339" t="str">
        <f>[2]Projects!F130</f>
        <v>OPTCL</v>
      </c>
      <c r="G131" s="305"/>
      <c r="H131" s="308"/>
      <c r="I131" s="305"/>
      <c r="J131" s="282"/>
      <c r="K131" s="278"/>
      <c r="L131" s="282"/>
      <c r="M131" s="278"/>
      <c r="N131" s="282"/>
      <c r="O131" s="278"/>
      <c r="P131" s="282"/>
      <c r="Q131" s="278"/>
      <c r="R131" s="282"/>
      <c r="S131" s="308"/>
      <c r="T131" s="305"/>
      <c r="U131" s="282"/>
      <c r="V131" s="278"/>
      <c r="W131" s="282"/>
      <c r="X131" s="278"/>
      <c r="Y131" s="282"/>
      <c r="Z131" s="278"/>
      <c r="AA131" s="282"/>
      <c r="AB131" s="278"/>
      <c r="AC131" s="282"/>
      <c r="AD131" s="317"/>
      <c r="AE131" s="326"/>
      <c r="AF131" s="278"/>
      <c r="AG131" s="282"/>
      <c r="AH131" s="278"/>
      <c r="AI131" s="282"/>
      <c r="AJ131" s="278"/>
      <c r="AK131" s="282"/>
      <c r="AL131" s="278"/>
      <c r="AM131" s="282"/>
      <c r="AN131" s="292"/>
      <c r="AO131" s="325"/>
      <c r="AP131" s="330"/>
    </row>
    <row r="132" spans="1:42" ht="62" x14ac:dyDescent="0.35">
      <c r="A132" s="338">
        <f>[2]Projects!A131</f>
        <v>197</v>
      </c>
      <c r="B132" s="275" t="str">
        <f>[2]Projects!B131</f>
        <v>Implementation of Integated system for Scheduling, Accounting, Metering and Settlement of Transactions (SAMAST) system in West Bengal. (197)</v>
      </c>
      <c r="C132" s="276" t="str">
        <f>[2]Projects!C131</f>
        <v>5.1(c)</v>
      </c>
      <c r="D132" s="277" t="str">
        <f>[2]Projects!D131</f>
        <v>ER</v>
      </c>
      <c r="E132" s="277" t="str">
        <f>[2]Projects!E131</f>
        <v>West Bengal</v>
      </c>
      <c r="F132" s="339" t="str">
        <f>[2]Projects!F131</f>
        <v>WBSETCL</v>
      </c>
      <c r="G132" s="305"/>
      <c r="H132" s="306"/>
      <c r="I132" s="305"/>
      <c r="J132" s="279"/>
      <c r="K132" s="278"/>
      <c r="L132" s="279"/>
      <c r="M132" s="278"/>
      <c r="N132" s="279"/>
      <c r="O132" s="278"/>
      <c r="P132" s="279"/>
      <c r="Q132" s="278"/>
      <c r="R132" s="279"/>
      <c r="S132" s="306"/>
      <c r="T132" s="305"/>
      <c r="U132" s="279"/>
      <c r="V132" s="278"/>
      <c r="W132" s="279"/>
      <c r="X132" s="278"/>
      <c r="Y132" s="279"/>
      <c r="Z132" s="278"/>
      <c r="AA132" s="279"/>
      <c r="AB132" s="278"/>
      <c r="AC132" s="279"/>
      <c r="AD132" s="317"/>
      <c r="AE132" s="324"/>
      <c r="AF132" s="278"/>
      <c r="AG132" s="279"/>
      <c r="AH132" s="278"/>
      <c r="AI132" s="279"/>
      <c r="AJ132" s="278"/>
      <c r="AK132" s="279"/>
      <c r="AL132" s="278"/>
      <c r="AM132" s="279"/>
      <c r="AN132" s="292"/>
      <c r="AO132" s="325"/>
      <c r="AP132" s="330"/>
    </row>
    <row r="133" spans="1:42" ht="77.5" x14ac:dyDescent="0.35">
      <c r="A133" s="338">
        <f>[2]Projects!A132</f>
        <v>198</v>
      </c>
      <c r="B133" s="275" t="str">
        <f>[2]Projects!B132</f>
        <v>Supply, Erection, Testing &amp; Commissioning of 2 Nos. of 400kV, 125 MVAR Bus reactor with associated equipments for 400kV  GIS SS at Manali under total turnkey contract in Chennai North  Region of Tamilnadu. (198)</v>
      </c>
      <c r="C133" s="276" t="str">
        <f>[2]Projects!C132</f>
        <v>5.1(b)</v>
      </c>
      <c r="D133" s="277" t="str">
        <f>[2]Projects!D132</f>
        <v>SR</v>
      </c>
      <c r="E133" s="277" t="str">
        <f>[2]Projects!E132</f>
        <v>Tamilnadu</v>
      </c>
      <c r="F133" s="339" t="str">
        <f>[2]Projects!F132</f>
        <v>TAN TRANSCO</v>
      </c>
      <c r="G133" s="305"/>
      <c r="H133" s="308"/>
      <c r="I133" s="305"/>
      <c r="J133" s="282"/>
      <c r="K133" s="278"/>
      <c r="L133" s="282"/>
      <c r="M133" s="278"/>
      <c r="N133" s="282"/>
      <c r="O133" s="278"/>
      <c r="P133" s="282"/>
      <c r="Q133" s="278"/>
      <c r="R133" s="282"/>
      <c r="S133" s="308"/>
      <c r="T133" s="305"/>
      <c r="U133" s="282"/>
      <c r="V133" s="278"/>
      <c r="W133" s="282"/>
      <c r="X133" s="278"/>
      <c r="Y133" s="282"/>
      <c r="Z133" s="278"/>
      <c r="AA133" s="282"/>
      <c r="AB133" s="278"/>
      <c r="AC133" s="282"/>
      <c r="AD133" s="317"/>
      <c r="AE133" s="326"/>
      <c r="AF133" s="278"/>
      <c r="AG133" s="282"/>
      <c r="AH133" s="278"/>
      <c r="AI133" s="282"/>
      <c r="AJ133" s="278"/>
      <c r="AK133" s="282"/>
      <c r="AL133" s="278"/>
      <c r="AM133" s="282"/>
      <c r="AN133" s="292"/>
      <c r="AO133" s="325"/>
      <c r="AP133" s="330"/>
    </row>
    <row r="134" spans="1:42" ht="46.5" x14ac:dyDescent="0.35">
      <c r="A134" s="338">
        <f>[2]Projects!A133</f>
        <v>199</v>
      </c>
      <c r="B134" s="275" t="str">
        <f>[2]Projects!B133</f>
        <v>Replacement of the 400kV, Bus Reator at 400/220/132kV Substations, Killing, Meghalaya. (199)</v>
      </c>
      <c r="C134" s="276" t="str">
        <f>[2]Projects!C133</f>
        <v>5.1(e)</v>
      </c>
      <c r="D134" s="277" t="str">
        <f>[2]Projects!D133</f>
        <v>NER</v>
      </c>
      <c r="E134" s="277" t="str">
        <f>[2]Projects!E133</f>
        <v>Meghalaya</v>
      </c>
      <c r="F134" s="339" t="str">
        <f>[2]Projects!F133</f>
        <v>MePTCL</v>
      </c>
      <c r="G134" s="305"/>
      <c r="H134" s="308"/>
      <c r="I134" s="305"/>
      <c r="J134" s="282"/>
      <c r="K134" s="278"/>
      <c r="L134" s="282"/>
      <c r="M134" s="278"/>
      <c r="N134" s="282"/>
      <c r="O134" s="278"/>
      <c r="P134" s="282"/>
      <c r="Q134" s="278"/>
      <c r="R134" s="282"/>
      <c r="S134" s="308"/>
      <c r="T134" s="305"/>
      <c r="U134" s="282"/>
      <c r="V134" s="278"/>
      <c r="W134" s="282"/>
      <c r="X134" s="278"/>
      <c r="Y134" s="282"/>
      <c r="Z134" s="278"/>
      <c r="AA134" s="282"/>
      <c r="AB134" s="278"/>
      <c r="AC134" s="282"/>
      <c r="AD134" s="317"/>
      <c r="AE134" s="326"/>
      <c r="AF134" s="278"/>
      <c r="AG134" s="282"/>
      <c r="AH134" s="278"/>
      <c r="AI134" s="282"/>
      <c r="AJ134" s="278"/>
      <c r="AK134" s="282"/>
      <c r="AL134" s="278"/>
      <c r="AM134" s="282"/>
      <c r="AN134" s="292"/>
      <c r="AO134" s="325"/>
      <c r="AP134" s="330"/>
    </row>
    <row r="135" spans="1:42" ht="77.5" x14ac:dyDescent="0.35">
      <c r="A135" s="338">
        <f>[2]Projects!A134</f>
        <v>201</v>
      </c>
      <c r="B135" s="275" t="str">
        <f>[2]Projects!B134</f>
        <v>Protection Data base management System. The project will be implemented in following States: Arunachal Pradesh, Assam, Manipur, Meghalaya, Mizoram, Nagaland &amp; Tripura. (201)</v>
      </c>
      <c r="C135" s="276" t="str">
        <f>[2]Projects!C134</f>
        <v>5.1(e)</v>
      </c>
      <c r="D135" s="277" t="str">
        <f>[2]Projects!D134</f>
        <v>NER</v>
      </c>
      <c r="E135" s="277" t="str">
        <f>[2]Projects!E134</f>
        <v>NERPC</v>
      </c>
      <c r="F135" s="339" t="str">
        <f>[2]Projects!F134</f>
        <v>NERPC</v>
      </c>
      <c r="G135" s="305"/>
      <c r="H135" s="308"/>
      <c r="I135" s="305"/>
      <c r="J135" s="282"/>
      <c r="K135" s="278"/>
      <c r="L135" s="282"/>
      <c r="M135" s="278"/>
      <c r="N135" s="282"/>
      <c r="O135" s="278"/>
      <c r="P135" s="282"/>
      <c r="Q135" s="278"/>
      <c r="R135" s="282"/>
      <c r="S135" s="308"/>
      <c r="T135" s="305"/>
      <c r="U135" s="282"/>
      <c r="V135" s="278"/>
      <c r="W135" s="282"/>
      <c r="X135" s="278"/>
      <c r="Y135" s="282"/>
      <c r="Z135" s="278"/>
      <c r="AA135" s="282"/>
      <c r="AB135" s="278"/>
      <c r="AC135" s="282"/>
      <c r="AD135" s="317"/>
      <c r="AE135" s="326"/>
      <c r="AF135" s="278"/>
      <c r="AG135" s="282"/>
      <c r="AH135" s="278"/>
      <c r="AI135" s="282"/>
      <c r="AJ135" s="278"/>
      <c r="AK135" s="282"/>
      <c r="AL135" s="278"/>
      <c r="AM135" s="282"/>
      <c r="AN135" s="292"/>
      <c r="AO135" s="325"/>
      <c r="AP135" s="330"/>
    </row>
    <row r="136" spans="1:42" ht="77.5" x14ac:dyDescent="0.35">
      <c r="A136" s="338">
        <f>[2]Projects!A135</f>
        <v>202</v>
      </c>
      <c r="B136" s="275" t="str">
        <f>[2]Projects!B135</f>
        <v>Supply, Erection, Testing &amp; Commissioning of 1 Nos. of 400kV, 125 MVAR Bus reactor with associated equipments for 400kV   SS at Alamathy under total turnkey contract in Chennai North  Region of Tamilnadu. (202)</v>
      </c>
      <c r="C136" s="276" t="str">
        <f>[2]Projects!C135</f>
        <v>5.1(b)</v>
      </c>
      <c r="D136" s="277" t="str">
        <f>[2]Projects!D135</f>
        <v>SR</v>
      </c>
      <c r="E136" s="277" t="str">
        <f>[2]Projects!E135</f>
        <v>Tamilnadu</v>
      </c>
      <c r="F136" s="339" t="str">
        <f>[2]Projects!F135</f>
        <v>TAN TRANSCO</v>
      </c>
      <c r="G136" s="305"/>
      <c r="H136" s="306"/>
      <c r="I136" s="305"/>
      <c r="J136" s="279"/>
      <c r="K136" s="278"/>
      <c r="L136" s="279"/>
      <c r="M136" s="278"/>
      <c r="N136" s="279"/>
      <c r="O136" s="278"/>
      <c r="P136" s="279"/>
      <c r="Q136" s="278"/>
      <c r="R136" s="279"/>
      <c r="S136" s="306"/>
      <c r="T136" s="305"/>
      <c r="U136" s="279"/>
      <c r="V136" s="278"/>
      <c r="W136" s="279"/>
      <c r="X136" s="278"/>
      <c r="Y136" s="279"/>
      <c r="Z136" s="278"/>
      <c r="AA136" s="279"/>
      <c r="AB136" s="278"/>
      <c r="AC136" s="279"/>
      <c r="AD136" s="317"/>
      <c r="AE136" s="324"/>
      <c r="AF136" s="278"/>
      <c r="AG136" s="279"/>
      <c r="AH136" s="278"/>
      <c r="AI136" s="279"/>
      <c r="AJ136" s="278"/>
      <c r="AK136" s="279"/>
      <c r="AL136" s="278"/>
      <c r="AM136" s="279"/>
      <c r="AN136" s="292"/>
      <c r="AO136" s="325"/>
      <c r="AP136" s="330"/>
    </row>
    <row r="137" spans="1:42" ht="77.5" x14ac:dyDescent="0.35">
      <c r="A137" s="338">
        <f>[2]Projects!A136</f>
        <v>203</v>
      </c>
      <c r="B137" s="275" t="str">
        <f>[2]Projects!B136</f>
        <v>Creation and Maintenance of Web based Protection Database Management and PC based Protection Setting Calculation Tool for Northern Region Power System Network. (203)</v>
      </c>
      <c r="C137" s="276" t="str">
        <f>[2]Projects!C136</f>
        <v>5.1(e)</v>
      </c>
      <c r="D137" s="277" t="str">
        <f>[2]Projects!D136</f>
        <v>NR</v>
      </c>
      <c r="E137" s="277" t="str">
        <f>[2]Projects!E136</f>
        <v>NRPC</v>
      </c>
      <c r="F137" s="339" t="str">
        <f>[2]Projects!F136</f>
        <v>NRPC</v>
      </c>
      <c r="G137" s="305"/>
      <c r="H137" s="306"/>
      <c r="I137" s="305"/>
      <c r="J137" s="279"/>
      <c r="K137" s="278"/>
      <c r="L137" s="279"/>
      <c r="M137" s="278"/>
      <c r="N137" s="279"/>
      <c r="O137" s="278"/>
      <c r="P137" s="279"/>
      <c r="Q137" s="278"/>
      <c r="R137" s="279"/>
      <c r="S137" s="306"/>
      <c r="T137" s="305"/>
      <c r="U137" s="279"/>
      <c r="V137" s="278"/>
      <c r="W137" s="279"/>
      <c r="X137" s="278"/>
      <c r="Y137" s="279"/>
      <c r="Z137" s="278"/>
      <c r="AA137" s="279"/>
      <c r="AB137" s="278"/>
      <c r="AC137" s="279"/>
      <c r="AD137" s="317"/>
      <c r="AE137" s="324"/>
      <c r="AF137" s="278"/>
      <c r="AG137" s="279"/>
      <c r="AH137" s="278"/>
      <c r="AI137" s="279"/>
      <c r="AJ137" s="278"/>
      <c r="AK137" s="279"/>
      <c r="AL137" s="278"/>
      <c r="AM137" s="279"/>
      <c r="AN137" s="292"/>
      <c r="AO137" s="325"/>
      <c r="AP137" s="330"/>
    </row>
    <row r="138" spans="1:42" ht="31" x14ac:dyDescent="0.35">
      <c r="A138" s="338">
        <f>[2]Projects!A137</f>
        <v>204</v>
      </c>
      <c r="B138" s="275" t="str">
        <f>[2]Projects!B137</f>
        <v>Installation of Reactive Power Solution on 33/11kV Substation in Manipur. (204)</v>
      </c>
      <c r="C138" s="276" t="str">
        <f>[2]Projects!C137</f>
        <v>5.1(e)</v>
      </c>
      <c r="D138" s="277" t="str">
        <f>[2]Projects!D137</f>
        <v>NER</v>
      </c>
      <c r="E138" s="277" t="str">
        <f>[2]Projects!E137</f>
        <v>Manipur</v>
      </c>
      <c r="F138" s="339" t="str">
        <f>[2]Projects!F137</f>
        <v>MSPCL</v>
      </c>
      <c r="G138" s="305"/>
      <c r="H138" s="306"/>
      <c r="I138" s="305"/>
      <c r="J138" s="279"/>
      <c r="K138" s="278"/>
      <c r="L138" s="279"/>
      <c r="M138" s="278"/>
      <c r="N138" s="279"/>
      <c r="O138" s="278"/>
      <c r="P138" s="279"/>
      <c r="Q138" s="278"/>
      <c r="R138" s="279"/>
      <c r="S138" s="306"/>
      <c r="T138" s="305"/>
      <c r="U138" s="279"/>
      <c r="V138" s="278"/>
      <c r="W138" s="279"/>
      <c r="X138" s="278"/>
      <c r="Y138" s="279"/>
      <c r="Z138" s="278"/>
      <c r="AA138" s="279"/>
      <c r="AB138" s="278"/>
      <c r="AC138" s="279"/>
      <c r="AD138" s="317"/>
      <c r="AE138" s="324"/>
      <c r="AF138" s="278"/>
      <c r="AG138" s="279"/>
      <c r="AH138" s="278"/>
      <c r="AI138" s="279"/>
      <c r="AJ138" s="278"/>
      <c r="AK138" s="279"/>
      <c r="AL138" s="278"/>
      <c r="AM138" s="279"/>
      <c r="AN138" s="292"/>
      <c r="AO138" s="325"/>
      <c r="AP138" s="330"/>
    </row>
    <row r="139" spans="1:42" ht="93" x14ac:dyDescent="0.35">
      <c r="A139" s="338">
        <f>[2]Projects!A138</f>
        <v>205</v>
      </c>
      <c r="B139" s="275" t="str">
        <f>[2]Projects!B138</f>
        <v>Supply, Erection, Testing &amp; Commissioning of 1 Nos. of 400kV, 125 MVAR Bus reactor with associated equipments for MPTS Stage III GIS switchyard under total turnkey contract in Erode Region of Tamilnadu. (205)</v>
      </c>
      <c r="C139" s="276" t="str">
        <f>[2]Projects!C138</f>
        <v>5.1(b)</v>
      </c>
      <c r="D139" s="277" t="str">
        <f>[2]Projects!D138</f>
        <v>SR</v>
      </c>
      <c r="E139" s="277" t="str">
        <f>[2]Projects!E138</f>
        <v>Tamilnadu</v>
      </c>
      <c r="F139" s="339" t="str">
        <f>[2]Projects!F138</f>
        <v>TAN TRANSCO</v>
      </c>
      <c r="G139" s="305"/>
      <c r="H139" s="308"/>
      <c r="I139" s="305"/>
      <c r="J139" s="282"/>
      <c r="K139" s="278"/>
      <c r="L139" s="282"/>
      <c r="M139" s="278"/>
      <c r="N139" s="282"/>
      <c r="O139" s="278"/>
      <c r="P139" s="282"/>
      <c r="Q139" s="278"/>
      <c r="R139" s="282"/>
      <c r="S139" s="308"/>
      <c r="T139" s="305"/>
      <c r="U139" s="282"/>
      <c r="V139" s="278"/>
      <c r="W139" s="282"/>
      <c r="X139" s="278"/>
      <c r="Y139" s="282"/>
      <c r="Z139" s="278"/>
      <c r="AA139" s="282"/>
      <c r="AB139" s="278"/>
      <c r="AC139" s="282"/>
      <c r="AD139" s="317"/>
      <c r="AE139" s="326"/>
      <c r="AF139" s="278"/>
      <c r="AG139" s="282"/>
      <c r="AH139" s="278"/>
      <c r="AI139" s="282"/>
      <c r="AJ139" s="278"/>
      <c r="AK139" s="282"/>
      <c r="AL139" s="278"/>
      <c r="AM139" s="282"/>
      <c r="AN139" s="292"/>
      <c r="AO139" s="325"/>
      <c r="AP139" s="330"/>
    </row>
    <row r="140" spans="1:42" ht="62" x14ac:dyDescent="0.35">
      <c r="A140" s="338">
        <f>[2]Projects!A139</f>
        <v>206</v>
      </c>
      <c r="B140" s="275" t="str">
        <f>[2]Projects!B139</f>
        <v>Providing Wide Area Monitoring System (WAMS) with PMU and comminication at 31 Locations. Analytics software from IIT Mumbai. (206)</v>
      </c>
      <c r="C140" s="276" t="str">
        <f>[2]Projects!C139</f>
        <v>5.1(c)</v>
      </c>
      <c r="D140" s="277" t="str">
        <f>[2]Projects!D139</f>
        <v>WR</v>
      </c>
      <c r="E140" s="277" t="str">
        <f>[2]Projects!E139</f>
        <v>Gujarat</v>
      </c>
      <c r="F140" s="339" t="str">
        <f>[2]Projects!F139</f>
        <v>GETCO</v>
      </c>
      <c r="G140" s="305"/>
      <c r="H140" s="306"/>
      <c r="I140" s="305"/>
      <c r="J140" s="279"/>
      <c r="K140" s="278"/>
      <c r="L140" s="279"/>
      <c r="M140" s="278"/>
      <c r="N140" s="279"/>
      <c r="O140" s="278"/>
      <c r="P140" s="279"/>
      <c r="Q140" s="278"/>
      <c r="R140" s="279"/>
      <c r="S140" s="306"/>
      <c r="T140" s="305"/>
      <c r="U140" s="279"/>
      <c r="V140" s="278"/>
      <c r="W140" s="279"/>
      <c r="X140" s="278"/>
      <c r="Y140" s="279"/>
      <c r="Z140" s="278"/>
      <c r="AA140" s="279"/>
      <c r="AB140" s="278"/>
      <c r="AC140" s="279"/>
      <c r="AD140" s="317"/>
      <c r="AE140" s="324"/>
      <c r="AF140" s="278"/>
      <c r="AG140" s="279"/>
      <c r="AH140" s="278"/>
      <c r="AI140" s="279"/>
      <c r="AJ140" s="278"/>
      <c r="AK140" s="279"/>
      <c r="AL140" s="278"/>
      <c r="AM140" s="279"/>
      <c r="AN140" s="292"/>
      <c r="AO140" s="325"/>
      <c r="AP140" s="330"/>
    </row>
    <row r="141" spans="1:42" ht="46.5" x14ac:dyDescent="0.35">
      <c r="A141" s="338">
        <f>[2]Projects!A140</f>
        <v>208</v>
      </c>
      <c r="B141" s="275" t="str">
        <f>[2]Projects!B140</f>
        <v>Implementation of Schedulling, Accounting, Metering and settlement of Transcation in Electricity (SAMAST)in SLDC Bihar.(208)</v>
      </c>
      <c r="C141" s="276" t="str">
        <f>[2]Projects!C140</f>
        <v>5.1(c)</v>
      </c>
      <c r="D141" s="277" t="str">
        <f>[2]Projects!D140</f>
        <v>ER</v>
      </c>
      <c r="E141" s="277" t="str">
        <f>[2]Projects!E140</f>
        <v>Bihar</v>
      </c>
      <c r="F141" s="339" t="str">
        <f>[2]Projects!F140</f>
        <v>BSPTCL</v>
      </c>
      <c r="G141" s="305"/>
      <c r="H141" s="308"/>
      <c r="I141" s="305"/>
      <c r="J141" s="282"/>
      <c r="K141" s="278"/>
      <c r="L141" s="282"/>
      <c r="M141" s="278"/>
      <c r="N141" s="282"/>
      <c r="O141" s="278"/>
      <c r="P141" s="282"/>
      <c r="Q141" s="278"/>
      <c r="R141" s="282"/>
      <c r="S141" s="308"/>
      <c r="T141" s="305"/>
      <c r="U141" s="282"/>
      <c r="V141" s="278"/>
      <c r="W141" s="282"/>
      <c r="X141" s="278"/>
      <c r="Y141" s="282"/>
      <c r="Z141" s="278"/>
      <c r="AA141" s="282"/>
      <c r="AB141" s="278"/>
      <c r="AC141" s="282"/>
      <c r="AD141" s="317"/>
      <c r="AE141" s="326"/>
      <c r="AF141" s="278"/>
      <c r="AG141" s="282"/>
      <c r="AH141" s="278"/>
      <c r="AI141" s="282"/>
      <c r="AJ141" s="278"/>
      <c r="AK141" s="282"/>
      <c r="AL141" s="278"/>
      <c r="AM141" s="282"/>
      <c r="AN141" s="292"/>
      <c r="AO141" s="325"/>
      <c r="AP141" s="330"/>
    </row>
    <row r="142" spans="1:42" ht="93" x14ac:dyDescent="0.35">
      <c r="A142" s="338">
        <f>[2]Projects!A141</f>
        <v>209</v>
      </c>
      <c r="B142" s="275" t="str">
        <f>[2]Projects!B141</f>
        <v>Protection Upgradation and installation of Substation Automatic System (SAS) for seven nos of 220/132/33kV Substations (Balasore, Bidanasi, Budhipadar, Katapali, Narendrapur, New-Bolangir &amp; Paradeep). (209)</v>
      </c>
      <c r="C142" s="276" t="str">
        <f>[2]Projects!C141</f>
        <v>5.1(c)</v>
      </c>
      <c r="D142" s="277" t="str">
        <f>[2]Projects!D141</f>
        <v>ER</v>
      </c>
      <c r="E142" s="277" t="str">
        <f>[2]Projects!E141</f>
        <v>Odisha</v>
      </c>
      <c r="F142" s="339" t="str">
        <f>[2]Projects!F141</f>
        <v>OPTCL</v>
      </c>
      <c r="G142" s="305"/>
      <c r="H142" s="308"/>
      <c r="I142" s="305"/>
      <c r="J142" s="282"/>
      <c r="K142" s="278"/>
      <c r="L142" s="282"/>
      <c r="M142" s="278"/>
      <c r="N142" s="282"/>
      <c r="O142" s="278"/>
      <c r="P142" s="282"/>
      <c r="Q142" s="278"/>
      <c r="R142" s="282"/>
      <c r="S142" s="308"/>
      <c r="T142" s="305"/>
      <c r="U142" s="282"/>
      <c r="V142" s="278"/>
      <c r="W142" s="282"/>
      <c r="X142" s="278"/>
      <c r="Y142" s="282"/>
      <c r="Z142" s="278"/>
      <c r="AA142" s="282"/>
      <c r="AB142" s="278"/>
      <c r="AC142" s="282"/>
      <c r="AD142" s="317"/>
      <c r="AE142" s="326"/>
      <c r="AF142" s="278"/>
      <c r="AG142" s="282"/>
      <c r="AH142" s="278"/>
      <c r="AI142" s="282"/>
      <c r="AJ142" s="278"/>
      <c r="AK142" s="282"/>
      <c r="AL142" s="278"/>
      <c r="AM142" s="282"/>
      <c r="AN142" s="292"/>
      <c r="AO142" s="325"/>
      <c r="AP142" s="330"/>
    </row>
    <row r="143" spans="1:42" ht="62" x14ac:dyDescent="0.35">
      <c r="A143" s="338">
        <f>[2]Projects!A142</f>
        <v>210</v>
      </c>
      <c r="B143" s="275" t="str">
        <f>[2]Projects!B142</f>
        <v xml:space="preserve">Imstalltion of Bus Reactors at different 400kV Substation within the state of West Bengal for reactive power management of the Grid. (210) </v>
      </c>
      <c r="C143" s="276" t="str">
        <f>[2]Projects!C142</f>
        <v>5.1(b)</v>
      </c>
      <c r="D143" s="277" t="str">
        <f>[2]Projects!D142</f>
        <v>ER</v>
      </c>
      <c r="E143" s="277" t="str">
        <f>[2]Projects!E142</f>
        <v>West Bengal</v>
      </c>
      <c r="F143" s="339" t="str">
        <f>[2]Projects!F142</f>
        <v>WBSETCL</v>
      </c>
      <c r="G143" s="305"/>
      <c r="H143" s="306"/>
      <c r="I143" s="305"/>
      <c r="J143" s="279"/>
      <c r="K143" s="278"/>
      <c r="L143" s="279"/>
      <c r="M143" s="278"/>
      <c r="N143" s="279"/>
      <c r="O143" s="278"/>
      <c r="P143" s="279"/>
      <c r="Q143" s="278"/>
      <c r="R143" s="279"/>
      <c r="S143" s="306"/>
      <c r="T143" s="305"/>
      <c r="U143" s="279"/>
      <c r="V143" s="278"/>
      <c r="W143" s="279"/>
      <c r="X143" s="278"/>
      <c r="Y143" s="279"/>
      <c r="Z143" s="278"/>
      <c r="AA143" s="279"/>
      <c r="AB143" s="278"/>
      <c r="AC143" s="279"/>
      <c r="AD143" s="317"/>
      <c r="AE143" s="324"/>
      <c r="AF143" s="278"/>
      <c r="AG143" s="279"/>
      <c r="AH143" s="278"/>
      <c r="AI143" s="279"/>
      <c r="AJ143" s="278"/>
      <c r="AK143" s="279"/>
      <c r="AL143" s="278"/>
      <c r="AM143" s="279"/>
      <c r="AN143" s="292"/>
      <c r="AO143" s="325"/>
      <c r="AP143" s="330"/>
    </row>
    <row r="144" spans="1:42" ht="62" x14ac:dyDescent="0.35">
      <c r="A144" s="338">
        <f>[2]Projects!A143</f>
        <v>211</v>
      </c>
      <c r="B144" s="275" t="str">
        <f>[2]Projects!B143</f>
        <v>Design, Testing, Manufacture supply and stringing of HTLS conductor along with replacement of ACSR Zebra/Panther to proide refief to the over-loaded lines. (211)</v>
      </c>
      <c r="C144" s="276" t="str">
        <f>[2]Projects!C143</f>
        <v>5.1(d)</v>
      </c>
      <c r="D144" s="277" t="str">
        <f>[2]Projects!D143</f>
        <v>NR</v>
      </c>
      <c r="E144" s="277" t="str">
        <f>[2]Projects!E143</f>
        <v>Punjab</v>
      </c>
      <c r="F144" s="339" t="str">
        <f>[2]Projects!F143</f>
        <v>PSTCL</v>
      </c>
      <c r="G144" s="305"/>
      <c r="H144" s="306"/>
      <c r="I144" s="305"/>
      <c r="J144" s="279"/>
      <c r="K144" s="278"/>
      <c r="L144" s="279"/>
      <c r="M144" s="278"/>
      <c r="N144" s="279"/>
      <c r="O144" s="278"/>
      <c r="P144" s="279"/>
      <c r="Q144" s="278"/>
      <c r="R144" s="279"/>
      <c r="S144" s="306"/>
      <c r="T144" s="305"/>
      <c r="U144" s="279"/>
      <c r="V144" s="278"/>
      <c r="W144" s="279"/>
      <c r="X144" s="278"/>
      <c r="Y144" s="279"/>
      <c r="Z144" s="278"/>
      <c r="AA144" s="279"/>
      <c r="AB144" s="278"/>
      <c r="AC144" s="279"/>
      <c r="AD144" s="317"/>
      <c r="AE144" s="324"/>
      <c r="AF144" s="278"/>
      <c r="AG144" s="279"/>
      <c r="AH144" s="278"/>
      <c r="AI144" s="279"/>
      <c r="AJ144" s="278"/>
      <c r="AK144" s="279"/>
      <c r="AL144" s="278"/>
      <c r="AM144" s="279"/>
      <c r="AN144" s="292"/>
      <c r="AO144" s="325"/>
      <c r="AP144" s="330"/>
    </row>
    <row r="145" spans="1:42" ht="46.5" x14ac:dyDescent="0.35">
      <c r="A145" s="338">
        <f>[2]Projects!A144</f>
        <v>212</v>
      </c>
      <c r="B145" s="275" t="str">
        <f>[2]Projects!B144</f>
        <v>Implementation of SAMAST (scheduling, Accounting, Meeting and Settement of Transactions in Electricity) in Haryana. (212)</v>
      </c>
      <c r="C145" s="286" t="str">
        <f>[2]Projects!C144</f>
        <v>5.1(c)</v>
      </c>
      <c r="D145" s="277" t="str">
        <f>[2]Projects!D144</f>
        <v>NR</v>
      </c>
      <c r="E145" s="277" t="str">
        <f>[2]Projects!E144</f>
        <v>Haryana</v>
      </c>
      <c r="F145" s="339" t="str">
        <f>[2]Projects!F144</f>
        <v>HVPN</v>
      </c>
      <c r="G145" s="305"/>
      <c r="H145" s="308"/>
      <c r="I145" s="305"/>
      <c r="J145" s="282"/>
      <c r="K145" s="278"/>
      <c r="L145" s="282"/>
      <c r="M145" s="278"/>
      <c r="N145" s="282"/>
      <c r="O145" s="278"/>
      <c r="P145" s="282"/>
      <c r="Q145" s="278"/>
      <c r="R145" s="282"/>
      <c r="S145" s="308"/>
      <c r="T145" s="305"/>
      <c r="U145" s="282"/>
      <c r="V145" s="278"/>
      <c r="W145" s="282"/>
      <c r="X145" s="278"/>
      <c r="Y145" s="282"/>
      <c r="Z145" s="278"/>
      <c r="AA145" s="282"/>
      <c r="AB145" s="278"/>
      <c r="AC145" s="282"/>
      <c r="AD145" s="317"/>
      <c r="AE145" s="326"/>
      <c r="AF145" s="278"/>
      <c r="AG145" s="282"/>
      <c r="AH145" s="278"/>
      <c r="AI145" s="282"/>
      <c r="AJ145" s="278"/>
      <c r="AK145" s="282"/>
      <c r="AL145" s="278"/>
      <c r="AM145" s="282"/>
      <c r="AN145" s="292"/>
      <c r="AO145" s="325"/>
      <c r="AP145" s="330"/>
    </row>
    <row r="146" spans="1:42" ht="46.5" x14ac:dyDescent="0.35">
      <c r="A146" s="338">
        <f>[2]Projects!A145</f>
        <v>222</v>
      </c>
      <c r="B146" s="275" t="str">
        <f>[2]Projects!B145</f>
        <v>Project for establishment of reliable communication and data acquisition at different substation at WBSETCL. (222)</v>
      </c>
      <c r="C146" s="276" t="str">
        <f>[2]Projects!C145</f>
        <v>5.1(c)</v>
      </c>
      <c r="D146" s="277" t="str">
        <f>[2]Projects!D145</f>
        <v>ER</v>
      </c>
      <c r="E146" s="277" t="str">
        <f>[2]Projects!E145</f>
        <v>West Bengal</v>
      </c>
      <c r="F146" s="339" t="str">
        <f>[2]Projects!F145</f>
        <v>WBSETCL</v>
      </c>
      <c r="G146" s="305"/>
      <c r="H146" s="308"/>
      <c r="I146" s="305"/>
      <c r="J146" s="282"/>
      <c r="K146" s="278"/>
      <c r="L146" s="282"/>
      <c r="M146" s="278"/>
      <c r="N146" s="282"/>
      <c r="O146" s="278"/>
      <c r="P146" s="282"/>
      <c r="Q146" s="278"/>
      <c r="R146" s="282"/>
      <c r="S146" s="308"/>
      <c r="T146" s="305"/>
      <c r="U146" s="282"/>
      <c r="V146" s="278"/>
      <c r="W146" s="282"/>
      <c r="X146" s="278"/>
      <c r="Y146" s="282"/>
      <c r="Z146" s="278"/>
      <c r="AA146" s="282"/>
      <c r="AB146" s="278"/>
      <c r="AC146" s="282"/>
      <c r="AD146" s="317"/>
      <c r="AE146" s="326"/>
      <c r="AF146" s="278"/>
      <c r="AG146" s="282"/>
      <c r="AH146" s="278"/>
      <c r="AI146" s="282"/>
      <c r="AJ146" s="278"/>
      <c r="AK146" s="282"/>
      <c r="AL146" s="278"/>
      <c r="AM146" s="282"/>
      <c r="AN146" s="292"/>
      <c r="AO146" s="325"/>
      <c r="AP146" s="330"/>
    </row>
    <row r="147" spans="1:42" ht="46.5" x14ac:dyDescent="0.35">
      <c r="A147" s="338">
        <f>[2]Projects!A146</f>
        <v>223</v>
      </c>
      <c r="B147" s="275" t="str">
        <f>[2]Projects!B146</f>
        <v>Installation of 1x25 MVAR, 220kV Bus Reactor each at 400kV GSS Akal, 220kV GSS Suratgarh &amp; 220kV GSS Bikaner. (223)</v>
      </c>
      <c r="C147" s="276" t="str">
        <f>[2]Projects!C146</f>
        <v>5.1(b)</v>
      </c>
      <c r="D147" s="277" t="str">
        <f>[2]Projects!D146</f>
        <v>NR</v>
      </c>
      <c r="E147" s="277" t="str">
        <f>[2]Projects!E146</f>
        <v>Rajasthan</v>
      </c>
      <c r="F147" s="339" t="str">
        <f>[2]Projects!F146</f>
        <v>RRVPNL</v>
      </c>
      <c r="G147" s="305"/>
      <c r="H147" s="306"/>
      <c r="I147" s="305"/>
      <c r="J147" s="279"/>
      <c r="K147" s="278"/>
      <c r="L147" s="279"/>
      <c r="M147" s="278"/>
      <c r="N147" s="279"/>
      <c r="O147" s="278"/>
      <c r="P147" s="279"/>
      <c r="Q147" s="278"/>
      <c r="R147" s="279"/>
      <c r="S147" s="306"/>
      <c r="T147" s="305"/>
      <c r="U147" s="279"/>
      <c r="V147" s="278"/>
      <c r="W147" s="279"/>
      <c r="X147" s="278"/>
      <c r="Y147" s="279"/>
      <c r="Z147" s="278"/>
      <c r="AA147" s="279"/>
      <c r="AB147" s="278"/>
      <c r="AC147" s="279"/>
      <c r="AD147" s="317"/>
      <c r="AE147" s="324"/>
      <c r="AF147" s="278"/>
      <c r="AG147" s="279"/>
      <c r="AH147" s="278"/>
      <c r="AI147" s="279"/>
      <c r="AJ147" s="278"/>
      <c r="AK147" s="279"/>
      <c r="AL147" s="278"/>
      <c r="AM147" s="279"/>
      <c r="AN147" s="292"/>
      <c r="AO147" s="325"/>
      <c r="AP147" s="330"/>
    </row>
    <row r="148" spans="1:42" ht="31" x14ac:dyDescent="0.35">
      <c r="A148" s="338">
        <f>[2]Projects!A147</f>
        <v>224</v>
      </c>
      <c r="B148" s="275" t="str">
        <f>[2]Projects!B147</f>
        <v>Reliable Communiacation System for 132 kV &amp; above network in Haryana. (224)</v>
      </c>
      <c r="C148" s="276" t="str">
        <f>[2]Projects!C147</f>
        <v>5.1(c)</v>
      </c>
      <c r="D148" s="277" t="str">
        <f>[2]Projects!D147</f>
        <v>NR</v>
      </c>
      <c r="E148" s="277" t="str">
        <f>[2]Projects!E147</f>
        <v>Haryana</v>
      </c>
      <c r="F148" s="339" t="str">
        <f>[2]Projects!F147</f>
        <v>HVPN</v>
      </c>
      <c r="G148" s="305"/>
      <c r="H148" s="306"/>
      <c r="I148" s="305"/>
      <c r="J148" s="279"/>
      <c r="K148" s="278"/>
      <c r="L148" s="279"/>
      <c r="M148" s="278"/>
      <c r="N148" s="279"/>
      <c r="O148" s="278"/>
      <c r="P148" s="279"/>
      <c r="Q148" s="278"/>
      <c r="R148" s="279"/>
      <c r="S148" s="306"/>
      <c r="T148" s="305"/>
      <c r="U148" s="279"/>
      <c r="V148" s="278"/>
      <c r="W148" s="279"/>
      <c r="X148" s="278"/>
      <c r="Y148" s="279"/>
      <c r="Z148" s="278"/>
      <c r="AA148" s="279"/>
      <c r="AB148" s="278"/>
      <c r="AC148" s="279"/>
      <c r="AD148" s="317"/>
      <c r="AE148" s="324"/>
      <c r="AF148" s="278"/>
      <c r="AG148" s="279"/>
      <c r="AH148" s="278"/>
      <c r="AI148" s="279"/>
      <c r="AJ148" s="278"/>
      <c r="AK148" s="279"/>
      <c r="AL148" s="278"/>
      <c r="AM148" s="279"/>
      <c r="AN148" s="292"/>
      <c r="AO148" s="325"/>
      <c r="AP148" s="330"/>
    </row>
    <row r="149" spans="1:42" ht="46.5" x14ac:dyDescent="0.35">
      <c r="A149" s="338">
        <f>[2]Projects!A148</f>
        <v>226</v>
      </c>
      <c r="B149" s="275" t="str">
        <f>[2]Projects!B148</f>
        <v>Implementation of Automatic Demand Management System (ADMS) in SLDC, Tripura. (226)</v>
      </c>
      <c r="C149" s="276" t="str">
        <f>[2]Projects!C148</f>
        <v>5.1(c)</v>
      </c>
      <c r="D149" s="277" t="str">
        <f>[2]Projects!D148</f>
        <v>NER</v>
      </c>
      <c r="E149" s="277" t="str">
        <f>[2]Projects!E148</f>
        <v>Tripura</v>
      </c>
      <c r="F149" s="339" t="str">
        <f>[2]Projects!F148</f>
        <v>TSECL</v>
      </c>
      <c r="G149" s="305"/>
      <c r="H149" s="306"/>
      <c r="I149" s="305"/>
      <c r="J149" s="279"/>
      <c r="K149" s="278"/>
      <c r="L149" s="279"/>
      <c r="M149" s="278"/>
      <c r="N149" s="279"/>
      <c r="O149" s="278"/>
      <c r="P149" s="279"/>
      <c r="Q149" s="278"/>
      <c r="R149" s="279"/>
      <c r="S149" s="306"/>
      <c r="T149" s="305"/>
      <c r="U149" s="279"/>
      <c r="V149" s="278"/>
      <c r="W149" s="279"/>
      <c r="X149" s="278"/>
      <c r="Y149" s="279"/>
      <c r="Z149" s="278"/>
      <c r="AA149" s="279"/>
      <c r="AB149" s="278"/>
      <c r="AC149" s="279"/>
      <c r="AD149" s="317"/>
      <c r="AE149" s="324"/>
      <c r="AF149" s="278"/>
      <c r="AG149" s="279"/>
      <c r="AH149" s="278"/>
      <c r="AI149" s="279"/>
      <c r="AJ149" s="278"/>
      <c r="AK149" s="279"/>
      <c r="AL149" s="278"/>
      <c r="AM149" s="279"/>
      <c r="AN149" s="292"/>
      <c r="AO149" s="325"/>
      <c r="AP149" s="330"/>
    </row>
    <row r="150" spans="1:42" ht="46.5" x14ac:dyDescent="0.35">
      <c r="A150" s="338">
        <f>[2]Projects!A149</f>
        <v>231</v>
      </c>
      <c r="B150" s="275" t="str">
        <f>[2]Projects!B149</f>
        <v>Implementation of Scheduling, Accounting, Metering &amp; Settlement of Transactions in electricity (SAMAST) of Assam. (231)</v>
      </c>
      <c r="C150" s="276" t="str">
        <f>[2]Projects!C149</f>
        <v>5.1(e)</v>
      </c>
      <c r="D150" s="277" t="str">
        <f>[2]Projects!D149</f>
        <v>NER</v>
      </c>
      <c r="E150" s="277" t="str">
        <f>[2]Projects!E149</f>
        <v>Assam</v>
      </c>
      <c r="F150" s="339" t="str">
        <f>[2]Projects!F149</f>
        <v>AEGCL</v>
      </c>
      <c r="G150" s="305"/>
      <c r="H150" s="306"/>
      <c r="I150" s="305"/>
      <c r="J150" s="279"/>
      <c r="K150" s="278"/>
      <c r="L150" s="279"/>
      <c r="M150" s="278"/>
      <c r="N150" s="279"/>
      <c r="O150" s="278"/>
      <c r="P150" s="279"/>
      <c r="Q150" s="278"/>
      <c r="R150" s="279"/>
      <c r="S150" s="306"/>
      <c r="T150" s="305"/>
      <c r="U150" s="279"/>
      <c r="V150" s="278"/>
      <c r="W150" s="279"/>
      <c r="X150" s="278"/>
      <c r="Y150" s="279"/>
      <c r="Z150" s="278"/>
      <c r="AA150" s="279"/>
      <c r="AB150" s="278"/>
      <c r="AC150" s="279"/>
      <c r="AD150" s="317"/>
      <c r="AE150" s="324"/>
      <c r="AF150" s="278"/>
      <c r="AG150" s="279"/>
      <c r="AH150" s="278"/>
      <c r="AI150" s="279"/>
      <c r="AJ150" s="278"/>
      <c r="AK150" s="279"/>
      <c r="AL150" s="278"/>
      <c r="AM150" s="279"/>
      <c r="AN150" s="292"/>
      <c r="AO150" s="325"/>
      <c r="AP150" s="330"/>
    </row>
    <row r="151" spans="1:42" ht="46.5" x14ac:dyDescent="0.35">
      <c r="A151" s="338">
        <f>[2]Projects!A150</f>
        <v>232</v>
      </c>
      <c r="B151" s="275" t="str">
        <f>[2]Projects!B150</f>
        <v>Implementation of Scheduling, Accounting, Metering &amp; Settlement of Transactions in electricity (SAMAST) of Meghalaya. (232)</v>
      </c>
      <c r="C151" s="276" t="str">
        <f>[2]Projects!C150</f>
        <v>5.1(e)</v>
      </c>
      <c r="D151" s="277" t="str">
        <f>[2]Projects!D150</f>
        <v>NER</v>
      </c>
      <c r="E151" s="277" t="str">
        <f>[2]Projects!E150</f>
        <v>Meghalaya</v>
      </c>
      <c r="F151" s="339" t="str">
        <f>[2]Projects!F150</f>
        <v>MePTCL</v>
      </c>
      <c r="G151" s="305"/>
      <c r="H151" s="308"/>
      <c r="I151" s="305"/>
      <c r="J151" s="282"/>
      <c r="K151" s="278"/>
      <c r="L151" s="282"/>
      <c r="M151" s="278"/>
      <c r="N151" s="282"/>
      <c r="O151" s="278"/>
      <c r="P151" s="282"/>
      <c r="Q151" s="278"/>
      <c r="R151" s="282"/>
      <c r="S151" s="308"/>
      <c r="T151" s="305"/>
      <c r="U151" s="282"/>
      <c r="V151" s="278"/>
      <c r="W151" s="282"/>
      <c r="X151" s="278"/>
      <c r="Y151" s="282"/>
      <c r="Z151" s="278"/>
      <c r="AA151" s="282"/>
      <c r="AB151" s="278"/>
      <c r="AC151" s="282"/>
      <c r="AD151" s="317"/>
      <c r="AE151" s="326"/>
      <c r="AF151" s="278"/>
      <c r="AG151" s="282"/>
      <c r="AH151" s="278"/>
      <c r="AI151" s="282"/>
      <c r="AJ151" s="278"/>
      <c r="AK151" s="282"/>
      <c r="AL151" s="278"/>
      <c r="AM151" s="282"/>
      <c r="AN151" s="292"/>
      <c r="AO151" s="325"/>
      <c r="AP151" s="330"/>
    </row>
    <row r="152" spans="1:42" ht="77.5" x14ac:dyDescent="0.35">
      <c r="A152" s="338">
        <f>[2]Projects!A151</f>
        <v>238</v>
      </c>
      <c r="B152" s="275" t="str">
        <f>[2]Projects!B151</f>
        <v xml:space="preserve">Implementation &amp; Supply of Numerical Line differential as Main-I Protection with inbuilt distance Relays towards Retrofit of existing protection schemes on 400kV lines at various 400kV substations in MSETCL. (238) </v>
      </c>
      <c r="C152" s="276" t="str">
        <f>[2]Projects!C151</f>
        <v>5.1(b)</v>
      </c>
      <c r="D152" s="277" t="str">
        <f>[2]Projects!D151</f>
        <v>WR</v>
      </c>
      <c r="E152" s="277" t="str">
        <f>[2]Projects!E151</f>
        <v>Maharashtra</v>
      </c>
      <c r="F152" s="339" t="str">
        <f>[2]Projects!F151</f>
        <v>MSETCL</v>
      </c>
      <c r="G152" s="305"/>
      <c r="H152" s="308"/>
      <c r="I152" s="305"/>
      <c r="J152" s="282"/>
      <c r="K152" s="278"/>
      <c r="L152" s="282"/>
      <c r="M152" s="278"/>
      <c r="N152" s="282"/>
      <c r="O152" s="278"/>
      <c r="P152" s="282"/>
      <c r="Q152" s="278"/>
      <c r="R152" s="282"/>
      <c r="S152" s="308"/>
      <c r="T152" s="305"/>
      <c r="U152" s="282"/>
      <c r="V152" s="278"/>
      <c r="W152" s="282"/>
      <c r="X152" s="278"/>
      <c r="Y152" s="282"/>
      <c r="Z152" s="278"/>
      <c r="AA152" s="282"/>
      <c r="AB152" s="278"/>
      <c r="AC152" s="282"/>
      <c r="AD152" s="317"/>
      <c r="AE152" s="326"/>
      <c r="AF152" s="278"/>
      <c r="AG152" s="282"/>
      <c r="AH152" s="278"/>
      <c r="AI152" s="282"/>
      <c r="AJ152" s="278"/>
      <c r="AK152" s="282"/>
      <c r="AL152" s="278"/>
      <c r="AM152" s="282"/>
      <c r="AN152" s="292"/>
      <c r="AO152" s="325"/>
      <c r="AP152" s="330"/>
    </row>
    <row r="153" spans="1:42" ht="77.5" x14ac:dyDescent="0.35">
      <c r="A153" s="338">
        <f>[2]Projects!A152</f>
        <v>239</v>
      </c>
      <c r="B153" s="275" t="str">
        <f>[2]Projects!B152</f>
        <v>Project on commissioning of 125MVAR Bus Reactors on 400kV SS Sattenapalli and 400kV SS Chittoor in Transmission Corporation of Andhra Pradesh. (Part-1) (239)</v>
      </c>
      <c r="C153" s="276" t="str">
        <f>[2]Projects!C152</f>
        <v>5.1(b)</v>
      </c>
      <c r="D153" s="277" t="str">
        <f>[2]Projects!D152</f>
        <v>SR</v>
      </c>
      <c r="E153" s="277" t="str">
        <f>[2]Projects!E152</f>
        <v>Andhra Pradesh</v>
      </c>
      <c r="F153" s="339" t="str">
        <f>[2]Projects!F152</f>
        <v>APTRANSCO</v>
      </c>
      <c r="G153" s="305"/>
      <c r="H153" s="306"/>
      <c r="I153" s="305"/>
      <c r="J153" s="279"/>
      <c r="K153" s="278"/>
      <c r="L153" s="279"/>
      <c r="M153" s="278"/>
      <c r="N153" s="279"/>
      <c r="O153" s="278"/>
      <c r="P153" s="279"/>
      <c r="Q153" s="278"/>
      <c r="R153" s="279"/>
      <c r="S153" s="306"/>
      <c r="T153" s="305"/>
      <c r="U153" s="279"/>
      <c r="V153" s="278"/>
      <c r="W153" s="279"/>
      <c r="X153" s="278"/>
      <c r="Y153" s="279"/>
      <c r="Z153" s="278"/>
      <c r="AA153" s="279"/>
      <c r="AB153" s="278"/>
      <c r="AC153" s="279"/>
      <c r="AD153" s="317"/>
      <c r="AE153" s="324"/>
      <c r="AF153" s="278"/>
      <c r="AG153" s="279"/>
      <c r="AH153" s="278"/>
      <c r="AI153" s="279"/>
      <c r="AJ153" s="278"/>
      <c r="AK153" s="279"/>
      <c r="AL153" s="278"/>
      <c r="AM153" s="279"/>
      <c r="AN153" s="292"/>
      <c r="AO153" s="325"/>
      <c r="AP153" s="330"/>
    </row>
    <row r="154" spans="1:42" ht="46.5" x14ac:dyDescent="0.35">
      <c r="A154" s="338">
        <f>[2]Projects!A153</f>
        <v>243</v>
      </c>
      <c r="B154" s="275" t="str">
        <f>[2]Projects!B153</f>
        <v>Project on Installation of 1 No. 400kV 125MVAR Bus Reactor in existing 400kV Switchyard at Dr. NTTPS. (243)</v>
      </c>
      <c r="C154" s="276" t="str">
        <f>[2]Projects!C153</f>
        <v>5.1(b)</v>
      </c>
      <c r="D154" s="277" t="str">
        <f>[2]Projects!D153</f>
        <v>SR</v>
      </c>
      <c r="E154" s="277" t="str">
        <f>[2]Projects!E153</f>
        <v>Andhra Pradesh</v>
      </c>
      <c r="F154" s="339" t="str">
        <f>[2]Projects!F153</f>
        <v>APGENCO</v>
      </c>
      <c r="G154" s="305"/>
      <c r="H154" s="306"/>
      <c r="I154" s="305"/>
      <c r="J154" s="279"/>
      <c r="K154" s="278"/>
      <c r="L154" s="279"/>
      <c r="M154" s="278"/>
      <c r="N154" s="279"/>
      <c r="O154" s="278"/>
      <c r="P154" s="279"/>
      <c r="Q154" s="278"/>
      <c r="R154" s="279"/>
      <c r="S154" s="306"/>
      <c r="T154" s="305"/>
      <c r="U154" s="279"/>
      <c r="V154" s="278"/>
      <c r="W154" s="279"/>
      <c r="X154" s="278"/>
      <c r="Y154" s="279"/>
      <c r="Z154" s="278"/>
      <c r="AA154" s="279"/>
      <c r="AB154" s="278"/>
      <c r="AC154" s="279"/>
      <c r="AD154" s="317"/>
      <c r="AE154" s="324"/>
      <c r="AF154" s="278"/>
      <c r="AG154" s="279"/>
      <c r="AH154" s="278"/>
      <c r="AI154" s="279"/>
      <c r="AJ154" s="278"/>
      <c r="AK154" s="279"/>
      <c r="AL154" s="278"/>
      <c r="AM154" s="279"/>
      <c r="AN154" s="292"/>
      <c r="AO154" s="325"/>
      <c r="AP154" s="330"/>
    </row>
    <row r="155" spans="1:42" ht="77.5" x14ac:dyDescent="0.35">
      <c r="A155" s="338">
        <f>[2]Projects!A154</f>
        <v>246</v>
      </c>
      <c r="B155" s="275" t="str">
        <f>[2]Projects!B154</f>
        <v>Installation of Phasor Measurement Units (PMUs) at strategic lications in Madhya Pradesh and integration of the same with Phasor Data Conecentrator (PDC) installed under URTDSM project. (246)</v>
      </c>
      <c r="C155" s="276" t="str">
        <f>[2]Projects!C154</f>
        <v>5.1(c)</v>
      </c>
      <c r="D155" s="277" t="str">
        <f>[2]Projects!D154</f>
        <v>WR</v>
      </c>
      <c r="E155" s="277" t="str">
        <f>[2]Projects!E154</f>
        <v>Madhya Pradesh</v>
      </c>
      <c r="F155" s="339" t="str">
        <f>[2]Projects!F154</f>
        <v>MPPTCL</v>
      </c>
      <c r="G155" s="305"/>
      <c r="H155" s="308"/>
      <c r="I155" s="305"/>
      <c r="J155" s="282"/>
      <c r="K155" s="278"/>
      <c r="L155" s="282"/>
      <c r="M155" s="278"/>
      <c r="N155" s="282"/>
      <c r="O155" s="278"/>
      <c r="P155" s="282"/>
      <c r="Q155" s="278"/>
      <c r="R155" s="282"/>
      <c r="S155" s="308"/>
      <c r="T155" s="305"/>
      <c r="U155" s="282"/>
      <c r="V155" s="278"/>
      <c r="W155" s="282"/>
      <c r="X155" s="278"/>
      <c r="Y155" s="282"/>
      <c r="Z155" s="278"/>
      <c r="AA155" s="282"/>
      <c r="AB155" s="278"/>
      <c r="AC155" s="282"/>
      <c r="AD155" s="317"/>
      <c r="AE155" s="326"/>
      <c r="AF155" s="278"/>
      <c r="AG155" s="282"/>
      <c r="AH155" s="278"/>
      <c r="AI155" s="282"/>
      <c r="AJ155" s="278"/>
      <c r="AK155" s="282"/>
      <c r="AL155" s="278"/>
      <c r="AM155" s="282"/>
      <c r="AN155" s="292"/>
      <c r="AO155" s="325"/>
      <c r="AP155" s="330"/>
    </row>
    <row r="156" spans="1:42" ht="46.5" x14ac:dyDescent="0.35">
      <c r="A156" s="338">
        <f>[2]Projects!A155</f>
        <v>247</v>
      </c>
      <c r="B156" s="275" t="str">
        <f>[2]Projects!B155</f>
        <v>Installation of ABT compliant meter having facility of 5 minute integration on existing interface points on MPPTCL . (247)</v>
      </c>
      <c r="C156" s="276" t="str">
        <f>[2]Projects!C155</f>
        <v>5.1(c)</v>
      </c>
      <c r="D156" s="277" t="str">
        <f>[2]Projects!D155</f>
        <v>WR</v>
      </c>
      <c r="E156" s="277" t="str">
        <f>[2]Projects!E155</f>
        <v>Madhya Pradesh</v>
      </c>
      <c r="F156" s="339" t="str">
        <f>[2]Projects!F155</f>
        <v>MPPTCL</v>
      </c>
      <c r="G156" s="305"/>
      <c r="H156" s="308"/>
      <c r="I156" s="305"/>
      <c r="J156" s="282"/>
      <c r="K156" s="278"/>
      <c r="L156" s="282"/>
      <c r="M156" s="278"/>
      <c r="N156" s="282"/>
      <c r="O156" s="278"/>
      <c r="P156" s="282"/>
      <c r="Q156" s="278"/>
      <c r="R156" s="282"/>
      <c r="S156" s="308"/>
      <c r="T156" s="305"/>
      <c r="U156" s="282"/>
      <c r="V156" s="278"/>
      <c r="W156" s="282"/>
      <c r="X156" s="278"/>
      <c r="Y156" s="282"/>
      <c r="Z156" s="278"/>
      <c r="AA156" s="282"/>
      <c r="AB156" s="278"/>
      <c r="AC156" s="282"/>
      <c r="AD156" s="317"/>
      <c r="AE156" s="326"/>
      <c r="AF156" s="278"/>
      <c r="AG156" s="282"/>
      <c r="AH156" s="278"/>
      <c r="AI156" s="282"/>
      <c r="AJ156" s="278"/>
      <c r="AK156" s="282"/>
      <c r="AL156" s="278"/>
      <c r="AM156" s="282"/>
      <c r="AN156" s="292"/>
      <c r="AO156" s="325"/>
      <c r="AP156" s="330"/>
    </row>
    <row r="157" spans="1:42" ht="77.5" x14ac:dyDescent="0.35">
      <c r="A157" s="338">
        <f>[2]Projects!A156</f>
        <v>248</v>
      </c>
      <c r="B157" s="275" t="str">
        <f>[2]Projects!B156</f>
        <v xml:space="preserve">Implementation of recommendations of SAMAST (Scheduling, Accounting, Metering, and Settlement of Transactions in Electricity)  report in the State of Himachal Pradesh. (248) </v>
      </c>
      <c r="C157" s="276" t="str">
        <f>[2]Projects!C156</f>
        <v>5.1(e)</v>
      </c>
      <c r="D157" s="277" t="str">
        <f>[2]Projects!D156</f>
        <v>NR</v>
      </c>
      <c r="E157" s="277" t="str">
        <f>[2]Projects!E156</f>
        <v>Himachal Pradesh</v>
      </c>
      <c r="F157" s="339" t="str">
        <f>[2]Projects!F156</f>
        <v>HPLDA</v>
      </c>
      <c r="G157" s="305"/>
      <c r="H157" s="308"/>
      <c r="I157" s="305"/>
      <c r="J157" s="282"/>
      <c r="K157" s="278"/>
      <c r="L157" s="282"/>
      <c r="M157" s="278"/>
      <c r="N157" s="282"/>
      <c r="O157" s="278"/>
      <c r="P157" s="282"/>
      <c r="Q157" s="278"/>
      <c r="R157" s="282"/>
      <c r="S157" s="308"/>
      <c r="T157" s="305"/>
      <c r="U157" s="282"/>
      <c r="V157" s="278"/>
      <c r="W157" s="282"/>
      <c r="X157" s="278"/>
      <c r="Y157" s="282"/>
      <c r="Z157" s="278"/>
      <c r="AA157" s="282"/>
      <c r="AB157" s="278"/>
      <c r="AC157" s="282"/>
      <c r="AD157" s="317"/>
      <c r="AE157" s="326"/>
      <c r="AF157" s="278"/>
      <c r="AG157" s="282"/>
      <c r="AH157" s="278"/>
      <c r="AI157" s="282"/>
      <c r="AJ157" s="278"/>
      <c r="AK157" s="282"/>
      <c r="AL157" s="278"/>
      <c r="AM157" s="282"/>
      <c r="AN157" s="292"/>
      <c r="AO157" s="325"/>
      <c r="AP157" s="330"/>
    </row>
    <row r="158" spans="1:42" ht="93" x14ac:dyDescent="0.35">
      <c r="A158" s="338">
        <f>[2]Projects!A157</f>
        <v>252</v>
      </c>
      <c r="B158" s="275" t="str">
        <f>[2]Projects!B157</f>
        <v>Renewable Energy Integration-Reactive compensation Element/ Equipments for Reactiv Power Management and Voltage Control for Transmission Grid under Smart Transmission Network and Asset Management System (Part-A2-Sec-1) . (252)</v>
      </c>
      <c r="C158" s="276" t="str">
        <f>[2]Projects!C157</f>
        <v>5.1(b)</v>
      </c>
      <c r="D158" s="277" t="str">
        <f>[2]Projects!D157</f>
        <v>NR</v>
      </c>
      <c r="E158" s="277" t="str">
        <f>[2]Projects!E157</f>
        <v>Rajasthan</v>
      </c>
      <c r="F158" s="339" t="str">
        <f>[2]Projects!F157</f>
        <v>RRVPNL</v>
      </c>
      <c r="G158" s="305"/>
      <c r="H158" s="308"/>
      <c r="I158" s="305"/>
      <c r="J158" s="282"/>
      <c r="K158" s="278"/>
      <c r="L158" s="282"/>
      <c r="M158" s="278"/>
      <c r="N158" s="282"/>
      <c r="O158" s="278"/>
      <c r="P158" s="282"/>
      <c r="Q158" s="278"/>
      <c r="R158" s="282"/>
      <c r="S158" s="308"/>
      <c r="T158" s="305"/>
      <c r="U158" s="282"/>
      <c r="V158" s="278"/>
      <c r="W158" s="282"/>
      <c r="X158" s="278"/>
      <c r="Y158" s="282"/>
      <c r="Z158" s="278"/>
      <c r="AA158" s="282"/>
      <c r="AB158" s="278"/>
      <c r="AC158" s="282"/>
      <c r="AD158" s="317"/>
      <c r="AE158" s="326"/>
      <c r="AF158" s="278"/>
      <c r="AG158" s="282"/>
      <c r="AH158" s="278"/>
      <c r="AI158" s="282"/>
      <c r="AJ158" s="278"/>
      <c r="AK158" s="282"/>
      <c r="AL158" s="278"/>
      <c r="AM158" s="282"/>
      <c r="AN158" s="292"/>
      <c r="AO158" s="325"/>
      <c r="AP158" s="330"/>
    </row>
    <row r="159" spans="1:42" ht="46.5" x14ac:dyDescent="0.35">
      <c r="A159" s="338">
        <f>[2]Projects!A158</f>
        <v>254</v>
      </c>
      <c r="B159" s="275" t="str">
        <f>[2]Projects!B158</f>
        <v>Provision of 11kV Auto Switched capacitor bank at various 33/11kV substation of Agra. (254)</v>
      </c>
      <c r="C159" s="276" t="str">
        <f>[2]Projects!C158</f>
        <v>5.1(b)</v>
      </c>
      <c r="D159" s="277" t="str">
        <f>[2]Projects!D158</f>
        <v>NR</v>
      </c>
      <c r="E159" s="277" t="str">
        <f>[2]Projects!E158</f>
        <v>Uttar Pradesh</v>
      </c>
      <c r="F159" s="339" t="str">
        <f>[2]Projects!F158</f>
        <v>DVVNL</v>
      </c>
      <c r="G159" s="305"/>
      <c r="H159" s="308"/>
      <c r="I159" s="305"/>
      <c r="J159" s="282"/>
      <c r="K159" s="278"/>
      <c r="L159" s="282"/>
      <c r="M159" s="278"/>
      <c r="N159" s="282"/>
      <c r="O159" s="278"/>
      <c r="P159" s="282"/>
      <c r="Q159" s="278"/>
      <c r="R159" s="282"/>
      <c r="S159" s="308"/>
      <c r="T159" s="305"/>
      <c r="U159" s="282"/>
      <c r="V159" s="278"/>
      <c r="W159" s="282"/>
      <c r="X159" s="278"/>
      <c r="Y159" s="282"/>
      <c r="Z159" s="278"/>
      <c r="AA159" s="282"/>
      <c r="AB159" s="278"/>
      <c r="AC159" s="282"/>
      <c r="AD159" s="317"/>
      <c r="AE159" s="326"/>
      <c r="AF159" s="278"/>
      <c r="AG159" s="282"/>
      <c r="AH159" s="278"/>
      <c r="AI159" s="282"/>
      <c r="AJ159" s="278"/>
      <c r="AK159" s="282"/>
      <c r="AL159" s="278"/>
      <c r="AM159" s="282"/>
      <c r="AN159" s="292"/>
      <c r="AO159" s="325"/>
      <c r="AP159" s="330"/>
    </row>
    <row r="160" spans="1:42" ht="62" x14ac:dyDescent="0.35">
      <c r="A160" s="338">
        <f>[2]Projects!A159</f>
        <v>255</v>
      </c>
      <c r="B160" s="275" t="str">
        <f>[2]Projects!B159</f>
        <v>Projects of Implementations of  SAMAST (Scheduling, Accounting, Metering &amp; Settlement of Transactions in Electricity) report in the State of Punjab. (255)</v>
      </c>
      <c r="C160" s="276" t="str">
        <f>[2]Projects!C159</f>
        <v>5.1(c)</v>
      </c>
      <c r="D160" s="277" t="str">
        <f>[2]Projects!D159</f>
        <v>NR</v>
      </c>
      <c r="E160" s="277" t="str">
        <f>[2]Projects!E159</f>
        <v>Punjab</v>
      </c>
      <c r="F160" s="339" t="str">
        <f>[2]Projects!F159</f>
        <v>PSTCL</v>
      </c>
      <c r="G160" s="305"/>
      <c r="H160" s="308"/>
      <c r="I160" s="305"/>
      <c r="J160" s="282"/>
      <c r="K160" s="278"/>
      <c r="L160" s="282"/>
      <c r="M160" s="278"/>
      <c r="N160" s="282"/>
      <c r="O160" s="278"/>
      <c r="P160" s="282"/>
      <c r="Q160" s="278"/>
      <c r="R160" s="282"/>
      <c r="S160" s="308"/>
      <c r="T160" s="305"/>
      <c r="U160" s="282"/>
      <c r="V160" s="278"/>
      <c r="W160" s="282"/>
      <c r="X160" s="278"/>
      <c r="Y160" s="282"/>
      <c r="Z160" s="278"/>
      <c r="AA160" s="282"/>
      <c r="AB160" s="278"/>
      <c r="AC160" s="282"/>
      <c r="AD160" s="317"/>
      <c r="AE160" s="326"/>
      <c r="AF160" s="278"/>
      <c r="AG160" s="282"/>
      <c r="AH160" s="278"/>
      <c r="AI160" s="282"/>
      <c r="AJ160" s="278"/>
      <c r="AK160" s="282"/>
      <c r="AL160" s="278"/>
      <c r="AM160" s="282"/>
      <c r="AN160" s="292"/>
      <c r="AO160" s="325"/>
      <c r="AP160" s="330"/>
    </row>
    <row r="161" spans="1:42" ht="46.5" x14ac:dyDescent="0.35">
      <c r="A161" s="338">
        <f>[2]Projects!A160</f>
        <v>257</v>
      </c>
      <c r="B161" s="275" t="str">
        <f>[2]Projects!B160</f>
        <v>Provision of 11kV Auto Switched capacitor bank at various 33/11kV substation of Meerut. (257)</v>
      </c>
      <c r="C161" s="276" t="str">
        <f>[2]Projects!C160</f>
        <v>5.1(b)</v>
      </c>
      <c r="D161" s="277" t="str">
        <f>[2]Projects!D160</f>
        <v>NR</v>
      </c>
      <c r="E161" s="277" t="str">
        <f>[2]Projects!E160</f>
        <v>Uttar Pradesh</v>
      </c>
      <c r="F161" s="339" t="str">
        <f>[2]Projects!F160</f>
        <v>PVVNL</v>
      </c>
      <c r="G161" s="305"/>
      <c r="H161" s="308"/>
      <c r="I161" s="305"/>
      <c r="J161" s="282"/>
      <c r="K161" s="278"/>
      <c r="L161" s="282"/>
      <c r="M161" s="278"/>
      <c r="N161" s="282"/>
      <c r="O161" s="278"/>
      <c r="P161" s="282"/>
      <c r="Q161" s="278"/>
      <c r="R161" s="282"/>
      <c r="S161" s="308"/>
      <c r="T161" s="305"/>
      <c r="U161" s="282"/>
      <c r="V161" s="278"/>
      <c r="W161" s="282"/>
      <c r="X161" s="278"/>
      <c r="Y161" s="282"/>
      <c r="Z161" s="278"/>
      <c r="AA161" s="282"/>
      <c r="AB161" s="278"/>
      <c r="AC161" s="282"/>
      <c r="AD161" s="317"/>
      <c r="AE161" s="326"/>
      <c r="AF161" s="278"/>
      <c r="AG161" s="282"/>
      <c r="AH161" s="278"/>
      <c r="AI161" s="282"/>
      <c r="AJ161" s="278"/>
      <c r="AK161" s="282"/>
      <c r="AL161" s="278"/>
      <c r="AM161" s="282"/>
      <c r="AN161" s="292"/>
      <c r="AO161" s="325"/>
      <c r="AP161" s="330"/>
    </row>
    <row r="162" spans="1:42" ht="46.5" x14ac:dyDescent="0.35">
      <c r="A162" s="338">
        <f>[2]Projects!A161</f>
        <v>264</v>
      </c>
      <c r="B162" s="275" t="str">
        <f>[2]Projects!B161</f>
        <v>Provision of 11kV Auto Switched Capacitor bank at various 33/11kV substatiion of Lucknow. (264)</v>
      </c>
      <c r="C162" s="276" t="str">
        <f>[2]Projects!C161</f>
        <v>5.1(b)</v>
      </c>
      <c r="D162" s="277" t="str">
        <f>[2]Projects!D161</f>
        <v>NR</v>
      </c>
      <c r="E162" s="277" t="str">
        <f>[2]Projects!E161</f>
        <v>Uttar Pradesh</v>
      </c>
      <c r="F162" s="339" t="str">
        <f>[2]Projects!F161</f>
        <v>MVVNL</v>
      </c>
      <c r="G162" s="305"/>
      <c r="H162" s="308"/>
      <c r="I162" s="305"/>
      <c r="J162" s="282"/>
      <c r="K162" s="278"/>
      <c r="L162" s="282"/>
      <c r="M162" s="278"/>
      <c r="N162" s="282"/>
      <c r="O162" s="278"/>
      <c r="P162" s="282"/>
      <c r="Q162" s="278"/>
      <c r="R162" s="282"/>
      <c r="S162" s="308"/>
      <c r="T162" s="305"/>
      <c r="U162" s="282"/>
      <c r="V162" s="278"/>
      <c r="W162" s="282"/>
      <c r="X162" s="278"/>
      <c r="Y162" s="282"/>
      <c r="Z162" s="278"/>
      <c r="AA162" s="282"/>
      <c r="AB162" s="278"/>
      <c r="AC162" s="282"/>
      <c r="AD162" s="317"/>
      <c r="AE162" s="326"/>
      <c r="AF162" s="278"/>
      <c r="AG162" s="282"/>
      <c r="AH162" s="278"/>
      <c r="AI162" s="282"/>
      <c r="AJ162" s="278"/>
      <c r="AK162" s="282"/>
      <c r="AL162" s="278"/>
      <c r="AM162" s="282"/>
      <c r="AN162" s="292"/>
      <c r="AO162" s="325"/>
      <c r="AP162" s="330"/>
    </row>
    <row r="163" spans="1:42" ht="15.5" x14ac:dyDescent="0.35">
      <c r="A163" s="340">
        <f>[2]Projects!A162</f>
        <v>0</v>
      </c>
      <c r="B163" s="287">
        <f>[2]Projects!B162</f>
        <v>0</v>
      </c>
      <c r="C163" s="288">
        <f>[2]Projects!C162</f>
        <v>0</v>
      </c>
      <c r="D163" s="289">
        <f>[2]Projects!D162</f>
        <v>0</v>
      </c>
      <c r="E163" s="289">
        <f>[2]Projects!E162</f>
        <v>0</v>
      </c>
      <c r="F163" s="341" t="str">
        <f>[2]Projects!F162</f>
        <v xml:space="preserve"> </v>
      </c>
      <c r="G163" s="311"/>
      <c r="H163" s="312"/>
      <c r="I163" s="311"/>
      <c r="J163" s="291"/>
      <c r="K163" s="290"/>
      <c r="L163" s="291"/>
      <c r="M163" s="290"/>
      <c r="N163" s="291"/>
      <c r="O163" s="290"/>
      <c r="P163" s="291"/>
      <c r="Q163" s="290"/>
      <c r="R163" s="291"/>
      <c r="S163" s="312"/>
      <c r="T163" s="311"/>
      <c r="U163" s="291"/>
      <c r="V163" s="290"/>
      <c r="W163" s="291"/>
      <c r="X163" s="290"/>
      <c r="Y163" s="291"/>
      <c r="Z163" s="290"/>
      <c r="AA163" s="291"/>
      <c r="AB163" s="290"/>
      <c r="AC163" s="291"/>
      <c r="AD163" s="320"/>
      <c r="AE163" s="326"/>
      <c r="AF163" s="278"/>
      <c r="AG163" s="282"/>
      <c r="AH163" s="278"/>
      <c r="AI163" s="282"/>
      <c r="AJ163" s="278"/>
      <c r="AK163" s="282"/>
      <c r="AL163" s="278"/>
      <c r="AM163" s="282"/>
      <c r="AN163" s="292"/>
      <c r="AO163" s="325"/>
      <c r="AP163" s="330"/>
    </row>
    <row r="164" spans="1:42" ht="16" thickBot="1" x14ac:dyDescent="0.4">
      <c r="A164" s="342" t="s">
        <v>8</v>
      </c>
      <c r="B164" s="343">
        <f>SUBTOTAL(103,'Payment Dashboard-3'!$B$4:$B$163)</f>
        <v>160</v>
      </c>
      <c r="C164" s="343"/>
      <c r="D164" s="343"/>
      <c r="E164" s="343"/>
      <c r="F164" s="344"/>
      <c r="G164" s="313"/>
      <c r="H164" s="316">
        <f>SUBTOTAL(109,'Payment Dashboard-3'!$H$4:$H$163)</f>
        <v>0</v>
      </c>
      <c r="I164" s="313"/>
      <c r="J164" s="314">
        <f>SUBTOTAL(109,'Payment Dashboard-3'!$J$4:$J$163)</f>
        <v>0</v>
      </c>
      <c r="K164" s="315"/>
      <c r="L164" s="314">
        <f>SUBTOTAL(109,'Payment Dashboard-3'!$L$4:$L$163)</f>
        <v>0</v>
      </c>
      <c r="M164" s="315"/>
      <c r="N164" s="314">
        <f>SUBTOTAL(109,'Payment Dashboard-3'!$N$4:$N$163)</f>
        <v>0</v>
      </c>
      <c r="O164" s="315"/>
      <c r="P164" s="314">
        <f>SUBTOTAL(109,'Payment Dashboard-3'!$P$4:$P$163)</f>
        <v>0</v>
      </c>
      <c r="Q164" s="315"/>
      <c r="R164" s="314">
        <f>SUBTOTAL(109,'Payment Dashboard-3'!$R$4:$R$163)</f>
        <v>0</v>
      </c>
      <c r="S164" s="316"/>
      <c r="T164" s="313"/>
      <c r="U164" s="314">
        <f>SUBTOTAL(109,'Payment Dashboard-3'!$U$4:$U$163)</f>
        <v>0</v>
      </c>
      <c r="V164" s="315"/>
      <c r="W164" s="314">
        <f>SUBTOTAL(109,'Payment Dashboard-3'!$W$4:$W$163)</f>
        <v>0</v>
      </c>
      <c r="X164" s="315"/>
      <c r="Y164" s="314">
        <f>SUBTOTAL(109,'Payment Dashboard-3'!$Y$4:$Y$163)</f>
        <v>0</v>
      </c>
      <c r="Z164" s="315"/>
      <c r="AA164" s="314">
        <f>SUBTOTAL(109,'Payment Dashboard-3'!$AA$4:$AA$163)</f>
        <v>0</v>
      </c>
      <c r="AB164" s="315"/>
      <c r="AC164" s="314">
        <f>SUBTOTAL(109,'Payment Dashboard-3'!$AC$4:$AC$163)</f>
        <v>0</v>
      </c>
      <c r="AD164" s="321"/>
      <c r="AE164" s="327">
        <f>SUBTOTAL(109,'Payment Dashboard-3'!$AE$4:$AE$163)</f>
        <v>0</v>
      </c>
      <c r="AF164" s="315"/>
      <c r="AG164" s="314">
        <f>SUBTOTAL(109,'Payment Dashboard-3'!$AG$4:$AG$163)</f>
        <v>0</v>
      </c>
      <c r="AH164" s="315"/>
      <c r="AI164" s="314">
        <f>SUBTOTAL(109,'Payment Dashboard-3'!$AI$4:$AI$163)</f>
        <v>0</v>
      </c>
      <c r="AJ164" s="315"/>
      <c r="AK164" s="314">
        <f>SUBTOTAL(109,'Payment Dashboard-3'!$AK$4:$AK$163)</f>
        <v>0</v>
      </c>
      <c r="AL164" s="315"/>
      <c r="AM164" s="314">
        <f>SUBTOTAL(109,'Payment Dashboard-3'!$AM$4:$AM$163)</f>
        <v>0</v>
      </c>
      <c r="AN164" s="328">
        <f>SUBTOTAL(109,'Payment Dashboard-3'!$AN$4:$AN$163)</f>
        <v>0</v>
      </c>
      <c r="AO164" s="329"/>
      <c r="AP164" s="331"/>
    </row>
    <row r="165" spans="1:42" ht="15.5" x14ac:dyDescent="0.35">
      <c r="A165" s="332"/>
      <c r="B165" s="333"/>
      <c r="C165" s="334"/>
      <c r="D165" s="332"/>
      <c r="E165" s="332"/>
      <c r="F165" s="335" t="s">
        <v>138</v>
      </c>
      <c r="G165" s="301"/>
      <c r="H165" s="302"/>
      <c r="I165" s="301"/>
      <c r="J165" s="302"/>
      <c r="K165" s="301"/>
      <c r="L165" s="302"/>
      <c r="M165" s="301"/>
      <c r="N165" s="302"/>
      <c r="O165" s="301"/>
      <c r="P165" s="302"/>
      <c r="Q165" s="301"/>
      <c r="R165" s="302"/>
      <c r="S165" s="302"/>
      <c r="T165" s="301"/>
      <c r="U165" s="302"/>
      <c r="V165" s="301"/>
      <c r="W165" s="302"/>
      <c r="X165" s="301"/>
      <c r="Y165" s="302"/>
      <c r="Z165" s="301"/>
      <c r="AA165" s="302"/>
      <c r="AB165" s="301"/>
      <c r="AC165" s="302"/>
      <c r="AD165" s="301"/>
      <c r="AE165" s="302"/>
      <c r="AF165" s="301"/>
      <c r="AG165" s="302"/>
      <c r="AH165" s="301"/>
      <c r="AI165" s="302"/>
      <c r="AJ165" s="301"/>
      <c r="AK165" s="302"/>
      <c r="AL165" s="301"/>
      <c r="AM165" s="302"/>
      <c r="AN165" s="322"/>
      <c r="AO165" s="323"/>
      <c r="AP165" s="323"/>
    </row>
  </sheetData>
  <mergeCells count="6">
    <mergeCell ref="AP2:AP3"/>
    <mergeCell ref="A2:F2"/>
    <mergeCell ref="I2:S2"/>
    <mergeCell ref="T2:AD2"/>
    <mergeCell ref="AE2:AO2"/>
    <mergeCell ref="G2:H2"/>
  </mergeCells>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R90"/>
  <sheetViews>
    <sheetView view="pageBreakPreview" topLeftCell="D4" zoomScale="90" zoomScaleNormal="70" zoomScaleSheetLayoutView="90" workbookViewId="0">
      <selection activeCell="H10" sqref="H10"/>
    </sheetView>
  </sheetViews>
  <sheetFormatPr defaultRowHeight="14.5" x14ac:dyDescent="0.35"/>
  <cols>
    <col min="1" max="3" width="0" hidden="1" customWidth="1"/>
    <col min="5" max="5" width="13.26953125" customWidth="1"/>
    <col min="6" max="6" width="12.81640625" customWidth="1"/>
    <col min="8" max="8" width="12.81640625" customWidth="1"/>
    <col min="9" max="9" width="13.81640625" customWidth="1"/>
    <col min="10" max="10" width="15.54296875" customWidth="1"/>
    <col min="11" max="11" width="14.26953125" customWidth="1"/>
    <col min="12" max="12" width="13.453125" customWidth="1"/>
    <col min="13" max="13" width="15.453125" customWidth="1"/>
    <col min="14" max="14" width="15" customWidth="1"/>
    <col min="15" max="15" width="13.26953125" customWidth="1"/>
    <col min="16" max="16" width="14.1796875" customWidth="1"/>
    <col min="17" max="17" width="14.7265625" customWidth="1"/>
    <col min="18" max="18" width="13.1796875" customWidth="1"/>
  </cols>
  <sheetData>
    <row r="2" spans="4:13" x14ac:dyDescent="0.35">
      <c r="D2" s="6" t="s">
        <v>178</v>
      </c>
    </row>
    <row r="4" spans="4:13" x14ac:dyDescent="0.35">
      <c r="D4" s="6" t="s">
        <v>0</v>
      </c>
    </row>
    <row r="6" spans="4:13" x14ac:dyDescent="0.35">
      <c r="D6" s="6" t="s">
        <v>21</v>
      </c>
    </row>
    <row r="7" spans="4:13" ht="17.25" customHeight="1" x14ac:dyDescent="0.35">
      <c r="D7" s="373" t="s">
        <v>1</v>
      </c>
      <c r="E7" s="373" t="s">
        <v>2</v>
      </c>
      <c r="F7" s="373" t="s">
        <v>3</v>
      </c>
      <c r="G7" s="388" t="s">
        <v>19</v>
      </c>
      <c r="H7" s="388"/>
      <c r="I7" s="388"/>
      <c r="J7" s="388"/>
      <c r="K7" s="388"/>
      <c r="L7" s="388"/>
      <c r="M7" s="388"/>
    </row>
    <row r="8" spans="4:13" ht="64.5" customHeight="1" x14ac:dyDescent="0.35">
      <c r="D8" s="374"/>
      <c r="E8" s="374"/>
      <c r="F8" s="374"/>
      <c r="G8" s="5" t="s">
        <v>4</v>
      </c>
      <c r="H8" s="5" t="s">
        <v>20</v>
      </c>
      <c r="I8" s="5" t="s">
        <v>36</v>
      </c>
      <c r="J8" s="3" t="s">
        <v>6</v>
      </c>
      <c r="K8" s="3" t="s">
        <v>7</v>
      </c>
      <c r="L8" s="3" t="s">
        <v>38</v>
      </c>
      <c r="M8" s="3" t="s">
        <v>13</v>
      </c>
    </row>
    <row r="9" spans="4:13" x14ac:dyDescent="0.35">
      <c r="D9" s="5" t="s">
        <v>9</v>
      </c>
      <c r="E9" s="5" t="s">
        <v>10</v>
      </c>
      <c r="F9" s="5" t="s">
        <v>11</v>
      </c>
      <c r="G9" s="5" t="s">
        <v>12</v>
      </c>
      <c r="H9" s="5" t="s">
        <v>14</v>
      </c>
      <c r="I9" s="5" t="s">
        <v>40</v>
      </c>
      <c r="J9" s="5" t="s">
        <v>41</v>
      </c>
      <c r="K9" s="5" t="s">
        <v>42</v>
      </c>
      <c r="L9" s="5" t="s">
        <v>43</v>
      </c>
      <c r="M9" s="3" t="s">
        <v>44</v>
      </c>
    </row>
    <row r="10" spans="4:13" x14ac:dyDescent="0.35">
      <c r="D10" s="378">
        <v>1</v>
      </c>
      <c r="E10" s="381"/>
      <c r="F10" s="381"/>
      <c r="G10" s="2">
        <v>1</v>
      </c>
      <c r="H10" s="2"/>
      <c r="I10" s="381"/>
      <c r="J10" s="378"/>
      <c r="K10" s="378"/>
      <c r="L10" s="378"/>
      <c r="M10" s="371"/>
    </row>
    <row r="11" spans="4:13" x14ac:dyDescent="0.35">
      <c r="D11" s="379"/>
      <c r="E11" s="382"/>
      <c r="F11" s="382"/>
      <c r="G11" s="2">
        <v>2</v>
      </c>
      <c r="H11" s="2"/>
      <c r="I11" s="382"/>
      <c r="J11" s="379"/>
      <c r="K11" s="379"/>
      <c r="L11" s="379"/>
      <c r="M11" s="372"/>
    </row>
    <row r="12" spans="4:13" x14ac:dyDescent="0.35">
      <c r="D12" s="379"/>
      <c r="E12" s="382"/>
      <c r="F12" s="382"/>
      <c r="G12" s="2">
        <v>3</v>
      </c>
      <c r="H12" s="2"/>
      <c r="I12" s="382"/>
      <c r="J12" s="379"/>
      <c r="K12" s="379"/>
      <c r="L12" s="379"/>
      <c r="M12" s="372"/>
    </row>
    <row r="13" spans="4:13" x14ac:dyDescent="0.35">
      <c r="D13" s="379"/>
      <c r="E13" s="382"/>
      <c r="F13" s="382"/>
      <c r="G13" s="2">
        <v>4</v>
      </c>
      <c r="H13" s="2"/>
      <c r="I13" s="382"/>
      <c r="J13" s="379"/>
      <c r="K13" s="379"/>
      <c r="L13" s="379"/>
      <c r="M13" s="372"/>
    </row>
    <row r="14" spans="4:13" x14ac:dyDescent="0.35">
      <c r="D14" s="379"/>
      <c r="E14" s="382"/>
      <c r="F14" s="382"/>
      <c r="G14" s="2">
        <v>5</v>
      </c>
      <c r="H14" s="2"/>
      <c r="I14" s="382"/>
      <c r="J14" s="379"/>
      <c r="K14" s="379"/>
      <c r="L14" s="379"/>
      <c r="M14" s="372"/>
    </row>
    <row r="15" spans="4:13" x14ac:dyDescent="0.35">
      <c r="D15" s="379"/>
      <c r="E15" s="382"/>
      <c r="F15" s="382"/>
      <c r="G15" s="2">
        <v>6</v>
      </c>
      <c r="H15" s="2"/>
      <c r="I15" s="382"/>
      <c r="J15" s="379"/>
      <c r="K15" s="379"/>
      <c r="L15" s="379"/>
      <c r="M15" s="372"/>
    </row>
    <row r="16" spans="4:13" x14ac:dyDescent="0.35">
      <c r="D16" s="379"/>
      <c r="E16" s="382"/>
      <c r="F16" s="382"/>
      <c r="G16" s="2">
        <v>7</v>
      </c>
      <c r="H16" s="2"/>
      <c r="I16" s="382"/>
      <c r="J16" s="379"/>
      <c r="K16" s="379"/>
      <c r="L16" s="379"/>
      <c r="M16" s="372"/>
    </row>
    <row r="17" spans="4:18" x14ac:dyDescent="0.35">
      <c r="D17" s="379"/>
      <c r="E17" s="382"/>
      <c r="F17" s="382"/>
      <c r="G17" s="2">
        <v>8</v>
      </c>
      <c r="H17" s="2"/>
      <c r="I17" s="382"/>
      <c r="J17" s="379"/>
      <c r="K17" s="379"/>
      <c r="L17" s="379"/>
      <c r="M17" s="372"/>
    </row>
    <row r="18" spans="4:18" x14ac:dyDescent="0.35">
      <c r="D18" s="379"/>
      <c r="E18" s="382"/>
      <c r="F18" s="382"/>
      <c r="G18" s="2">
        <v>9</v>
      </c>
      <c r="H18" s="2"/>
      <c r="I18" s="382"/>
      <c r="J18" s="379"/>
      <c r="K18" s="379"/>
      <c r="L18" s="379"/>
      <c r="M18" s="372"/>
    </row>
    <row r="19" spans="4:18" ht="15" thickBot="1" x14ac:dyDescent="0.4">
      <c r="D19" s="379"/>
      <c r="E19" s="382"/>
      <c r="F19" s="382"/>
      <c r="G19" s="80">
        <v>10</v>
      </c>
      <c r="H19" s="80"/>
      <c r="I19" s="382"/>
      <c r="J19" s="379"/>
      <c r="K19" s="379"/>
      <c r="L19" s="379"/>
      <c r="M19" s="372"/>
    </row>
    <row r="20" spans="4:18" ht="15" thickBot="1" x14ac:dyDescent="0.4">
      <c r="D20" s="156" t="s">
        <v>8</v>
      </c>
      <c r="E20" s="157">
        <f t="shared" ref="E20:I20" si="0">SUM(E10:E19)</f>
        <v>0</v>
      </c>
      <c r="F20" s="157">
        <f t="shared" si="0"/>
        <v>0</v>
      </c>
      <c r="G20" s="157"/>
      <c r="H20" s="157">
        <f t="shared" si="0"/>
        <v>0</v>
      </c>
      <c r="I20" s="157">
        <f t="shared" si="0"/>
        <v>0</v>
      </c>
      <c r="J20" s="157">
        <f t="shared" ref="J20:M20" si="1">SUM(J10:J19)</f>
        <v>0</v>
      </c>
      <c r="K20" s="157">
        <f t="shared" si="1"/>
        <v>0</v>
      </c>
      <c r="L20" s="157">
        <f t="shared" si="1"/>
        <v>0</v>
      </c>
      <c r="M20" s="158">
        <f t="shared" si="1"/>
        <v>0</v>
      </c>
    </row>
    <row r="21" spans="4:18" x14ac:dyDescent="0.35">
      <c r="D21" s="10"/>
      <c r="E21" s="10"/>
      <c r="F21" s="10"/>
      <c r="G21" s="10"/>
      <c r="H21" s="10"/>
      <c r="I21" s="10"/>
      <c r="J21" s="10"/>
      <c r="K21" s="10"/>
      <c r="L21" s="10"/>
      <c r="M21" s="10"/>
    </row>
    <row r="23" spans="4:18" ht="15" customHeight="1" x14ac:dyDescent="0.35">
      <c r="D23" s="373" t="s">
        <v>1</v>
      </c>
      <c r="E23" s="373" t="s">
        <v>2</v>
      </c>
      <c r="F23" s="373" t="s">
        <v>3</v>
      </c>
      <c r="G23" s="375" t="s">
        <v>49</v>
      </c>
      <c r="H23" s="376"/>
      <c r="I23" s="376"/>
      <c r="J23" s="376"/>
      <c r="K23" s="376"/>
      <c r="L23" s="376"/>
      <c r="M23" s="376"/>
      <c r="N23" s="376"/>
      <c r="O23" s="377"/>
      <c r="P23" s="1"/>
      <c r="Q23" s="1"/>
    </row>
    <row r="24" spans="4:18" ht="43.5" x14ac:dyDescent="0.35">
      <c r="D24" s="374"/>
      <c r="E24" s="374"/>
      <c r="F24" s="374"/>
      <c r="G24" s="5" t="s">
        <v>4</v>
      </c>
      <c r="H24" s="5" t="s">
        <v>20</v>
      </c>
      <c r="I24" s="5" t="s">
        <v>37</v>
      </c>
      <c r="J24" s="5" t="s">
        <v>48</v>
      </c>
      <c r="K24" s="5" t="s">
        <v>25</v>
      </c>
      <c r="L24" s="5" t="s">
        <v>26</v>
      </c>
      <c r="M24" s="5" t="s">
        <v>27</v>
      </c>
      <c r="N24" s="5" t="s">
        <v>28</v>
      </c>
      <c r="O24" s="3" t="s">
        <v>46</v>
      </c>
      <c r="P24" s="3" t="s">
        <v>47</v>
      </c>
      <c r="Q24" s="3" t="s">
        <v>38</v>
      </c>
      <c r="R24" s="3" t="s">
        <v>13</v>
      </c>
    </row>
    <row r="25" spans="4:18" x14ac:dyDescent="0.35">
      <c r="D25" s="5" t="s">
        <v>9</v>
      </c>
      <c r="E25" s="5" t="s">
        <v>10</v>
      </c>
      <c r="F25" s="5" t="s">
        <v>11</v>
      </c>
      <c r="G25" s="5" t="s">
        <v>12</v>
      </c>
      <c r="H25" s="5" t="s">
        <v>14</v>
      </c>
      <c r="I25" s="5" t="s">
        <v>39</v>
      </c>
      <c r="J25" s="5"/>
      <c r="K25" s="5"/>
      <c r="L25" s="5"/>
      <c r="M25" s="5"/>
      <c r="N25" s="5"/>
      <c r="O25" s="5" t="s">
        <v>41</v>
      </c>
      <c r="P25" s="5" t="s">
        <v>42</v>
      </c>
      <c r="Q25" s="5" t="s">
        <v>43</v>
      </c>
      <c r="R25" s="3" t="s">
        <v>44</v>
      </c>
    </row>
    <row r="26" spans="4:18" x14ac:dyDescent="0.35">
      <c r="D26" s="378">
        <v>1</v>
      </c>
      <c r="E26" s="381"/>
      <c r="F26" s="381"/>
      <c r="G26" s="2">
        <v>1</v>
      </c>
      <c r="H26" s="2"/>
      <c r="I26" s="2"/>
      <c r="J26" s="83"/>
      <c r="K26" s="2"/>
      <c r="L26" s="2"/>
      <c r="M26" s="2"/>
      <c r="N26" s="2"/>
      <c r="O26" s="2"/>
      <c r="P26" s="2"/>
      <c r="Q26" s="2"/>
      <c r="R26" s="371"/>
    </row>
    <row r="27" spans="4:18" x14ac:dyDescent="0.35">
      <c r="D27" s="379"/>
      <c r="E27" s="382"/>
      <c r="F27" s="382"/>
      <c r="G27" s="2">
        <v>2</v>
      </c>
      <c r="H27" s="2"/>
      <c r="I27" s="2"/>
      <c r="J27" s="83"/>
      <c r="K27" s="2"/>
      <c r="L27" s="2"/>
      <c r="M27" s="2"/>
      <c r="N27" s="2"/>
      <c r="O27" s="2"/>
      <c r="P27" s="2"/>
      <c r="Q27" s="2"/>
      <c r="R27" s="372"/>
    </row>
    <row r="28" spans="4:18" x14ac:dyDescent="0.35">
      <c r="D28" s="379"/>
      <c r="E28" s="382"/>
      <c r="F28" s="382"/>
      <c r="G28" s="2">
        <v>3</v>
      </c>
      <c r="H28" s="2"/>
      <c r="I28" s="2"/>
      <c r="J28" s="83"/>
      <c r="K28" s="2"/>
      <c r="L28" s="2"/>
      <c r="M28" s="2"/>
      <c r="N28" s="2"/>
      <c r="O28" s="2"/>
      <c r="P28" s="2"/>
      <c r="Q28" s="2"/>
      <c r="R28" s="372"/>
    </row>
    <row r="29" spans="4:18" x14ac:dyDescent="0.35">
      <c r="D29" s="379"/>
      <c r="E29" s="382"/>
      <c r="F29" s="382"/>
      <c r="G29" s="2">
        <v>4</v>
      </c>
      <c r="H29" s="2"/>
      <c r="I29" s="2"/>
      <c r="J29" s="83"/>
      <c r="K29" s="2"/>
      <c r="L29" s="2"/>
      <c r="M29" s="2"/>
      <c r="N29" s="2"/>
      <c r="O29" s="2"/>
      <c r="P29" s="2"/>
      <c r="Q29" s="2"/>
      <c r="R29" s="372"/>
    </row>
    <row r="30" spans="4:18" x14ac:dyDescent="0.35">
      <c r="D30" s="379"/>
      <c r="E30" s="382"/>
      <c r="F30" s="382"/>
      <c r="G30" s="2">
        <v>5</v>
      </c>
      <c r="H30" s="2"/>
      <c r="I30" s="2"/>
      <c r="J30" s="2"/>
      <c r="K30" s="2"/>
      <c r="L30" s="2"/>
      <c r="M30" s="2"/>
      <c r="N30" s="2"/>
      <c r="O30" s="2"/>
      <c r="P30" s="2"/>
      <c r="Q30" s="2"/>
      <c r="R30" s="372"/>
    </row>
    <row r="31" spans="4:18" x14ac:dyDescent="0.35">
      <c r="D31" s="379"/>
      <c r="E31" s="382"/>
      <c r="F31" s="382"/>
      <c r="G31" s="2">
        <v>6</v>
      </c>
      <c r="H31" s="2"/>
      <c r="I31" s="2"/>
      <c r="J31" s="2"/>
      <c r="K31" s="2"/>
      <c r="L31" s="2"/>
      <c r="M31" s="2"/>
      <c r="N31" s="2"/>
      <c r="O31" s="2"/>
      <c r="P31" s="2"/>
      <c r="Q31" s="2"/>
      <c r="R31" s="372"/>
    </row>
    <row r="32" spans="4:18" x14ac:dyDescent="0.35">
      <c r="D32" s="379"/>
      <c r="E32" s="382"/>
      <c r="F32" s="382"/>
      <c r="G32" s="2">
        <v>7</v>
      </c>
      <c r="H32" s="2"/>
      <c r="I32" s="2"/>
      <c r="J32" s="2"/>
      <c r="K32" s="2"/>
      <c r="L32" s="2"/>
      <c r="M32" s="2"/>
      <c r="N32" s="2"/>
      <c r="O32" s="2"/>
      <c r="P32" s="2"/>
      <c r="Q32" s="2"/>
      <c r="R32" s="372"/>
    </row>
    <row r="33" spans="4:18" x14ac:dyDescent="0.35">
      <c r="D33" s="379"/>
      <c r="E33" s="382"/>
      <c r="F33" s="382"/>
      <c r="G33" s="2">
        <v>8</v>
      </c>
      <c r="H33" s="2"/>
      <c r="I33" s="2"/>
      <c r="J33" s="2"/>
      <c r="K33" s="2"/>
      <c r="L33" s="2"/>
      <c r="M33" s="2"/>
      <c r="N33" s="2"/>
      <c r="O33" s="2"/>
      <c r="P33" s="2"/>
      <c r="Q33" s="2"/>
      <c r="R33" s="372"/>
    </row>
    <row r="34" spans="4:18" x14ac:dyDescent="0.35">
      <c r="D34" s="379"/>
      <c r="E34" s="382"/>
      <c r="F34" s="382"/>
      <c r="G34" s="2">
        <v>9</v>
      </c>
      <c r="H34" s="2"/>
      <c r="I34" s="2"/>
      <c r="J34" s="2"/>
      <c r="K34" s="2"/>
      <c r="L34" s="2"/>
      <c r="M34" s="2"/>
      <c r="N34" s="2"/>
      <c r="O34" s="2"/>
      <c r="P34" s="2"/>
      <c r="Q34" s="2"/>
      <c r="R34" s="372"/>
    </row>
    <row r="35" spans="4:18" ht="15" thickBot="1" x14ac:dyDescent="0.4">
      <c r="D35" s="379"/>
      <c r="E35" s="382"/>
      <c r="F35" s="382"/>
      <c r="G35" s="80">
        <v>10</v>
      </c>
      <c r="H35" s="80"/>
      <c r="I35" s="80"/>
      <c r="J35" s="80"/>
      <c r="K35" s="80"/>
      <c r="L35" s="80"/>
      <c r="M35" s="80"/>
      <c r="N35" s="80"/>
      <c r="O35" s="80"/>
      <c r="P35" s="80"/>
      <c r="Q35" s="80"/>
      <c r="R35" s="372"/>
    </row>
    <row r="36" spans="4:18" ht="15" thickBot="1" x14ac:dyDescent="0.4">
      <c r="D36" s="156" t="s">
        <v>8</v>
      </c>
      <c r="E36" s="157"/>
      <c r="F36" s="157"/>
      <c r="G36" s="157"/>
      <c r="H36" s="157"/>
      <c r="I36" s="157"/>
      <c r="J36" s="157">
        <f t="shared" ref="J36:R36" si="2">SUM(J26:J35)</f>
        <v>0</v>
      </c>
      <c r="K36" s="157">
        <f t="shared" si="2"/>
        <v>0</v>
      </c>
      <c r="L36" s="157">
        <f t="shared" si="2"/>
        <v>0</v>
      </c>
      <c r="M36" s="157">
        <f t="shared" si="2"/>
        <v>0</v>
      </c>
      <c r="N36" s="157">
        <f t="shared" si="2"/>
        <v>0</v>
      </c>
      <c r="O36" s="157">
        <f t="shared" si="2"/>
        <v>0</v>
      </c>
      <c r="P36" s="157">
        <f t="shared" si="2"/>
        <v>0</v>
      </c>
      <c r="Q36" s="157">
        <f t="shared" si="2"/>
        <v>0</v>
      </c>
      <c r="R36" s="158">
        <f t="shared" si="2"/>
        <v>0</v>
      </c>
    </row>
    <row r="39" spans="4:18" ht="15" customHeight="1" x14ac:dyDescent="0.35">
      <c r="D39" s="373" t="s">
        <v>1</v>
      </c>
      <c r="E39" s="373" t="s">
        <v>2</v>
      </c>
      <c r="F39" s="373" t="s">
        <v>3</v>
      </c>
      <c r="G39" s="375" t="s">
        <v>50</v>
      </c>
      <c r="H39" s="376"/>
      <c r="I39" s="376"/>
      <c r="J39" s="376"/>
      <c r="K39" s="376"/>
      <c r="L39" s="376"/>
      <c r="M39" s="376"/>
      <c r="N39" s="376"/>
      <c r="O39" s="377"/>
      <c r="P39" s="1"/>
      <c r="Q39" s="1"/>
      <c r="R39" s="1"/>
    </row>
    <row r="40" spans="4:18" ht="43.5" x14ac:dyDescent="0.35">
      <c r="D40" s="374"/>
      <c r="E40" s="374"/>
      <c r="F40" s="374"/>
      <c r="G40" s="5" t="s">
        <v>4</v>
      </c>
      <c r="H40" s="5" t="s">
        <v>20</v>
      </c>
      <c r="I40" s="5" t="s">
        <v>37</v>
      </c>
      <c r="J40" s="5" t="s">
        <v>48</v>
      </c>
      <c r="K40" s="5" t="s">
        <v>25</v>
      </c>
      <c r="L40" s="5" t="s">
        <v>26</v>
      </c>
      <c r="M40" s="5" t="s">
        <v>27</v>
      </c>
      <c r="N40" s="5" t="s">
        <v>28</v>
      </c>
      <c r="O40" s="3" t="s">
        <v>46</v>
      </c>
      <c r="P40" s="3" t="s">
        <v>47</v>
      </c>
      <c r="Q40" s="3" t="s">
        <v>38</v>
      </c>
      <c r="R40" s="3" t="s">
        <v>13</v>
      </c>
    </row>
    <row r="41" spans="4:18" x14ac:dyDescent="0.35">
      <c r="D41" s="5" t="s">
        <v>9</v>
      </c>
      <c r="E41" s="5" t="s">
        <v>10</v>
      </c>
      <c r="F41" s="5" t="s">
        <v>11</v>
      </c>
      <c r="G41" s="5" t="s">
        <v>12</v>
      </c>
      <c r="H41" s="5" t="s">
        <v>14</v>
      </c>
      <c r="I41" s="5" t="s">
        <v>51</v>
      </c>
      <c r="J41" s="5"/>
      <c r="K41" s="5"/>
      <c r="L41" s="5"/>
      <c r="M41" s="5"/>
      <c r="N41" s="5"/>
      <c r="O41" s="5" t="s">
        <v>41</v>
      </c>
      <c r="P41" s="5" t="s">
        <v>42</v>
      </c>
      <c r="Q41" s="5" t="s">
        <v>43</v>
      </c>
      <c r="R41" s="3" t="s">
        <v>44</v>
      </c>
    </row>
    <row r="42" spans="4:18" x14ac:dyDescent="0.35">
      <c r="D42" s="378">
        <v>1</v>
      </c>
      <c r="E42" s="381">
        <v>100</v>
      </c>
      <c r="F42" s="381">
        <v>90</v>
      </c>
      <c r="G42" s="2">
        <v>1</v>
      </c>
      <c r="H42" s="2">
        <v>10</v>
      </c>
      <c r="I42" s="2">
        <f>H42*0.6*0.9</f>
        <v>5.4</v>
      </c>
      <c r="J42" s="83"/>
      <c r="K42" s="2"/>
      <c r="L42" s="2"/>
      <c r="M42" s="2"/>
      <c r="N42" s="2"/>
      <c r="O42" s="2"/>
      <c r="P42" s="2"/>
      <c r="Q42" s="2">
        <f>I42-O42</f>
        <v>5.4</v>
      </c>
      <c r="R42" s="1"/>
    </row>
    <row r="43" spans="4:18" x14ac:dyDescent="0.35">
      <c r="D43" s="379"/>
      <c r="E43" s="382"/>
      <c r="F43" s="382"/>
      <c r="G43" s="2">
        <v>2</v>
      </c>
      <c r="H43" s="2">
        <v>10</v>
      </c>
      <c r="I43" s="2">
        <f t="shared" ref="I43:I48" si="3">H43*0.6*0.9</f>
        <v>5.4</v>
      </c>
      <c r="J43" s="83"/>
      <c r="K43" s="2"/>
      <c r="L43" s="2"/>
      <c r="M43" s="2"/>
      <c r="N43" s="2"/>
      <c r="O43" s="2"/>
      <c r="P43" s="2"/>
      <c r="Q43" s="2">
        <f t="shared" ref="Q43:Q51" si="4">I43-O43</f>
        <v>5.4</v>
      </c>
      <c r="R43" s="1"/>
    </row>
    <row r="44" spans="4:18" x14ac:dyDescent="0.35">
      <c r="D44" s="379"/>
      <c r="E44" s="382"/>
      <c r="F44" s="382"/>
      <c r="G44" s="2">
        <v>3</v>
      </c>
      <c r="H44" s="2">
        <v>20</v>
      </c>
      <c r="I44" s="2">
        <f t="shared" si="3"/>
        <v>10.8</v>
      </c>
      <c r="J44" s="83"/>
      <c r="K44" s="2"/>
      <c r="L44" s="2"/>
      <c r="M44" s="2"/>
      <c r="N44" s="2"/>
      <c r="O44" s="2"/>
      <c r="P44" s="2"/>
      <c r="Q44" s="2">
        <f t="shared" si="4"/>
        <v>10.8</v>
      </c>
      <c r="R44" s="1"/>
    </row>
    <row r="45" spans="4:18" x14ac:dyDescent="0.35">
      <c r="D45" s="379"/>
      <c r="E45" s="382"/>
      <c r="F45" s="382"/>
      <c r="G45" s="2">
        <v>4</v>
      </c>
      <c r="H45" s="2">
        <v>30</v>
      </c>
      <c r="I45" s="2">
        <f t="shared" si="3"/>
        <v>16.2</v>
      </c>
      <c r="J45" s="2"/>
      <c r="K45" s="2"/>
      <c r="L45" s="2"/>
      <c r="M45" s="2"/>
      <c r="N45" s="2"/>
      <c r="O45" s="2"/>
      <c r="P45" s="2"/>
      <c r="Q45" s="2">
        <f t="shared" si="4"/>
        <v>16.2</v>
      </c>
      <c r="R45" s="1"/>
    </row>
    <row r="46" spans="4:18" x14ac:dyDescent="0.35">
      <c r="D46" s="379"/>
      <c r="E46" s="382"/>
      <c r="F46" s="382"/>
      <c r="G46" s="2">
        <v>5</v>
      </c>
      <c r="H46" s="2">
        <v>5</v>
      </c>
      <c r="I46" s="2">
        <f t="shared" si="3"/>
        <v>2.7</v>
      </c>
      <c r="J46" s="2"/>
      <c r="K46" s="2"/>
      <c r="L46" s="2"/>
      <c r="M46" s="2"/>
      <c r="N46" s="2"/>
      <c r="O46" s="2"/>
      <c r="P46" s="2"/>
      <c r="Q46" s="2">
        <f t="shared" si="4"/>
        <v>2.7</v>
      </c>
      <c r="R46" s="1"/>
    </row>
    <row r="47" spans="4:18" x14ac:dyDescent="0.35">
      <c r="D47" s="379"/>
      <c r="E47" s="382"/>
      <c r="F47" s="382"/>
      <c r="G47" s="2">
        <v>6</v>
      </c>
      <c r="H47" s="2">
        <v>15</v>
      </c>
      <c r="I47" s="2">
        <f t="shared" si="3"/>
        <v>8.1</v>
      </c>
      <c r="J47" s="2"/>
      <c r="K47" s="2"/>
      <c r="L47" s="2"/>
      <c r="M47" s="2"/>
      <c r="N47" s="2"/>
      <c r="O47" s="2"/>
      <c r="P47" s="2"/>
      <c r="Q47" s="2">
        <f t="shared" si="4"/>
        <v>8.1</v>
      </c>
      <c r="R47" s="1"/>
    </row>
    <row r="48" spans="4:18" x14ac:dyDescent="0.35">
      <c r="D48" s="379"/>
      <c r="E48" s="382"/>
      <c r="F48" s="382"/>
      <c r="G48" s="2">
        <v>7</v>
      </c>
      <c r="H48" s="2">
        <v>10</v>
      </c>
      <c r="I48" s="2">
        <f t="shared" si="3"/>
        <v>5.4</v>
      </c>
      <c r="J48" s="2"/>
      <c r="K48" s="2"/>
      <c r="L48" s="2"/>
      <c r="M48" s="2"/>
      <c r="N48" s="2"/>
      <c r="O48" s="2"/>
      <c r="P48" s="2"/>
      <c r="Q48" s="2">
        <f t="shared" si="4"/>
        <v>5.4</v>
      </c>
      <c r="R48" s="1"/>
    </row>
    <row r="49" spans="4:18" x14ac:dyDescent="0.35">
      <c r="D49" s="379"/>
      <c r="E49" s="382"/>
      <c r="F49" s="382"/>
      <c r="G49" s="2">
        <v>8</v>
      </c>
      <c r="H49" s="2"/>
      <c r="I49" s="2"/>
      <c r="J49" s="2"/>
      <c r="K49" s="2"/>
      <c r="L49" s="2"/>
      <c r="M49" s="2"/>
      <c r="N49" s="2"/>
      <c r="O49" s="2"/>
      <c r="P49" s="2"/>
      <c r="Q49" s="2">
        <f t="shared" si="4"/>
        <v>0</v>
      </c>
      <c r="R49" s="1"/>
    </row>
    <row r="50" spans="4:18" x14ac:dyDescent="0.35">
      <c r="D50" s="379"/>
      <c r="E50" s="382"/>
      <c r="F50" s="382"/>
      <c r="G50" s="2">
        <v>9</v>
      </c>
      <c r="H50" s="2"/>
      <c r="I50" s="2"/>
      <c r="J50" s="2"/>
      <c r="K50" s="2"/>
      <c r="L50" s="2"/>
      <c r="M50" s="2"/>
      <c r="N50" s="2"/>
      <c r="O50" s="2"/>
      <c r="P50" s="2"/>
      <c r="Q50" s="2">
        <f t="shared" si="4"/>
        <v>0</v>
      </c>
      <c r="R50" s="1"/>
    </row>
    <row r="51" spans="4:18" x14ac:dyDescent="0.35">
      <c r="D51" s="380"/>
      <c r="E51" s="383"/>
      <c r="F51" s="383"/>
      <c r="G51" s="2">
        <v>10</v>
      </c>
      <c r="H51" s="2"/>
      <c r="I51" s="2"/>
      <c r="J51" s="2"/>
      <c r="K51" s="2"/>
      <c r="L51" s="2"/>
      <c r="M51" s="2"/>
      <c r="N51" s="2"/>
      <c r="O51" s="2"/>
      <c r="P51" s="2"/>
      <c r="Q51" s="2">
        <f t="shared" si="4"/>
        <v>0</v>
      </c>
      <c r="R51" s="1"/>
    </row>
    <row r="52" spans="4:18" x14ac:dyDescent="0.35">
      <c r="D52" s="2" t="s">
        <v>8</v>
      </c>
      <c r="E52" s="2">
        <f t="shared" ref="E52" si="5">SUM(E42:E51)</f>
        <v>100</v>
      </c>
      <c r="F52" s="2">
        <f t="shared" ref="F52" si="6">SUM(F42:F51)</f>
        <v>90</v>
      </c>
      <c r="G52" s="2"/>
      <c r="H52" s="2">
        <f t="shared" ref="H52" si="7">SUM(H42:H51)</f>
        <v>100</v>
      </c>
      <c r="I52" s="2">
        <f>SUM(I42:I51)</f>
        <v>54</v>
      </c>
      <c r="J52" s="2">
        <f t="shared" ref="J52" si="8">SUM(J42:J51)</f>
        <v>0</v>
      </c>
      <c r="K52" s="2">
        <f t="shared" ref="K52" si="9">SUM(K42:K51)</f>
        <v>0</v>
      </c>
      <c r="L52" s="2">
        <f t="shared" ref="L52" si="10">SUM(L42:L51)</f>
        <v>0</v>
      </c>
      <c r="M52" s="2">
        <f t="shared" ref="M52" si="11">SUM(M42:M51)</f>
        <v>0</v>
      </c>
      <c r="N52" s="2">
        <f t="shared" ref="N52" si="12">SUM(N42:N51)</f>
        <v>0</v>
      </c>
      <c r="O52" s="2">
        <f t="shared" ref="O52" si="13">SUM(O42:O51)</f>
        <v>0</v>
      </c>
      <c r="P52" s="2">
        <f t="shared" ref="P52" si="14">SUM(P42:P51)</f>
        <v>0</v>
      </c>
      <c r="Q52" s="2">
        <f t="shared" ref="Q52" si="15">SUM(Q42:Q51)</f>
        <v>54</v>
      </c>
      <c r="R52" s="2">
        <f t="shared" ref="R52" si="16">SUM(R42:R51)</f>
        <v>0</v>
      </c>
    </row>
    <row r="55" spans="4:18" x14ac:dyDescent="0.35">
      <c r="D55" s="373" t="s">
        <v>1</v>
      </c>
      <c r="E55" s="373" t="s">
        <v>2</v>
      </c>
      <c r="F55" s="373" t="s">
        <v>3</v>
      </c>
      <c r="G55" s="375" t="s">
        <v>105</v>
      </c>
      <c r="H55" s="376"/>
      <c r="I55" s="376"/>
      <c r="J55" s="376"/>
      <c r="K55" s="376"/>
      <c r="L55" s="376"/>
      <c r="M55" s="376"/>
      <c r="N55" s="376"/>
      <c r="O55" s="377"/>
      <c r="P55" s="1"/>
      <c r="Q55" s="1"/>
      <c r="R55" s="1"/>
    </row>
    <row r="56" spans="4:18" ht="43.5" x14ac:dyDescent="0.35">
      <c r="D56" s="374"/>
      <c r="E56" s="374"/>
      <c r="F56" s="374"/>
      <c r="G56" s="5" t="s">
        <v>4</v>
      </c>
      <c r="H56" s="5" t="s">
        <v>20</v>
      </c>
      <c r="I56" s="5" t="s">
        <v>52</v>
      </c>
      <c r="J56" s="5" t="s">
        <v>48</v>
      </c>
      <c r="K56" s="5" t="s">
        <v>25</v>
      </c>
      <c r="L56" s="5" t="s">
        <v>26</v>
      </c>
      <c r="M56" s="5" t="s">
        <v>27</v>
      </c>
      <c r="N56" s="5" t="s">
        <v>28</v>
      </c>
      <c r="O56" s="3" t="s">
        <v>46</v>
      </c>
      <c r="P56" s="3" t="s">
        <v>47</v>
      </c>
      <c r="Q56" s="3" t="s">
        <v>38</v>
      </c>
      <c r="R56" s="3" t="s">
        <v>13</v>
      </c>
    </row>
    <row r="57" spans="4:18" x14ac:dyDescent="0.35">
      <c r="D57" s="5" t="s">
        <v>9</v>
      </c>
      <c r="E57" s="5" t="s">
        <v>10</v>
      </c>
      <c r="F57" s="5" t="s">
        <v>11</v>
      </c>
      <c r="G57" s="5" t="s">
        <v>12</v>
      </c>
      <c r="H57" s="5" t="s">
        <v>14</v>
      </c>
      <c r="I57" s="5" t="s">
        <v>51</v>
      </c>
      <c r="J57" s="5"/>
      <c r="K57" s="5"/>
      <c r="L57" s="5"/>
      <c r="M57" s="5"/>
      <c r="N57" s="5"/>
      <c r="O57" s="5" t="s">
        <v>41</v>
      </c>
      <c r="P57" s="5" t="s">
        <v>42</v>
      </c>
      <c r="Q57" s="5" t="s">
        <v>43</v>
      </c>
      <c r="R57" s="3" t="s">
        <v>44</v>
      </c>
    </row>
    <row r="58" spans="4:18" x14ac:dyDescent="0.35">
      <c r="D58" s="378">
        <v>1</v>
      </c>
      <c r="E58" s="381">
        <v>100</v>
      </c>
      <c r="F58" s="381">
        <v>90</v>
      </c>
      <c r="G58" s="2">
        <v>1</v>
      </c>
      <c r="H58" s="2">
        <v>10</v>
      </c>
      <c r="I58" s="2">
        <f>H58*0.6*0.9</f>
        <v>5.4</v>
      </c>
      <c r="J58" s="2"/>
      <c r="K58" s="2"/>
      <c r="L58" s="2"/>
      <c r="M58" s="2"/>
      <c r="N58" s="2"/>
      <c r="O58" s="2"/>
      <c r="P58" s="2"/>
      <c r="Q58" s="2"/>
      <c r="R58" s="1"/>
    </row>
    <row r="59" spans="4:18" x14ac:dyDescent="0.35">
      <c r="D59" s="379"/>
      <c r="E59" s="382"/>
      <c r="F59" s="382"/>
      <c r="G59" s="2">
        <v>2</v>
      </c>
      <c r="H59" s="2">
        <v>10</v>
      </c>
      <c r="I59" s="2">
        <f t="shared" ref="I59:I64" si="17">H59*0.6*0.9</f>
        <v>5.4</v>
      </c>
      <c r="J59" s="2"/>
      <c r="K59" s="2"/>
      <c r="L59" s="2"/>
      <c r="M59" s="2"/>
      <c r="N59" s="2"/>
      <c r="O59" s="2"/>
      <c r="P59" s="2"/>
      <c r="Q59" s="2"/>
      <c r="R59" s="1"/>
    </row>
    <row r="60" spans="4:18" x14ac:dyDescent="0.35">
      <c r="D60" s="379"/>
      <c r="E60" s="382"/>
      <c r="F60" s="382"/>
      <c r="G60" s="2">
        <v>3</v>
      </c>
      <c r="H60" s="2">
        <v>20</v>
      </c>
      <c r="I60" s="2">
        <f t="shared" si="17"/>
        <v>10.8</v>
      </c>
      <c r="J60" s="2"/>
      <c r="K60" s="2"/>
      <c r="L60" s="2"/>
      <c r="M60" s="2"/>
      <c r="N60" s="2"/>
      <c r="O60" s="2"/>
      <c r="P60" s="2"/>
      <c r="Q60" s="2"/>
      <c r="R60" s="1"/>
    </row>
    <row r="61" spans="4:18" x14ac:dyDescent="0.35">
      <c r="D61" s="379"/>
      <c r="E61" s="382"/>
      <c r="F61" s="382"/>
      <c r="G61" s="2">
        <v>4</v>
      </c>
      <c r="H61" s="2">
        <v>30</v>
      </c>
      <c r="I61" s="2">
        <f t="shared" si="17"/>
        <v>16.2</v>
      </c>
      <c r="J61" s="2"/>
      <c r="K61" s="2"/>
      <c r="L61" s="2"/>
      <c r="M61" s="2"/>
      <c r="N61" s="2"/>
      <c r="O61" s="2"/>
      <c r="P61" s="2"/>
      <c r="Q61" s="2"/>
      <c r="R61" s="1"/>
    </row>
    <row r="62" spans="4:18" x14ac:dyDescent="0.35">
      <c r="D62" s="379"/>
      <c r="E62" s="382"/>
      <c r="F62" s="382"/>
      <c r="G62" s="2">
        <v>5</v>
      </c>
      <c r="H62" s="2">
        <v>5</v>
      </c>
      <c r="I62" s="2">
        <f t="shared" si="17"/>
        <v>2.7</v>
      </c>
      <c r="J62" s="2"/>
      <c r="K62" s="2"/>
      <c r="L62" s="2"/>
      <c r="M62" s="2"/>
      <c r="N62" s="2"/>
      <c r="O62" s="2"/>
      <c r="P62" s="2"/>
      <c r="Q62" s="2"/>
      <c r="R62" s="1"/>
    </row>
    <row r="63" spans="4:18" x14ac:dyDescent="0.35">
      <c r="D63" s="379"/>
      <c r="E63" s="382"/>
      <c r="F63" s="382"/>
      <c r="G63" s="2">
        <v>6</v>
      </c>
      <c r="H63" s="2">
        <v>15</v>
      </c>
      <c r="I63" s="2">
        <f t="shared" si="17"/>
        <v>8.1</v>
      </c>
      <c r="J63" s="2"/>
      <c r="K63" s="2"/>
      <c r="L63" s="2"/>
      <c r="M63" s="2"/>
      <c r="N63" s="2"/>
      <c r="O63" s="2"/>
      <c r="P63" s="2"/>
      <c r="Q63" s="2"/>
      <c r="R63" s="1"/>
    </row>
    <row r="64" spans="4:18" x14ac:dyDescent="0.35">
      <c r="D64" s="379"/>
      <c r="E64" s="382"/>
      <c r="F64" s="382"/>
      <c r="G64" s="2">
        <v>7</v>
      </c>
      <c r="H64" s="2">
        <v>10</v>
      </c>
      <c r="I64" s="2">
        <f t="shared" si="17"/>
        <v>5.4</v>
      </c>
      <c r="J64" s="2"/>
      <c r="K64" s="2"/>
      <c r="L64" s="2"/>
      <c r="M64" s="2"/>
      <c r="N64" s="2"/>
      <c r="O64" s="2"/>
      <c r="P64" s="2"/>
      <c r="Q64" s="2"/>
      <c r="R64" s="1"/>
    </row>
    <row r="65" spans="4:18" x14ac:dyDescent="0.35">
      <c r="D65" s="379"/>
      <c r="E65" s="382"/>
      <c r="F65" s="382"/>
      <c r="G65" s="2">
        <v>8</v>
      </c>
      <c r="H65" s="2"/>
      <c r="I65" s="2"/>
      <c r="J65" s="2"/>
      <c r="K65" s="2"/>
      <c r="L65" s="2"/>
      <c r="M65" s="2"/>
      <c r="N65" s="2"/>
      <c r="O65" s="2"/>
      <c r="P65" s="2"/>
      <c r="Q65" s="2"/>
      <c r="R65" s="1"/>
    </row>
    <row r="66" spans="4:18" x14ac:dyDescent="0.35">
      <c r="D66" s="379"/>
      <c r="E66" s="382"/>
      <c r="F66" s="382"/>
      <c r="G66" s="2">
        <v>9</v>
      </c>
      <c r="H66" s="2"/>
      <c r="I66" s="2"/>
      <c r="J66" s="2"/>
      <c r="K66" s="2"/>
      <c r="L66" s="2"/>
      <c r="M66" s="2"/>
      <c r="N66" s="2"/>
      <c r="O66" s="2"/>
      <c r="P66" s="2"/>
      <c r="Q66" s="2"/>
      <c r="R66" s="1"/>
    </row>
    <row r="67" spans="4:18" x14ac:dyDescent="0.35">
      <c r="D67" s="380"/>
      <c r="E67" s="383"/>
      <c r="F67" s="383"/>
      <c r="G67" s="2">
        <v>10</v>
      </c>
      <c r="H67" s="2"/>
      <c r="I67" s="2"/>
      <c r="J67" s="2"/>
      <c r="K67" s="2"/>
      <c r="L67" s="2"/>
      <c r="M67" s="2"/>
      <c r="N67" s="2"/>
      <c r="O67" s="2"/>
      <c r="P67" s="2"/>
      <c r="Q67" s="2"/>
      <c r="R67" s="1"/>
    </row>
    <row r="68" spans="4:18" x14ac:dyDescent="0.35">
      <c r="D68" s="2" t="s">
        <v>8</v>
      </c>
      <c r="E68" s="2">
        <f t="shared" ref="E68" si="18">SUM(E58:E67)</f>
        <v>100</v>
      </c>
      <c r="F68" s="2">
        <f t="shared" ref="F68" si="19">SUM(F58:F67)</f>
        <v>90</v>
      </c>
      <c r="G68" s="2"/>
      <c r="H68" s="2">
        <f t="shared" ref="H68" si="20">SUM(H58:H67)</f>
        <v>100</v>
      </c>
      <c r="I68" s="2">
        <f>SUM(I58:I67)</f>
        <v>54</v>
      </c>
      <c r="J68" s="2">
        <f t="shared" ref="J68" si="21">SUM(J58:J67)</f>
        <v>0</v>
      </c>
      <c r="K68" s="2">
        <f t="shared" ref="K68" si="22">SUM(K58:K67)</f>
        <v>0</v>
      </c>
      <c r="L68" s="2">
        <f t="shared" ref="L68" si="23">SUM(L58:L67)</f>
        <v>0</v>
      </c>
      <c r="M68" s="2">
        <f t="shared" ref="M68" si="24">SUM(M58:M67)</f>
        <v>0</v>
      </c>
      <c r="N68" s="2">
        <f t="shared" ref="N68" si="25">SUM(N58:N67)</f>
        <v>0</v>
      </c>
      <c r="O68" s="2">
        <f t="shared" ref="O68" si="26">SUM(O58:O67)</f>
        <v>0</v>
      </c>
      <c r="P68" s="2">
        <f t="shared" ref="P68" si="27">SUM(P58:P67)</f>
        <v>0</v>
      </c>
      <c r="Q68" s="2">
        <f t="shared" ref="Q68" si="28">SUM(Q58:Q67)</f>
        <v>0</v>
      </c>
      <c r="R68" s="2">
        <f t="shared" ref="R68" si="29">SUM(R58:R67)</f>
        <v>0</v>
      </c>
    </row>
    <row r="71" spans="4:18" x14ac:dyDescent="0.35">
      <c r="D71" s="6" t="s">
        <v>22</v>
      </c>
    </row>
    <row r="72" spans="4:18" ht="15" customHeight="1" x14ac:dyDescent="0.35">
      <c r="D72" s="373" t="s">
        <v>1</v>
      </c>
      <c r="E72" s="373" t="s">
        <v>2</v>
      </c>
      <c r="F72" s="373" t="s">
        <v>3</v>
      </c>
      <c r="G72" s="388" t="s">
        <v>23</v>
      </c>
      <c r="H72" s="388"/>
      <c r="I72" s="388"/>
      <c r="J72" s="388"/>
      <c r="K72" s="388"/>
      <c r="L72" s="388"/>
      <c r="M72" s="389"/>
    </row>
    <row r="73" spans="4:18" ht="35.25" customHeight="1" x14ac:dyDescent="0.35">
      <c r="D73" s="374"/>
      <c r="E73" s="374"/>
      <c r="F73" s="374"/>
      <c r="G73" s="5" t="s">
        <v>29</v>
      </c>
      <c r="H73" s="5" t="s">
        <v>30</v>
      </c>
      <c r="I73" s="5" t="s">
        <v>5</v>
      </c>
      <c r="J73" s="5" t="s">
        <v>6</v>
      </c>
      <c r="K73" s="4" t="s">
        <v>7</v>
      </c>
      <c r="L73" s="4" t="s">
        <v>31</v>
      </c>
      <c r="M73" s="390"/>
    </row>
    <row r="74" spans="4:18" x14ac:dyDescent="0.35">
      <c r="D74" s="5" t="s">
        <v>9</v>
      </c>
      <c r="E74" s="5" t="s">
        <v>10</v>
      </c>
      <c r="F74" s="5" t="s">
        <v>11</v>
      </c>
      <c r="G74" s="5" t="s">
        <v>12</v>
      </c>
      <c r="H74" s="5" t="s">
        <v>14</v>
      </c>
      <c r="I74" s="5" t="s">
        <v>15</v>
      </c>
      <c r="J74" s="5" t="s">
        <v>16</v>
      </c>
      <c r="K74" s="5" t="s">
        <v>17</v>
      </c>
      <c r="L74" s="5" t="s">
        <v>45</v>
      </c>
      <c r="M74" s="3" t="s">
        <v>18</v>
      </c>
    </row>
    <row r="75" spans="4:18" ht="53.25" customHeight="1" x14ac:dyDescent="0.35">
      <c r="D75" s="371"/>
      <c r="E75" s="371"/>
      <c r="F75" s="371"/>
      <c r="G75" s="8" t="s">
        <v>35</v>
      </c>
      <c r="H75" s="7" t="s">
        <v>24</v>
      </c>
      <c r="I75" s="9">
        <f>I20</f>
        <v>0</v>
      </c>
      <c r="J75" s="9">
        <v>10</v>
      </c>
      <c r="K75" s="9">
        <v>10</v>
      </c>
      <c r="L75" s="9">
        <f>I75-K75</f>
        <v>-10</v>
      </c>
      <c r="M75" s="9"/>
    </row>
    <row r="76" spans="4:18" x14ac:dyDescent="0.35">
      <c r="D76" s="372"/>
      <c r="E76" s="372"/>
      <c r="F76" s="372"/>
      <c r="G76" s="384" t="s">
        <v>32</v>
      </c>
      <c r="H76" s="7" t="s">
        <v>24</v>
      </c>
      <c r="I76" s="9"/>
      <c r="J76" s="9"/>
      <c r="K76" s="9"/>
      <c r="L76" s="9"/>
      <c r="M76" s="9"/>
    </row>
    <row r="77" spans="4:18" x14ac:dyDescent="0.35">
      <c r="D77" s="372"/>
      <c r="E77" s="372"/>
      <c r="F77" s="372"/>
      <c r="G77" s="391"/>
      <c r="H77" s="7" t="s">
        <v>25</v>
      </c>
      <c r="I77" s="9"/>
      <c r="J77" s="9"/>
      <c r="K77" s="9"/>
      <c r="L77" s="9"/>
      <c r="M77" s="9"/>
    </row>
    <row r="78" spans="4:18" x14ac:dyDescent="0.35">
      <c r="D78" s="372"/>
      <c r="E78" s="372"/>
      <c r="F78" s="372"/>
      <c r="G78" s="391"/>
      <c r="H78" s="7" t="s">
        <v>26</v>
      </c>
      <c r="I78" s="9"/>
      <c r="J78" s="9"/>
      <c r="K78" s="9"/>
      <c r="L78" s="9"/>
      <c r="M78" s="9"/>
    </row>
    <row r="79" spans="4:18" x14ac:dyDescent="0.35">
      <c r="D79" s="372"/>
      <c r="E79" s="372"/>
      <c r="F79" s="372"/>
      <c r="G79" s="391"/>
      <c r="H79" s="7" t="s">
        <v>27</v>
      </c>
      <c r="I79" s="9"/>
      <c r="J79" s="9"/>
      <c r="K79" s="9"/>
      <c r="L79" s="9"/>
      <c r="M79" s="9"/>
    </row>
    <row r="80" spans="4:18" x14ac:dyDescent="0.35">
      <c r="D80" s="372"/>
      <c r="E80" s="372"/>
      <c r="F80" s="372"/>
      <c r="G80" s="392"/>
      <c r="H80" s="7" t="s">
        <v>28</v>
      </c>
      <c r="I80" s="9"/>
      <c r="J80" s="9"/>
      <c r="K80" s="9"/>
      <c r="L80" s="9"/>
      <c r="M80" s="9"/>
    </row>
    <row r="81" spans="4:13" x14ac:dyDescent="0.35">
      <c r="D81" s="372"/>
      <c r="E81" s="372"/>
      <c r="F81" s="372"/>
      <c r="G81" s="384" t="s">
        <v>33</v>
      </c>
      <c r="H81" s="7" t="s">
        <v>24</v>
      </c>
      <c r="I81" s="9"/>
      <c r="J81" s="9"/>
      <c r="K81" s="9"/>
      <c r="L81" s="9"/>
      <c r="M81" s="9"/>
    </row>
    <row r="82" spans="4:13" x14ac:dyDescent="0.35">
      <c r="D82" s="372"/>
      <c r="E82" s="372"/>
      <c r="F82" s="372"/>
      <c r="G82" s="385"/>
      <c r="H82" s="7" t="s">
        <v>25</v>
      </c>
      <c r="I82" s="9"/>
      <c r="J82" s="9"/>
      <c r="K82" s="9"/>
      <c r="L82" s="9"/>
      <c r="M82" s="9"/>
    </row>
    <row r="83" spans="4:13" x14ac:dyDescent="0.35">
      <c r="D83" s="372"/>
      <c r="E83" s="372"/>
      <c r="F83" s="372"/>
      <c r="G83" s="385"/>
      <c r="H83" s="7" t="s">
        <v>26</v>
      </c>
      <c r="I83" s="9"/>
      <c r="J83" s="9"/>
      <c r="K83" s="9"/>
      <c r="L83" s="9"/>
      <c r="M83" s="9"/>
    </row>
    <row r="84" spans="4:13" x14ac:dyDescent="0.35">
      <c r="D84" s="372"/>
      <c r="E84" s="372"/>
      <c r="F84" s="372"/>
      <c r="G84" s="385"/>
      <c r="H84" s="7" t="s">
        <v>27</v>
      </c>
      <c r="I84" s="9"/>
      <c r="J84" s="9"/>
      <c r="K84" s="9"/>
      <c r="L84" s="9"/>
      <c r="M84" s="9"/>
    </row>
    <row r="85" spans="4:13" x14ac:dyDescent="0.35">
      <c r="D85" s="372"/>
      <c r="E85" s="372"/>
      <c r="F85" s="372"/>
      <c r="G85" s="386"/>
      <c r="H85" s="7" t="s">
        <v>28</v>
      </c>
      <c r="I85" s="9"/>
      <c r="J85" s="9"/>
      <c r="K85" s="9"/>
      <c r="L85" s="9"/>
      <c r="M85" s="9"/>
    </row>
    <row r="86" spans="4:13" x14ac:dyDescent="0.35">
      <c r="D86" s="372"/>
      <c r="E86" s="372"/>
      <c r="F86" s="372"/>
      <c r="G86" s="384" t="s">
        <v>34</v>
      </c>
      <c r="H86" s="7" t="s">
        <v>24</v>
      </c>
      <c r="I86" s="9"/>
      <c r="J86" s="9"/>
      <c r="K86" s="9"/>
      <c r="L86" s="9"/>
      <c r="M86" s="9"/>
    </row>
    <row r="87" spans="4:13" x14ac:dyDescent="0.35">
      <c r="D87" s="372"/>
      <c r="E87" s="372"/>
      <c r="F87" s="372"/>
      <c r="G87" s="385"/>
      <c r="H87" s="7" t="s">
        <v>25</v>
      </c>
      <c r="I87" s="9"/>
      <c r="J87" s="9"/>
      <c r="K87" s="9"/>
      <c r="L87" s="9"/>
      <c r="M87" s="9"/>
    </row>
    <row r="88" spans="4:13" x14ac:dyDescent="0.35">
      <c r="D88" s="372"/>
      <c r="E88" s="372"/>
      <c r="F88" s="372"/>
      <c r="G88" s="385"/>
      <c r="H88" s="7" t="s">
        <v>26</v>
      </c>
      <c r="I88" s="9"/>
      <c r="J88" s="9"/>
      <c r="K88" s="9"/>
      <c r="L88" s="9"/>
      <c r="M88" s="9"/>
    </row>
    <row r="89" spans="4:13" x14ac:dyDescent="0.35">
      <c r="D89" s="372"/>
      <c r="E89" s="372"/>
      <c r="F89" s="372"/>
      <c r="G89" s="385"/>
      <c r="H89" s="7" t="s">
        <v>27</v>
      </c>
      <c r="I89" s="9"/>
      <c r="J89" s="9"/>
      <c r="K89" s="9"/>
      <c r="L89" s="9"/>
      <c r="M89" s="9"/>
    </row>
    <row r="90" spans="4:13" x14ac:dyDescent="0.35">
      <c r="D90" s="387"/>
      <c r="E90" s="387"/>
      <c r="F90" s="387"/>
      <c r="G90" s="386"/>
      <c r="H90" s="7" t="s">
        <v>28</v>
      </c>
      <c r="I90" s="9"/>
      <c r="J90" s="9"/>
      <c r="K90" s="9"/>
      <c r="L90" s="9"/>
      <c r="M90" s="9"/>
    </row>
  </sheetData>
  <mergeCells count="45">
    <mergeCell ref="M72:M73"/>
    <mergeCell ref="G76:G80"/>
    <mergeCell ref="D10:D19"/>
    <mergeCell ref="E10:E19"/>
    <mergeCell ref="F10:F19"/>
    <mergeCell ref="D72:D73"/>
    <mergeCell ref="E72:E73"/>
    <mergeCell ref="F72:F73"/>
    <mergeCell ref="G72:L72"/>
    <mergeCell ref="D26:D35"/>
    <mergeCell ref="E26:E35"/>
    <mergeCell ref="F26:F35"/>
    <mergeCell ref="D58:D67"/>
    <mergeCell ref="E58:E67"/>
    <mergeCell ref="F58:F67"/>
    <mergeCell ref="G39:O39"/>
    <mergeCell ref="G7:M7"/>
    <mergeCell ref="I10:I19"/>
    <mergeCell ref="D23:D24"/>
    <mergeCell ref="E23:E24"/>
    <mergeCell ref="F23:F24"/>
    <mergeCell ref="D7:D8"/>
    <mergeCell ref="E7:E8"/>
    <mergeCell ref="F7:F8"/>
    <mergeCell ref="L10:L19"/>
    <mergeCell ref="J10:J19"/>
    <mergeCell ref="K10:K19"/>
    <mergeCell ref="G23:O23"/>
    <mergeCell ref="M10:M19"/>
    <mergeCell ref="G81:G85"/>
    <mergeCell ref="G86:G90"/>
    <mergeCell ref="D75:D90"/>
    <mergeCell ref="E75:E90"/>
    <mergeCell ref="F75:F90"/>
    <mergeCell ref="R26:R35"/>
    <mergeCell ref="D55:D56"/>
    <mergeCell ref="E55:E56"/>
    <mergeCell ref="F55:F56"/>
    <mergeCell ref="G55:O55"/>
    <mergeCell ref="D39:D40"/>
    <mergeCell ref="E39:E40"/>
    <mergeCell ref="F39:F40"/>
    <mergeCell ref="D42:D51"/>
    <mergeCell ref="E42:E51"/>
    <mergeCell ref="F42:F51"/>
  </mergeCells>
  <printOptions horizontalCentered="1"/>
  <pageMargins left="0.11811023622047245" right="0.11811023622047245" top="0.15748031496062992" bottom="0.19685039370078741" header="0.31496062992125984" footer="0.31496062992125984"/>
  <pageSetup scale="65" orientation="landscape"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DF38F-471B-46FE-94E7-6647EB99BEDA}">
  <dimension ref="A1:BH24"/>
  <sheetViews>
    <sheetView zoomScale="90" zoomScaleNormal="90" workbookViewId="0">
      <selection activeCell="N17" sqref="N17"/>
    </sheetView>
  </sheetViews>
  <sheetFormatPr defaultColWidth="9.1796875" defaultRowHeight="14" x14ac:dyDescent="0.3"/>
  <cols>
    <col min="1" max="1" width="6.81640625" style="70" customWidth="1"/>
    <col min="2" max="2" width="7.1796875" style="57" hidden="1" customWidth="1"/>
    <col min="3" max="3" width="16.453125" style="71" customWidth="1"/>
    <col min="4" max="4" width="10.7265625" style="57" customWidth="1"/>
    <col min="5" max="5" width="16.26953125" style="72" bestFit="1" customWidth="1"/>
    <col min="6" max="6" width="17.453125" style="57" customWidth="1"/>
    <col min="7" max="7" width="23.81640625" style="57" customWidth="1"/>
    <col min="8" max="8" width="24.81640625" style="57" hidden="1" customWidth="1"/>
    <col min="9" max="9" width="34.453125" style="57" hidden="1" customWidth="1"/>
    <col min="10" max="10" width="39.1796875" style="57" hidden="1" customWidth="1"/>
    <col min="11" max="11" width="9.1796875" style="57" customWidth="1"/>
    <col min="12" max="12" width="16.7265625" style="57" customWidth="1"/>
    <col min="13" max="13" width="17.1796875" style="57" hidden="1" customWidth="1"/>
    <col min="14" max="14" width="20.81640625" style="15" bestFit="1" customWidth="1"/>
    <col min="15" max="15" width="22" style="15" hidden="1" customWidth="1"/>
    <col min="16" max="16" width="19.1796875" style="73" hidden="1" customWidth="1"/>
    <col min="17" max="17" width="15.453125" style="74" hidden="1" customWidth="1"/>
    <col min="18" max="18" width="17.26953125" style="75" hidden="1" customWidth="1"/>
    <col min="19" max="19" width="28.7265625" style="19" hidden="1" customWidth="1"/>
    <col min="20" max="20" width="19.453125" style="19" hidden="1" customWidth="1"/>
    <col min="21" max="21" width="26.54296875" style="19" hidden="1" customWidth="1"/>
    <col min="22" max="22" width="19.1796875" style="19" hidden="1" customWidth="1"/>
    <col min="23" max="23" width="19.81640625" style="19" hidden="1" customWidth="1"/>
    <col min="24" max="24" width="26.54296875" style="76" hidden="1" customWidth="1"/>
    <col min="25" max="25" width="26.54296875" style="19" hidden="1" customWidth="1"/>
    <col min="26" max="27" width="40.7265625" style="15" hidden="1" customWidth="1"/>
    <col min="28" max="30" width="9.1796875" style="15" hidden="1" customWidth="1"/>
    <col min="31" max="31" width="14.7265625" style="15" hidden="1" customWidth="1"/>
    <col min="32" max="32" width="9.1796875" style="15" hidden="1" customWidth="1"/>
    <col min="33" max="34" width="11.1796875" style="15" hidden="1" customWidth="1"/>
    <col min="35" max="35" width="13.453125" style="15" customWidth="1"/>
    <col min="36" max="36" width="9.1796875" style="57" customWidth="1"/>
    <col min="37" max="37" width="16.7265625" style="57" customWidth="1"/>
    <col min="38" max="38" width="17.1796875" style="57" hidden="1" customWidth="1"/>
    <col min="39" max="39" width="20.81640625" style="15" bestFit="1" customWidth="1"/>
    <col min="40" max="40" width="22" style="15" hidden="1" customWidth="1"/>
    <col min="41" max="41" width="19.1796875" style="73" hidden="1" customWidth="1"/>
    <col min="42" max="42" width="15.453125" style="74" hidden="1" customWidth="1"/>
    <col min="43" max="43" width="17.26953125" style="75" hidden="1" customWidth="1"/>
    <col min="44" max="44" width="28.7265625" style="19" hidden="1" customWidth="1"/>
    <col min="45" max="45" width="19.453125" style="19" hidden="1" customWidth="1"/>
    <col min="46" max="46" width="26.54296875" style="19" hidden="1" customWidth="1"/>
    <col min="47" max="47" width="19.1796875" style="19" hidden="1" customWidth="1"/>
    <col min="48" max="48" width="19.81640625" style="19" hidden="1" customWidth="1"/>
    <col min="49" max="49" width="26.54296875" style="76" hidden="1" customWidth="1"/>
    <col min="50" max="50" width="26.54296875" style="19" hidden="1" customWidth="1"/>
    <col min="51" max="52" width="40.7265625" style="15" hidden="1" customWidth="1"/>
    <col min="53" max="55" width="9.1796875" style="15" hidden="1" customWidth="1"/>
    <col min="56" max="56" width="14.7265625" style="15" hidden="1" customWidth="1"/>
    <col min="57" max="57" width="9.1796875" style="15" hidden="1" customWidth="1"/>
    <col min="58" max="59" width="11.1796875" style="15" hidden="1" customWidth="1"/>
    <col min="60" max="60" width="14" style="15" customWidth="1"/>
    <col min="61" max="16384" width="9.1796875" style="15"/>
  </cols>
  <sheetData>
    <row r="1" spans="1:60" ht="49.5" customHeight="1" x14ac:dyDescent="0.3">
      <c r="A1" s="415"/>
      <c r="B1" s="415"/>
      <c r="C1" s="415"/>
      <c r="D1" s="415"/>
      <c r="E1" s="415"/>
      <c r="F1" s="415"/>
      <c r="G1" s="415"/>
      <c r="H1" s="416"/>
      <c r="I1" s="416"/>
      <c r="J1" s="416"/>
      <c r="K1" s="416"/>
      <c r="L1" s="416"/>
      <c r="M1" s="416"/>
      <c r="N1" s="416"/>
      <c r="O1" s="416"/>
      <c r="P1" s="416"/>
      <c r="Q1" s="11"/>
      <c r="R1" s="12"/>
      <c r="S1" s="13"/>
      <c r="T1" s="13"/>
      <c r="U1" s="13"/>
      <c r="V1" s="13"/>
      <c r="W1" s="13"/>
      <c r="X1" s="14"/>
      <c r="Y1" s="13"/>
      <c r="AJ1" s="85"/>
      <c r="AK1" s="15"/>
      <c r="AL1" s="15"/>
      <c r="AO1" s="15"/>
      <c r="AP1" s="11"/>
      <c r="AQ1" s="12"/>
      <c r="AR1" s="13"/>
      <c r="AS1" s="13"/>
      <c r="AT1" s="13"/>
      <c r="AU1" s="13"/>
      <c r="AV1" s="13"/>
      <c r="AW1" s="14"/>
      <c r="AX1" s="13"/>
    </row>
    <row r="2" spans="1:60" s="18" customFormat="1" ht="41.25" customHeight="1" x14ac:dyDescent="0.35">
      <c r="A2" s="16"/>
      <c r="B2" s="417" t="s">
        <v>53</v>
      </c>
      <c r="C2" s="418"/>
      <c r="D2" s="418"/>
      <c r="E2" s="418"/>
      <c r="F2" s="418"/>
      <c r="G2" s="419"/>
      <c r="H2" s="396" t="s">
        <v>111</v>
      </c>
      <c r="I2" s="396"/>
      <c r="J2" s="396"/>
      <c r="K2" s="396"/>
      <c r="L2" s="396"/>
      <c r="M2" s="396"/>
      <c r="N2" s="396"/>
      <c r="O2" s="396"/>
      <c r="P2" s="396"/>
      <c r="Q2" s="396"/>
      <c r="R2" s="396"/>
      <c r="S2" s="396"/>
      <c r="T2" s="396"/>
      <c r="U2" s="396"/>
      <c r="V2" s="396"/>
      <c r="W2" s="396"/>
      <c r="X2" s="396"/>
      <c r="Y2" s="396"/>
      <c r="Z2" s="396"/>
      <c r="AA2" s="396"/>
      <c r="AB2" s="396"/>
      <c r="AC2" s="396"/>
      <c r="AD2" s="396"/>
      <c r="AE2" s="396"/>
      <c r="AF2" s="396"/>
      <c r="AG2" s="396"/>
      <c r="AH2" s="396"/>
      <c r="AI2" s="396"/>
      <c r="AJ2" s="396"/>
      <c r="AK2" s="396"/>
      <c r="AL2" s="396"/>
      <c r="AM2" s="396"/>
      <c r="AN2" s="396"/>
      <c r="AO2" s="396"/>
      <c r="AP2" s="396"/>
      <c r="AQ2" s="396"/>
      <c r="AR2" s="396"/>
      <c r="AS2" s="396"/>
      <c r="AT2" s="396"/>
      <c r="AU2" s="396"/>
      <c r="AV2" s="396"/>
      <c r="AW2" s="396"/>
      <c r="AX2" s="396"/>
      <c r="AY2" s="396"/>
      <c r="AZ2" s="396"/>
      <c r="BA2" s="396"/>
      <c r="BB2" s="396"/>
      <c r="BC2" s="396"/>
      <c r="BD2" s="396"/>
      <c r="BE2" s="396"/>
      <c r="BF2" s="396"/>
      <c r="BG2" s="396"/>
      <c r="BH2" s="396"/>
    </row>
    <row r="3" spans="1:60" s="19" customFormat="1" ht="27.75" customHeight="1" x14ac:dyDescent="0.35">
      <c r="A3" s="396" t="s">
        <v>54</v>
      </c>
      <c r="B3" s="396" t="s">
        <v>55</v>
      </c>
      <c r="C3" s="396" t="s">
        <v>56</v>
      </c>
      <c r="D3" s="404" t="s">
        <v>57</v>
      </c>
      <c r="E3" s="404" t="s">
        <v>106</v>
      </c>
      <c r="F3" s="396" t="s">
        <v>58</v>
      </c>
      <c r="G3" s="420" t="s">
        <v>59</v>
      </c>
      <c r="H3" s="421" t="s">
        <v>60</v>
      </c>
      <c r="I3" s="421"/>
      <c r="J3" s="421" t="s">
        <v>61</v>
      </c>
      <c r="K3" s="405" t="s">
        <v>109</v>
      </c>
      <c r="L3" s="406"/>
      <c r="M3" s="406"/>
      <c r="N3" s="406"/>
      <c r="P3" s="409" t="s">
        <v>63</v>
      </c>
      <c r="Q3" s="411" t="s">
        <v>64</v>
      </c>
      <c r="R3" s="413" t="s">
        <v>65</v>
      </c>
      <c r="S3" s="397" t="s">
        <v>66</v>
      </c>
      <c r="T3" s="397"/>
      <c r="U3" s="397"/>
      <c r="V3" s="397" t="s">
        <v>67</v>
      </c>
      <c r="W3" s="397"/>
      <c r="X3" s="397"/>
      <c r="Y3" s="399" t="s">
        <v>68</v>
      </c>
      <c r="Z3" s="400" t="s">
        <v>69</v>
      </c>
      <c r="AI3" s="401" t="s">
        <v>104</v>
      </c>
      <c r="AJ3" s="405" t="s">
        <v>110</v>
      </c>
      <c r="AK3" s="406"/>
      <c r="AL3" s="406"/>
      <c r="AM3" s="406"/>
      <c r="AO3" s="409" t="s">
        <v>63</v>
      </c>
      <c r="AP3" s="411" t="s">
        <v>64</v>
      </c>
      <c r="AQ3" s="413" t="s">
        <v>65</v>
      </c>
      <c r="AR3" s="397" t="s">
        <v>66</v>
      </c>
      <c r="AS3" s="397"/>
      <c r="AT3" s="397"/>
      <c r="AU3" s="397" t="s">
        <v>67</v>
      </c>
      <c r="AV3" s="397"/>
      <c r="AW3" s="397"/>
      <c r="AX3" s="399" t="s">
        <v>68</v>
      </c>
      <c r="AY3" s="400" t="s">
        <v>69</v>
      </c>
      <c r="BH3" s="401" t="s">
        <v>104</v>
      </c>
    </row>
    <row r="4" spans="1:60" s="19" customFormat="1" ht="30" customHeight="1" x14ac:dyDescent="0.35">
      <c r="A4" s="396"/>
      <c r="B4" s="396"/>
      <c r="C4" s="396"/>
      <c r="D4" s="404"/>
      <c r="E4" s="404"/>
      <c r="F4" s="396"/>
      <c r="G4" s="420"/>
      <c r="H4" s="396"/>
      <c r="I4" s="396"/>
      <c r="J4" s="396"/>
      <c r="K4" s="407"/>
      <c r="L4" s="408"/>
      <c r="M4" s="408"/>
      <c r="N4" s="408"/>
      <c r="P4" s="409"/>
      <c r="Q4" s="412"/>
      <c r="R4" s="414"/>
      <c r="S4" s="398"/>
      <c r="T4" s="398"/>
      <c r="U4" s="398"/>
      <c r="V4" s="398"/>
      <c r="W4" s="398"/>
      <c r="X4" s="398"/>
      <c r="Y4" s="397"/>
      <c r="Z4" s="400"/>
      <c r="AI4" s="402"/>
      <c r="AJ4" s="407"/>
      <c r="AK4" s="408"/>
      <c r="AL4" s="408"/>
      <c r="AM4" s="408"/>
      <c r="AO4" s="409"/>
      <c r="AP4" s="412"/>
      <c r="AQ4" s="414"/>
      <c r="AR4" s="398"/>
      <c r="AS4" s="398"/>
      <c r="AT4" s="398"/>
      <c r="AU4" s="398"/>
      <c r="AV4" s="398"/>
      <c r="AW4" s="398"/>
      <c r="AX4" s="397"/>
      <c r="AY4" s="400"/>
      <c r="BH4" s="402"/>
    </row>
    <row r="5" spans="1:60" ht="65.25" customHeight="1" x14ac:dyDescent="0.3">
      <c r="A5" s="396"/>
      <c r="B5" s="396"/>
      <c r="C5" s="396"/>
      <c r="D5" s="404"/>
      <c r="E5" s="404"/>
      <c r="F5" s="396"/>
      <c r="G5" s="420"/>
      <c r="H5" s="396"/>
      <c r="I5" s="396"/>
      <c r="J5" s="396"/>
      <c r="K5" s="84" t="s">
        <v>62</v>
      </c>
      <c r="L5" s="403" t="s">
        <v>107</v>
      </c>
      <c r="M5" s="403"/>
      <c r="N5" s="404" t="s">
        <v>108</v>
      </c>
      <c r="O5" s="404"/>
      <c r="P5" s="410"/>
      <c r="Q5" s="412"/>
      <c r="R5" s="414"/>
      <c r="S5" s="21" t="s">
        <v>70</v>
      </c>
      <c r="T5" s="21" t="s">
        <v>71</v>
      </c>
      <c r="U5" s="22" t="s">
        <v>72</v>
      </c>
      <c r="V5" s="21" t="s">
        <v>73</v>
      </c>
      <c r="W5" s="21" t="s">
        <v>74</v>
      </c>
      <c r="X5" s="23" t="s">
        <v>75</v>
      </c>
      <c r="Y5" s="22" t="s">
        <v>75</v>
      </c>
      <c r="AI5" s="402"/>
      <c r="AJ5" s="84" t="s">
        <v>62</v>
      </c>
      <c r="AK5" s="403" t="s">
        <v>107</v>
      </c>
      <c r="AL5" s="403"/>
      <c r="AM5" s="404" t="s">
        <v>108</v>
      </c>
      <c r="AN5" s="404"/>
      <c r="AO5" s="410"/>
      <c r="AP5" s="412"/>
      <c r="AQ5" s="414"/>
      <c r="AR5" s="21" t="s">
        <v>70</v>
      </c>
      <c r="AS5" s="21" t="s">
        <v>71</v>
      </c>
      <c r="AT5" s="22" t="s">
        <v>72</v>
      </c>
      <c r="AU5" s="21" t="s">
        <v>73</v>
      </c>
      <c r="AV5" s="21" t="s">
        <v>74</v>
      </c>
      <c r="AW5" s="23" t="s">
        <v>75</v>
      </c>
      <c r="AX5" s="22" t="s">
        <v>75</v>
      </c>
      <c r="BH5" s="402"/>
    </row>
    <row r="6" spans="1:60" ht="69" customHeight="1" x14ac:dyDescent="0.3">
      <c r="A6" s="422">
        <v>1</v>
      </c>
      <c r="B6" s="27">
        <v>1.01</v>
      </c>
      <c r="C6" s="28" t="s">
        <v>76</v>
      </c>
      <c r="D6" s="27">
        <v>18</v>
      </c>
      <c r="E6" s="29">
        <v>1912226.5682945917</v>
      </c>
      <c r="F6" s="30">
        <f>D6*E6</f>
        <v>34420078.229302652</v>
      </c>
      <c r="G6" s="423">
        <f>F6+F7</f>
        <v>70587558.205105528</v>
      </c>
      <c r="H6" s="424" t="s">
        <v>77</v>
      </c>
      <c r="I6" s="424"/>
      <c r="J6" s="28" t="s">
        <v>78</v>
      </c>
      <c r="K6" s="31">
        <v>19</v>
      </c>
      <c r="L6" s="32">
        <v>1898588.5526315791</v>
      </c>
      <c r="M6" s="33">
        <v>1812795.5263157894</v>
      </c>
      <c r="N6" s="34">
        <f>ROUND(L6*K6,0)</f>
        <v>36073183</v>
      </c>
      <c r="O6" s="34">
        <f>M6*K6</f>
        <v>34443115</v>
      </c>
      <c r="P6" s="393">
        <f>G6</f>
        <v>70587558.205105528</v>
      </c>
      <c r="Q6" s="36">
        <v>19</v>
      </c>
      <c r="R6" s="37">
        <v>10</v>
      </c>
      <c r="S6" s="38">
        <v>18281490</v>
      </c>
      <c r="T6" s="38">
        <v>827690</v>
      </c>
      <c r="U6" s="38">
        <f>S6-T6</f>
        <v>17453800</v>
      </c>
      <c r="V6" s="38">
        <v>993228</v>
      </c>
      <c r="W6" s="38">
        <v>914074.5</v>
      </c>
      <c r="X6" s="39">
        <v>16374187.5</v>
      </c>
      <c r="Y6" s="39">
        <v>16374186</v>
      </c>
      <c r="AE6" s="40" t="e">
        <f>#REF!+#REF!+#REF!+#REF!+#REF!+#REF!+#REF!</f>
        <v>#REF!</v>
      </c>
      <c r="AI6" s="50">
        <f>D6-K6</f>
        <v>-1</v>
      </c>
      <c r="AJ6" s="63"/>
      <c r="AK6" s="32"/>
      <c r="AL6" s="33"/>
      <c r="AM6" s="34"/>
      <c r="AN6" s="34">
        <f>AL6*AJ6</f>
        <v>0</v>
      </c>
      <c r="AO6" s="393">
        <f>AF6</f>
        <v>0</v>
      </c>
      <c r="AP6" s="36">
        <v>19</v>
      </c>
      <c r="AQ6" s="37">
        <v>10</v>
      </c>
      <c r="AR6" s="38">
        <v>18281490</v>
      </c>
      <c r="AS6" s="38">
        <v>827690</v>
      </c>
      <c r="AT6" s="38">
        <f>AR6-AS6</f>
        <v>17453800</v>
      </c>
      <c r="AU6" s="38">
        <v>993228</v>
      </c>
      <c r="AV6" s="38">
        <v>914074.5</v>
      </c>
      <c r="AW6" s="58">
        <v>16374187.5</v>
      </c>
      <c r="AX6" s="58">
        <v>16374186</v>
      </c>
      <c r="BD6" s="40" t="e">
        <f>#REF!+#REF!+#REF!+#REF!+#REF!+#REF!+#REF!</f>
        <v>#REF!</v>
      </c>
      <c r="BH6" s="50">
        <f>AC6-AJ6</f>
        <v>0</v>
      </c>
    </row>
    <row r="7" spans="1:60" ht="49.5" customHeight="1" x14ac:dyDescent="0.3">
      <c r="A7" s="421"/>
      <c r="B7" s="27">
        <v>1.02</v>
      </c>
      <c r="C7" s="28" t="s">
        <v>79</v>
      </c>
      <c r="D7" s="27">
        <v>18</v>
      </c>
      <c r="E7" s="29">
        <v>2009304.4431001598</v>
      </c>
      <c r="F7" s="30">
        <f>D7*E7</f>
        <v>36167479.975802876</v>
      </c>
      <c r="G7" s="423"/>
      <c r="H7" s="424" t="s">
        <v>80</v>
      </c>
      <c r="I7" s="424"/>
      <c r="J7" s="28" t="s">
        <v>81</v>
      </c>
      <c r="K7" s="31">
        <v>17</v>
      </c>
      <c r="L7" s="32">
        <v>1932316.4705882354</v>
      </c>
      <c r="M7" s="33">
        <v>1845764.705882353</v>
      </c>
      <c r="N7" s="34">
        <f>L7*K7</f>
        <v>32849380.000000004</v>
      </c>
      <c r="O7" s="34">
        <f t="shared" ref="O7:O11" si="0">M7*K7</f>
        <v>31378000</v>
      </c>
      <c r="P7" s="394"/>
      <c r="Q7" s="36">
        <v>17</v>
      </c>
      <c r="R7" s="37">
        <v>7</v>
      </c>
      <c r="S7" s="38">
        <v>12991950</v>
      </c>
      <c r="T7" s="38">
        <v>582950</v>
      </c>
      <c r="U7" s="38">
        <f>S7-T7</f>
        <v>12409000</v>
      </c>
      <c r="V7" s="41">
        <v>699540</v>
      </c>
      <c r="W7" s="38">
        <v>649597.5</v>
      </c>
      <c r="X7" s="39">
        <v>11642812.5</v>
      </c>
      <c r="Y7" s="39">
        <v>11642811</v>
      </c>
      <c r="Z7" s="15" t="s">
        <v>82</v>
      </c>
      <c r="AI7" s="50">
        <f t="shared" ref="AI7:AI16" si="1">D7-K7</f>
        <v>1</v>
      </c>
      <c r="AJ7" s="63"/>
      <c r="AK7" s="32"/>
      <c r="AL7" s="33"/>
      <c r="AM7" s="34"/>
      <c r="AN7" s="34">
        <f t="shared" ref="AN7" si="2">AL7*AJ7</f>
        <v>0</v>
      </c>
      <c r="AO7" s="394"/>
      <c r="AP7" s="36">
        <v>17</v>
      </c>
      <c r="AQ7" s="37">
        <v>7</v>
      </c>
      <c r="AR7" s="38">
        <v>12991950</v>
      </c>
      <c r="AS7" s="38">
        <v>582950</v>
      </c>
      <c r="AT7" s="38">
        <f>AR7-AS7</f>
        <v>12409000</v>
      </c>
      <c r="AU7" s="41">
        <v>699540</v>
      </c>
      <c r="AV7" s="38">
        <v>649597.5</v>
      </c>
      <c r="AW7" s="58">
        <v>11642812.5</v>
      </c>
      <c r="AX7" s="58">
        <v>11642811</v>
      </c>
      <c r="AY7" s="15" t="s">
        <v>82</v>
      </c>
      <c r="BH7" s="50">
        <f t="shared" ref="BH7:BH16" si="3">AC7-AJ7</f>
        <v>0</v>
      </c>
    </row>
    <row r="8" spans="1:60" ht="16.5" customHeight="1" x14ac:dyDescent="0.3">
      <c r="A8" s="24" t="s">
        <v>83</v>
      </c>
      <c r="B8" s="25"/>
      <c r="C8" s="25"/>
      <c r="D8" s="25"/>
      <c r="E8" s="25"/>
      <c r="F8" s="25"/>
      <c r="G8" s="26"/>
      <c r="H8" s="24" t="s">
        <v>84</v>
      </c>
      <c r="I8" s="25"/>
      <c r="J8" s="25"/>
      <c r="K8" s="25"/>
      <c r="L8" s="25"/>
      <c r="M8" s="25"/>
      <c r="N8" s="25"/>
      <c r="O8" s="25"/>
      <c r="P8" s="25"/>
      <c r="Q8" s="25"/>
      <c r="R8" s="25"/>
      <c r="S8" s="25"/>
      <c r="T8" s="25"/>
      <c r="U8" s="25"/>
      <c r="V8" s="25"/>
      <c r="W8" s="25"/>
      <c r="X8" s="26"/>
      <c r="Y8" s="17"/>
      <c r="AI8" s="50">
        <f t="shared" si="1"/>
        <v>0</v>
      </c>
      <c r="AJ8" s="25"/>
      <c r="AK8" s="25"/>
      <c r="AL8" s="25"/>
      <c r="AM8" s="25"/>
      <c r="AN8" s="25"/>
      <c r="AO8" s="25"/>
      <c r="AP8" s="25"/>
      <c r="AQ8" s="25"/>
      <c r="AR8" s="25"/>
      <c r="AS8" s="25"/>
      <c r="AT8" s="25"/>
      <c r="AU8" s="25"/>
      <c r="AV8" s="25"/>
      <c r="AW8" s="26"/>
      <c r="AX8" s="20"/>
      <c r="BH8" s="50">
        <f t="shared" si="3"/>
        <v>0</v>
      </c>
    </row>
    <row r="9" spans="1:60" ht="33" customHeight="1" x14ac:dyDescent="0.3">
      <c r="A9" s="432">
        <v>2</v>
      </c>
      <c r="B9" s="27">
        <v>1.03</v>
      </c>
      <c r="C9" s="28" t="s">
        <v>85</v>
      </c>
      <c r="D9" s="27">
        <v>119</v>
      </c>
      <c r="E9" s="42">
        <v>1058678.1795733119</v>
      </c>
      <c r="F9" s="30">
        <f>D9*E9</f>
        <v>125982703.36922412</v>
      </c>
      <c r="G9" s="423">
        <f>F9</f>
        <v>125982703.36922412</v>
      </c>
      <c r="H9" s="424" t="s">
        <v>86</v>
      </c>
      <c r="I9" s="424"/>
      <c r="J9" s="28" t="s">
        <v>87</v>
      </c>
      <c r="K9" s="43">
        <v>41</v>
      </c>
      <c r="L9" s="42">
        <v>799390.2439024389</v>
      </c>
      <c r="M9" s="44">
        <v>763424.14634146332</v>
      </c>
      <c r="N9" s="34">
        <f>L9*K9</f>
        <v>32774999.999999996</v>
      </c>
      <c r="O9" s="34">
        <f t="shared" si="0"/>
        <v>31300389.999999996</v>
      </c>
      <c r="P9" s="393">
        <f>G9</f>
        <v>125982703.36922412</v>
      </c>
      <c r="Q9" s="36">
        <v>41</v>
      </c>
      <c r="R9" s="45">
        <v>41</v>
      </c>
      <c r="S9" s="46">
        <v>31314710</v>
      </c>
      <c r="T9" s="35">
        <v>1413510</v>
      </c>
      <c r="U9" s="47">
        <f>S9-T9</f>
        <v>29901200</v>
      </c>
      <c r="V9" s="41">
        <v>1696212</v>
      </c>
      <c r="W9" s="35">
        <v>1565735.5</v>
      </c>
      <c r="X9" s="48">
        <v>28052763</v>
      </c>
      <c r="Y9" s="49">
        <v>28052757</v>
      </c>
      <c r="AI9" s="50">
        <f t="shared" si="1"/>
        <v>78</v>
      </c>
      <c r="AJ9" s="43"/>
      <c r="AK9" s="42"/>
      <c r="AL9" s="44"/>
      <c r="AM9" s="34"/>
      <c r="AN9" s="34">
        <f t="shared" ref="AN9:AN11" si="4">AL9*AJ9</f>
        <v>0</v>
      </c>
      <c r="AO9" s="393">
        <f>AF9</f>
        <v>0</v>
      </c>
      <c r="AP9" s="36">
        <v>41</v>
      </c>
      <c r="AQ9" s="45">
        <v>41</v>
      </c>
      <c r="AR9" s="46">
        <v>31314710</v>
      </c>
      <c r="AS9" s="35">
        <v>1413510</v>
      </c>
      <c r="AT9" s="59">
        <f>AR9-AS9</f>
        <v>29901200</v>
      </c>
      <c r="AU9" s="41">
        <v>1696212</v>
      </c>
      <c r="AV9" s="35">
        <v>1565735.5</v>
      </c>
      <c r="AW9" s="61">
        <v>28052763</v>
      </c>
      <c r="AX9" s="49">
        <v>28052757</v>
      </c>
      <c r="BH9" s="50">
        <f t="shared" si="3"/>
        <v>0</v>
      </c>
    </row>
    <row r="10" spans="1:60" ht="33.75" customHeight="1" x14ac:dyDescent="0.3">
      <c r="A10" s="433"/>
      <c r="B10" s="27"/>
      <c r="C10" s="28"/>
      <c r="D10" s="27"/>
      <c r="E10" s="27"/>
      <c r="F10" s="27"/>
      <c r="G10" s="423"/>
      <c r="H10" s="424" t="s">
        <v>88</v>
      </c>
      <c r="I10" s="424"/>
      <c r="J10" s="28" t="s">
        <v>89</v>
      </c>
      <c r="K10" s="43">
        <v>41</v>
      </c>
      <c r="L10" s="42">
        <v>808201.70731707313</v>
      </c>
      <c r="M10" s="44">
        <v>771754.63414634147</v>
      </c>
      <c r="N10" s="34">
        <f>L10*K10</f>
        <v>33136270</v>
      </c>
      <c r="O10" s="34">
        <f t="shared" si="0"/>
        <v>31641940</v>
      </c>
      <c r="P10" s="394"/>
      <c r="Q10" s="36">
        <v>41</v>
      </c>
      <c r="R10" s="45">
        <v>41</v>
      </c>
      <c r="S10" s="46">
        <v>31592330</v>
      </c>
      <c r="T10" s="35">
        <v>1462030</v>
      </c>
      <c r="U10" s="47">
        <f>S10-T10</f>
        <v>30130300</v>
      </c>
      <c r="V10" s="41">
        <v>1715676</v>
      </c>
      <c r="W10" s="35">
        <v>1579616.5</v>
      </c>
      <c r="X10" s="48">
        <v>28297037.5</v>
      </c>
      <c r="Y10" s="46">
        <v>28297032</v>
      </c>
      <c r="Z10" s="46"/>
      <c r="AI10" s="50">
        <f t="shared" si="1"/>
        <v>-41</v>
      </c>
      <c r="AJ10" s="43"/>
      <c r="AK10" s="42"/>
      <c r="AL10" s="44"/>
      <c r="AM10" s="34"/>
      <c r="AN10" s="34">
        <f t="shared" si="4"/>
        <v>0</v>
      </c>
      <c r="AO10" s="394"/>
      <c r="AP10" s="36">
        <v>41</v>
      </c>
      <c r="AQ10" s="45">
        <v>41</v>
      </c>
      <c r="AR10" s="46">
        <v>31592330</v>
      </c>
      <c r="AS10" s="35">
        <v>1462030</v>
      </c>
      <c r="AT10" s="59">
        <f>AR10-AS10</f>
        <v>30130300</v>
      </c>
      <c r="AU10" s="41">
        <v>1715676</v>
      </c>
      <c r="AV10" s="35">
        <v>1579616.5</v>
      </c>
      <c r="AW10" s="61">
        <v>28297037.5</v>
      </c>
      <c r="AX10" s="46">
        <v>28297032</v>
      </c>
      <c r="AY10" s="46"/>
      <c r="BH10" s="50">
        <f t="shared" si="3"/>
        <v>0</v>
      </c>
    </row>
    <row r="11" spans="1:60" ht="31.5" customHeight="1" x14ac:dyDescent="0.3">
      <c r="A11" s="401"/>
      <c r="B11" s="27"/>
      <c r="C11" s="28"/>
      <c r="D11" s="27"/>
      <c r="E11" s="27"/>
      <c r="F11" s="27"/>
      <c r="G11" s="423"/>
      <c r="H11" s="424" t="s">
        <v>90</v>
      </c>
      <c r="I11" s="424"/>
      <c r="J11" s="28" t="s">
        <v>91</v>
      </c>
      <c r="K11" s="43">
        <v>37</v>
      </c>
      <c r="L11" s="42">
        <v>801807.83783783799</v>
      </c>
      <c r="M11" s="44">
        <v>765913.51351351361</v>
      </c>
      <c r="N11" s="34">
        <f>L11*K11</f>
        <v>29666890.000000004</v>
      </c>
      <c r="O11" s="34">
        <f t="shared" si="0"/>
        <v>28338800.000000004</v>
      </c>
      <c r="P11" s="394"/>
      <c r="Q11" s="36">
        <v>37</v>
      </c>
      <c r="R11" s="45">
        <v>37</v>
      </c>
      <c r="S11" s="46">
        <v>27511590</v>
      </c>
      <c r="T11" s="35">
        <v>1235790</v>
      </c>
      <c r="U11" s="47">
        <f>S11-T11</f>
        <v>26275800</v>
      </c>
      <c r="V11" s="41">
        <v>1482948</v>
      </c>
      <c r="W11" s="35">
        <v>1375579.5</v>
      </c>
      <c r="X11" s="48">
        <v>24653062.5</v>
      </c>
      <c r="Y11" s="46">
        <v>24653058</v>
      </c>
      <c r="AI11" s="50">
        <f t="shared" si="1"/>
        <v>-37</v>
      </c>
      <c r="AJ11" s="43"/>
      <c r="AK11" s="42"/>
      <c r="AL11" s="44"/>
      <c r="AM11" s="34"/>
      <c r="AN11" s="34">
        <f t="shared" si="4"/>
        <v>0</v>
      </c>
      <c r="AO11" s="394"/>
      <c r="AP11" s="36">
        <v>37</v>
      </c>
      <c r="AQ11" s="45">
        <v>37</v>
      </c>
      <c r="AR11" s="46">
        <v>27511590</v>
      </c>
      <c r="AS11" s="35">
        <v>1235790</v>
      </c>
      <c r="AT11" s="59">
        <f>AR11-AS11</f>
        <v>26275800</v>
      </c>
      <c r="AU11" s="41">
        <v>1482948</v>
      </c>
      <c r="AV11" s="35">
        <v>1375579.5</v>
      </c>
      <c r="AW11" s="61">
        <v>24653062.5</v>
      </c>
      <c r="AX11" s="46">
        <v>24653058</v>
      </c>
      <c r="BH11" s="50">
        <f t="shared" si="3"/>
        <v>0</v>
      </c>
    </row>
    <row r="12" spans="1:60" ht="14.25" customHeight="1" x14ac:dyDescent="0.3">
      <c r="A12" s="24" t="s">
        <v>92</v>
      </c>
      <c r="B12" s="25"/>
      <c r="C12" s="25"/>
      <c r="D12" s="25"/>
      <c r="E12" s="25"/>
      <c r="F12" s="25"/>
      <c r="G12" s="26"/>
      <c r="H12" s="24" t="s">
        <v>93</v>
      </c>
      <c r="I12" s="25"/>
      <c r="J12" s="25"/>
      <c r="K12" s="25"/>
      <c r="L12" s="25"/>
      <c r="M12" s="25"/>
      <c r="N12" s="25"/>
      <c r="O12" s="25"/>
      <c r="P12" s="51"/>
      <c r="Q12" s="52"/>
      <c r="R12" s="53"/>
      <c r="S12" s="51"/>
      <c r="T12" s="51"/>
      <c r="U12" s="51"/>
      <c r="V12" s="51"/>
      <c r="W12" s="51"/>
      <c r="X12" s="54"/>
      <c r="Y12" s="55"/>
      <c r="AI12" s="50">
        <f t="shared" si="1"/>
        <v>0</v>
      </c>
      <c r="AJ12" s="25"/>
      <c r="AK12" s="25"/>
      <c r="AL12" s="25"/>
      <c r="AM12" s="25"/>
      <c r="AN12" s="25"/>
      <c r="AO12" s="51"/>
      <c r="AP12" s="62"/>
      <c r="AQ12" s="53"/>
      <c r="AR12" s="51"/>
      <c r="AS12" s="51"/>
      <c r="AT12" s="51"/>
      <c r="AU12" s="51"/>
      <c r="AV12" s="51"/>
      <c r="AW12" s="54"/>
      <c r="AX12" s="55"/>
      <c r="BH12" s="50">
        <f t="shared" si="3"/>
        <v>0</v>
      </c>
    </row>
    <row r="13" spans="1:60" ht="47.25" customHeight="1" x14ac:dyDescent="0.3">
      <c r="A13" s="425">
        <v>3</v>
      </c>
      <c r="B13" s="27">
        <v>1.04</v>
      </c>
      <c r="C13" s="28" t="s">
        <v>94</v>
      </c>
      <c r="D13" s="27">
        <v>21</v>
      </c>
      <c r="E13" s="42">
        <v>750410.32099052798</v>
      </c>
      <c r="F13" s="30">
        <f>E13*D13</f>
        <v>15758616.740801089</v>
      </c>
      <c r="G13" s="428">
        <f>F13+F14</f>
        <v>111988240.01770595</v>
      </c>
      <c r="H13" s="424" t="s">
        <v>95</v>
      </c>
      <c r="I13" s="424"/>
      <c r="J13" s="28" t="s">
        <v>96</v>
      </c>
      <c r="K13" s="43">
        <v>19</v>
      </c>
      <c r="L13" s="42">
        <v>691484.81578947371</v>
      </c>
      <c r="M13" s="44">
        <v>660148.23684210528</v>
      </c>
      <c r="N13" s="34">
        <f>L13*K13</f>
        <v>13138211.5</v>
      </c>
      <c r="O13" s="34">
        <f>M13*K13</f>
        <v>12542816.5</v>
      </c>
      <c r="P13" s="393">
        <f>G13</f>
        <v>111988240.01770595</v>
      </c>
      <c r="Q13" s="52">
        <v>19</v>
      </c>
      <c r="R13" s="45">
        <v>19</v>
      </c>
      <c r="S13" s="46">
        <v>12603210</v>
      </c>
      <c r="T13" s="35">
        <v>573010</v>
      </c>
      <c r="U13" s="56">
        <f>S13-T13</f>
        <v>12030200</v>
      </c>
      <c r="V13" s="19">
        <v>687612</v>
      </c>
      <c r="W13" s="19">
        <v>630160.5</v>
      </c>
      <c r="X13" s="48">
        <v>11285437.5</v>
      </c>
      <c r="Y13" s="48">
        <v>11285437</v>
      </c>
      <c r="AI13" s="50">
        <f t="shared" si="1"/>
        <v>2</v>
      </c>
      <c r="AJ13" s="43"/>
      <c r="AK13" s="42"/>
      <c r="AL13" s="44"/>
      <c r="AM13" s="34"/>
      <c r="AN13" s="34">
        <f>AL13*AJ13</f>
        <v>0</v>
      </c>
      <c r="AO13" s="393">
        <f>AF13</f>
        <v>0</v>
      </c>
      <c r="AP13" s="62">
        <v>19</v>
      </c>
      <c r="AQ13" s="45">
        <v>19</v>
      </c>
      <c r="AR13" s="46">
        <v>12603210</v>
      </c>
      <c r="AS13" s="35">
        <v>573010</v>
      </c>
      <c r="AT13" s="56">
        <f>AR13-AS13</f>
        <v>12030200</v>
      </c>
      <c r="AU13" s="19">
        <v>687612</v>
      </c>
      <c r="AV13" s="19">
        <v>630160.5</v>
      </c>
      <c r="AW13" s="61">
        <v>11285437.5</v>
      </c>
      <c r="AX13" s="61">
        <v>11285437</v>
      </c>
      <c r="BH13" s="50">
        <f t="shared" si="3"/>
        <v>0</v>
      </c>
    </row>
    <row r="14" spans="1:60" ht="57.75" customHeight="1" x14ac:dyDescent="0.3">
      <c r="A14" s="426"/>
      <c r="B14" s="27">
        <v>1.05</v>
      </c>
      <c r="C14" s="28" t="s">
        <v>97</v>
      </c>
      <c r="D14" s="27">
        <v>143</v>
      </c>
      <c r="E14" s="27">
        <v>672934.42850982409</v>
      </c>
      <c r="F14" s="42">
        <f>E14*D14</f>
        <v>96229623.276904851</v>
      </c>
      <c r="G14" s="429"/>
      <c r="H14" s="424" t="s">
        <v>98</v>
      </c>
      <c r="I14" s="424"/>
      <c r="J14" s="28" t="s">
        <v>99</v>
      </c>
      <c r="K14" s="43">
        <v>52</v>
      </c>
      <c r="L14" s="42">
        <v>439502.59615384613</v>
      </c>
      <c r="M14" s="44">
        <v>419517.40384615381</v>
      </c>
      <c r="N14" s="34">
        <f t="shared" ref="N14:N16" si="5">L14*K14</f>
        <v>22854135</v>
      </c>
      <c r="O14" s="34">
        <f t="shared" ref="O14:O16" si="6">M14*K14</f>
        <v>21814905</v>
      </c>
      <c r="P14" s="394"/>
      <c r="Q14" s="52">
        <v>52</v>
      </c>
      <c r="R14" s="45">
        <v>30</v>
      </c>
      <c r="S14" s="46">
        <v>12413220</v>
      </c>
      <c r="T14" s="46">
        <v>566820</v>
      </c>
      <c r="U14" s="56">
        <f>S14-T14</f>
        <v>11846400</v>
      </c>
      <c r="V14" s="19">
        <v>680184</v>
      </c>
      <c r="W14" s="35">
        <v>620661</v>
      </c>
      <c r="X14" s="48">
        <v>11112375</v>
      </c>
      <c r="Y14" s="48">
        <v>11112375</v>
      </c>
      <c r="AI14" s="50">
        <f t="shared" si="1"/>
        <v>91</v>
      </c>
      <c r="AJ14" s="43"/>
      <c r="AK14" s="42"/>
      <c r="AL14" s="44"/>
      <c r="AM14" s="34"/>
      <c r="AN14" s="34">
        <f t="shared" ref="AN14:AN16" si="7">AL14*AJ14</f>
        <v>0</v>
      </c>
      <c r="AO14" s="394"/>
      <c r="AP14" s="62">
        <v>52</v>
      </c>
      <c r="AQ14" s="45">
        <v>30</v>
      </c>
      <c r="AR14" s="46">
        <v>12413220</v>
      </c>
      <c r="AS14" s="46">
        <v>566820</v>
      </c>
      <c r="AT14" s="56">
        <f>AR14-AS14</f>
        <v>11846400</v>
      </c>
      <c r="AU14" s="19">
        <v>680184</v>
      </c>
      <c r="AV14" s="35">
        <v>620661</v>
      </c>
      <c r="AW14" s="61">
        <v>11112375</v>
      </c>
      <c r="AX14" s="61">
        <v>11112375</v>
      </c>
      <c r="BH14" s="50">
        <f t="shared" si="3"/>
        <v>0</v>
      </c>
    </row>
    <row r="15" spans="1:60" ht="45.75" customHeight="1" x14ac:dyDescent="0.3">
      <c r="A15" s="426"/>
      <c r="B15" s="27"/>
      <c r="C15" s="28"/>
      <c r="D15" s="27"/>
      <c r="E15" s="27"/>
      <c r="F15" s="27"/>
      <c r="G15" s="27"/>
      <c r="H15" s="424" t="s">
        <v>100</v>
      </c>
      <c r="I15" s="424"/>
      <c r="J15" s="28" t="s">
        <v>101</v>
      </c>
      <c r="K15" s="43">
        <v>47</v>
      </c>
      <c r="L15" s="42">
        <v>438019.36170212761</v>
      </c>
      <c r="M15" s="44">
        <v>418152.12765957444</v>
      </c>
      <c r="N15" s="34">
        <f t="shared" si="5"/>
        <v>20586909.999999996</v>
      </c>
      <c r="O15" s="34">
        <f t="shared" si="6"/>
        <v>19653150</v>
      </c>
      <c r="P15" s="394"/>
      <c r="Q15" s="52">
        <v>47</v>
      </c>
      <c r="R15" s="45">
        <v>27</v>
      </c>
      <c r="S15" s="46">
        <v>11153160</v>
      </c>
      <c r="T15" s="46">
        <v>507960</v>
      </c>
      <c r="U15" s="56">
        <f>S15-T15</f>
        <v>10645200</v>
      </c>
      <c r="V15" s="19">
        <v>609552</v>
      </c>
      <c r="W15" s="46">
        <v>557658</v>
      </c>
      <c r="X15" s="48">
        <v>9985950</v>
      </c>
      <c r="Y15" s="48">
        <v>9985950</v>
      </c>
      <c r="Z15" s="57"/>
      <c r="AI15" s="50">
        <f t="shared" si="1"/>
        <v>-47</v>
      </c>
      <c r="AJ15" s="43"/>
      <c r="AK15" s="42"/>
      <c r="AL15" s="44"/>
      <c r="AM15" s="34"/>
      <c r="AN15" s="34">
        <f t="shared" si="7"/>
        <v>0</v>
      </c>
      <c r="AO15" s="394"/>
      <c r="AP15" s="62">
        <v>47</v>
      </c>
      <c r="AQ15" s="45">
        <v>27</v>
      </c>
      <c r="AR15" s="46">
        <v>11153160</v>
      </c>
      <c r="AS15" s="46">
        <v>507960</v>
      </c>
      <c r="AT15" s="56">
        <f>AR15-AS15</f>
        <v>10645200</v>
      </c>
      <c r="AU15" s="19">
        <v>609552</v>
      </c>
      <c r="AV15" s="46">
        <v>557658</v>
      </c>
      <c r="AW15" s="61">
        <v>9985950</v>
      </c>
      <c r="AX15" s="61">
        <v>9985950</v>
      </c>
      <c r="AY15" s="57"/>
      <c r="BH15" s="50">
        <f t="shared" si="3"/>
        <v>0</v>
      </c>
    </row>
    <row r="16" spans="1:60" ht="47.25" customHeight="1" x14ac:dyDescent="0.3">
      <c r="A16" s="427"/>
      <c r="B16" s="27"/>
      <c r="C16" s="28"/>
      <c r="D16" s="27"/>
      <c r="E16" s="27"/>
      <c r="F16" s="27"/>
      <c r="G16" s="27"/>
      <c r="H16" s="424" t="s">
        <v>102</v>
      </c>
      <c r="I16" s="424"/>
      <c r="J16" s="28" t="s">
        <v>103</v>
      </c>
      <c r="K16" s="43">
        <v>44</v>
      </c>
      <c r="L16" s="42">
        <v>442187.84090909088</v>
      </c>
      <c r="M16" s="44">
        <v>422173.97727272724</v>
      </c>
      <c r="N16" s="34">
        <f t="shared" si="5"/>
        <v>19456265</v>
      </c>
      <c r="O16" s="34">
        <f t="shared" si="6"/>
        <v>18575655</v>
      </c>
      <c r="P16" s="394"/>
      <c r="Q16" s="52">
        <v>44</v>
      </c>
      <c r="R16" s="45">
        <v>44</v>
      </c>
      <c r="S16" s="46">
        <v>18405860</v>
      </c>
      <c r="T16" s="46">
        <v>836660</v>
      </c>
      <c r="U16" s="56">
        <f>S16-T16</f>
        <v>17569200</v>
      </c>
      <c r="V16" s="19">
        <v>1003992</v>
      </c>
      <c r="W16" s="46">
        <v>920293</v>
      </c>
      <c r="X16" s="48">
        <v>16481575</v>
      </c>
      <c r="Y16" s="48">
        <v>16481575</v>
      </c>
      <c r="AI16" s="159">
        <f t="shared" si="1"/>
        <v>-44</v>
      </c>
      <c r="AJ16" s="160"/>
      <c r="AK16" s="161"/>
      <c r="AL16" s="81"/>
      <c r="AM16" s="162"/>
      <c r="AN16" s="162">
        <f t="shared" si="7"/>
        <v>0</v>
      </c>
      <c r="AO16" s="395"/>
      <c r="AP16" s="82">
        <v>44</v>
      </c>
      <c r="AQ16" s="163">
        <v>44</v>
      </c>
      <c r="AR16" s="164">
        <v>18405860</v>
      </c>
      <c r="AS16" s="164">
        <v>836660</v>
      </c>
      <c r="AT16" s="60">
        <f>AR16-AS16</f>
        <v>17569200</v>
      </c>
      <c r="AU16" s="19">
        <v>1003992</v>
      </c>
      <c r="AV16" s="164">
        <v>920293</v>
      </c>
      <c r="AW16" s="165">
        <v>16481575</v>
      </c>
      <c r="AX16" s="165">
        <v>16481575</v>
      </c>
      <c r="BH16" s="159">
        <f t="shared" si="3"/>
        <v>0</v>
      </c>
    </row>
    <row r="17" spans="1:60" x14ac:dyDescent="0.3">
      <c r="A17" s="430" t="s">
        <v>8</v>
      </c>
      <c r="B17" s="430"/>
      <c r="C17" s="430"/>
      <c r="D17" s="430"/>
      <c r="E17" s="430"/>
      <c r="F17" s="27"/>
      <c r="G17" s="30"/>
      <c r="H17" s="431" t="s">
        <v>8</v>
      </c>
      <c r="I17" s="431"/>
      <c r="J17" s="431"/>
      <c r="K17" s="431"/>
      <c r="L17" s="431"/>
      <c r="M17" s="431"/>
      <c r="N17" s="65">
        <f>SUM(N6:N16)</f>
        <v>240536244.5</v>
      </c>
      <c r="O17" s="34">
        <v>10</v>
      </c>
      <c r="P17" s="66"/>
      <c r="Q17" s="67"/>
      <c r="R17" s="68"/>
      <c r="S17" s="65">
        <f>ROUND(SUM(S6:S16),0)</f>
        <v>176267520</v>
      </c>
      <c r="T17" s="65"/>
      <c r="U17" s="65">
        <f>SUM(U6:U16)</f>
        <v>168261100</v>
      </c>
      <c r="V17" s="65">
        <f>ROUND(SUM(V6:V16),0)</f>
        <v>9568944</v>
      </c>
      <c r="W17" s="65"/>
      <c r="X17" s="69">
        <f>SUM(X6:X16)</f>
        <v>157885200.5</v>
      </c>
      <c r="Y17" s="69">
        <f>SUM(Y6:Y16)</f>
        <v>157885181</v>
      </c>
      <c r="AI17" s="64"/>
      <c r="AJ17" s="166"/>
      <c r="AK17" s="64"/>
      <c r="AL17" s="64"/>
      <c r="AM17" s="65"/>
      <c r="AN17" s="34">
        <v>10</v>
      </c>
      <c r="AO17" s="66"/>
      <c r="AP17" s="167"/>
      <c r="AQ17" s="168"/>
      <c r="AR17" s="65">
        <f>ROUND(SUM(AR6:AR16),0)</f>
        <v>176267520</v>
      </c>
      <c r="AS17" s="65"/>
      <c r="AT17" s="65">
        <f>SUM(AT6:AT16)</f>
        <v>168261100</v>
      </c>
      <c r="AU17" s="65">
        <f>ROUND(SUM(AU6:AU16),0)</f>
        <v>9568944</v>
      </c>
      <c r="AV17" s="65"/>
      <c r="AW17" s="69">
        <f>SUM(AW6:AW16)</f>
        <v>157885200.5</v>
      </c>
      <c r="AX17" s="69">
        <f>SUM(AX6:AX16)</f>
        <v>157885181</v>
      </c>
      <c r="AY17" s="64"/>
      <c r="AZ17" s="64"/>
      <c r="BA17" s="64"/>
      <c r="BB17" s="64"/>
      <c r="BC17" s="64"/>
      <c r="BD17" s="64"/>
      <c r="BE17" s="64"/>
      <c r="BF17" s="64"/>
      <c r="BG17" s="64"/>
      <c r="BH17" s="64"/>
    </row>
    <row r="19" spans="1:60" x14ac:dyDescent="0.3">
      <c r="R19" s="75">
        <f>23+33+13+10+9+12+15</f>
        <v>115</v>
      </c>
      <c r="AQ19" s="75">
        <f>23+33+13+10+9+12+15</f>
        <v>115</v>
      </c>
    </row>
    <row r="20" spans="1:60" x14ac:dyDescent="0.3">
      <c r="R20" s="75">
        <f>22+28+10+8+8+10+12</f>
        <v>98</v>
      </c>
      <c r="AQ20" s="75">
        <f>22+28+10+8+8+10+12</f>
        <v>98</v>
      </c>
    </row>
    <row r="22" spans="1:60" ht="18" x14ac:dyDescent="0.3">
      <c r="M22" s="77"/>
      <c r="N22" s="78"/>
      <c r="O22" s="78"/>
      <c r="AL22" s="77"/>
      <c r="AM22" s="78"/>
      <c r="AN22" s="78"/>
    </row>
    <row r="23" spans="1:60" ht="18" x14ac:dyDescent="0.3">
      <c r="M23" s="77"/>
      <c r="N23" s="79"/>
      <c r="O23" s="78"/>
      <c r="AL23" s="77"/>
      <c r="AM23" s="79"/>
      <c r="AN23" s="78"/>
    </row>
    <row r="24" spans="1:60" ht="18" x14ac:dyDescent="0.3">
      <c r="M24" s="77"/>
      <c r="N24" s="78"/>
      <c r="O24" s="78"/>
      <c r="AL24" s="77"/>
      <c r="AM24" s="78"/>
      <c r="AN24" s="78"/>
    </row>
  </sheetData>
  <mergeCells count="57">
    <mergeCell ref="A17:E17"/>
    <mergeCell ref="H17:M17"/>
    <mergeCell ref="A9:A11"/>
    <mergeCell ref="G9:G11"/>
    <mergeCell ref="H9:I9"/>
    <mergeCell ref="P9:P11"/>
    <mergeCell ref="H10:I10"/>
    <mergeCell ref="H11:I11"/>
    <mergeCell ref="Z3:Z4"/>
    <mergeCell ref="A13:A16"/>
    <mergeCell ref="G13:G14"/>
    <mergeCell ref="H13:I13"/>
    <mergeCell ref="P13:P16"/>
    <mergeCell ref="H14:I14"/>
    <mergeCell ref="H15:I15"/>
    <mergeCell ref="H16:I16"/>
    <mergeCell ref="Q3:Q5"/>
    <mergeCell ref="R3:R5"/>
    <mergeCell ref="S3:U4"/>
    <mergeCell ref="V3:X4"/>
    <mergeCell ref="Y3:Y4"/>
    <mergeCell ref="A6:A7"/>
    <mergeCell ref="G6:G7"/>
    <mergeCell ref="H6:I6"/>
    <mergeCell ref="P6:P7"/>
    <mergeCell ref="H7:I7"/>
    <mergeCell ref="A1:P1"/>
    <mergeCell ref="B2:G2"/>
    <mergeCell ref="A3:A5"/>
    <mergeCell ref="B3:B5"/>
    <mergeCell ref="C3:C5"/>
    <mergeCell ref="D3:D5"/>
    <mergeCell ref="E3:E5"/>
    <mergeCell ref="F3:F5"/>
    <mergeCell ref="G3:G5"/>
    <mergeCell ref="K3:N4"/>
    <mergeCell ref="P3:P5"/>
    <mergeCell ref="H3:I5"/>
    <mergeCell ref="J3:J5"/>
    <mergeCell ref="L5:M5"/>
    <mergeCell ref="N5:O5"/>
    <mergeCell ref="AO6:AO7"/>
    <mergeCell ref="AO9:AO11"/>
    <mergeCell ref="AO13:AO16"/>
    <mergeCell ref="H2:BH2"/>
    <mergeCell ref="AU3:AW4"/>
    <mergeCell ref="AX3:AX4"/>
    <mergeCell ref="AY3:AY4"/>
    <mergeCell ref="BH3:BH5"/>
    <mergeCell ref="AK5:AL5"/>
    <mergeCell ref="AM5:AN5"/>
    <mergeCell ref="AJ3:AM4"/>
    <mergeCell ref="AO3:AO5"/>
    <mergeCell ref="AP3:AP5"/>
    <mergeCell ref="AQ3:AQ5"/>
    <mergeCell ref="AR3:AT4"/>
    <mergeCell ref="AI3:AI5"/>
  </mergeCells>
  <printOptions horizontalCentered="1"/>
  <pageMargins left="0.11811023622047245" right="0.11811023622047245" top="0.15748031496062992" bottom="0.15748031496062992" header="0.31496062992125984" footer="0.31496062992125984"/>
  <pageSetup paperSize="9" scale="45" fitToHeight="0" orientation="landscape" horizontalDpi="4294967295" verticalDpi="4294967295"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33D8-687D-463A-B088-4C040A009200}">
  <dimension ref="A1"/>
  <sheetViews>
    <sheetView workbookViewId="0">
      <selection activeCell="C5" sqref="C5:J17"/>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Admin Dashboard1</vt:lpstr>
      <vt:lpstr>Project Dashboard</vt:lpstr>
      <vt:lpstr>Admin Dashboard-2</vt:lpstr>
      <vt:lpstr>Payment Dashboard-3</vt:lpstr>
      <vt:lpstr>Entity Payment processing modul</vt:lpstr>
      <vt:lpstr>Entity LOA upload module</vt:lpstr>
      <vt:lpstr>Sheet2</vt:lpstr>
      <vt:lpstr>'Admin Dashboard1'!Print_Area</vt:lpstr>
      <vt:lpstr>'Admin Dashboard-2'!Print_Area</vt:lpstr>
      <vt:lpstr>'Entity LOA upload module'!Print_Area</vt:lpstr>
      <vt:lpstr>'Project Dashboard'!Print_Area</vt:lpstr>
      <vt:lpstr>'Admin Dashboard-2'!Print_Titles</vt:lpstr>
      <vt:lpstr>'Entity LOA upload module'!Print_Titles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2021-07-14T14:49:36Z</dcterms:modified>
</cp:coreProperties>
</file>