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autoCompressPictures="0"/>
  <bookViews>
    <workbookView xWindow="-108" yWindow="-108" windowWidth="23256" windowHeight="12720" tabRatio="788" xr2:uid="{00000000-000D-0000-FFFF-FFFF00000000}"/>
  </bookViews>
  <sheets>
    <sheet name="Calendar" sheetId="14" r:id="rId1"/>
  </sheets>
  <definedNames>
    <definedName name="Calendar10Month">Calendar!$B$137</definedName>
    <definedName name="Calendar10MonthOption">MATCH(Calendar10Month,Months,0)</definedName>
    <definedName name="Calendar10Year">Calendar!$H$137</definedName>
    <definedName name="Calendar11Month">Calendar!$B$152</definedName>
    <definedName name="Calendar11MonthOption">MATCH(Calendar11Month,Months,0)</definedName>
    <definedName name="Calendar11Year">Calendar!$H$152</definedName>
    <definedName name="Calendar12Month">Calendar!$B$167</definedName>
    <definedName name="Calendar12MonthOption">MATCH(Calendar12Month,Months,0)</definedName>
    <definedName name="Calendar12Year">Calendar!$H$167</definedName>
    <definedName name="Calendar1Month">Calendar!$B$2</definedName>
    <definedName name="Calendar1MonthOption">MATCH(Calendar1Month,Months,0)</definedName>
    <definedName name="Calendar1Year">Calendar!$H$2</definedName>
    <definedName name="Calendar2Month">Calendar!$B$17</definedName>
    <definedName name="Calendar2MonthOption">MATCH(Calendar2Month,Months,0)</definedName>
    <definedName name="Calendar2Year">Calendar!$H$17</definedName>
    <definedName name="Calendar3Month">Calendar!$B$32</definedName>
    <definedName name="Calendar3MonthOption">MATCH(Calendar3Month,Months,0)</definedName>
    <definedName name="Calendar3Year">Calendar!$H$32</definedName>
    <definedName name="Calendar4Month">Calendar!$B$47</definedName>
    <definedName name="Calendar4MonthOption">MATCH(Calendar4Month,Months,0)</definedName>
    <definedName name="Calendar4Year">Calendar!$H$47</definedName>
    <definedName name="Calendar5Month">Calendar!$B$62</definedName>
    <definedName name="Calendar5MonthOption">MATCH(Calendar5Month,Months,0)</definedName>
    <definedName name="Calendar5Year">Calendar!$H$62</definedName>
    <definedName name="Calendar6Month">Calendar!$B$77</definedName>
    <definedName name="Calendar6MonthOption">MATCH(Calendar6Month,Months,0)</definedName>
    <definedName name="Calendar6Year">Calendar!$H$77</definedName>
    <definedName name="Calendar7Month">Calendar!$B$92</definedName>
    <definedName name="Calendar7MonthOption">MATCH(Calendar7Month,Months,0)</definedName>
    <definedName name="Calendar7Year">Calendar!$H$92</definedName>
    <definedName name="Calendar8Month">Calendar!$B$107</definedName>
    <definedName name="Calendar8MonthOption">MATCH(Calendar8Month,Months,0)</definedName>
    <definedName name="Calendar8Year">Calendar!$H$107</definedName>
    <definedName name="Calendar9Month">Calendar!$B$122</definedName>
    <definedName name="Calendar9MonthOption">MATCH(Calendar9Month,Months,0)</definedName>
    <definedName name="Calendar9Year">Calendar!$H$122</definedName>
    <definedName name="ColumnTitleRegion1..H12.1">Calendar!$B$3</definedName>
    <definedName name="ColumnTitleRegion10..H54.1">Calendar!$B$48</definedName>
    <definedName name="ColumnTitleRegion11..C56.1">Calendar!$B$48</definedName>
    <definedName name="ColumnTitleRegion12..D56.1">Calendar!$D$59</definedName>
    <definedName name="ColumnTitleRegion13..H68.1">Calendar!$B$63</definedName>
    <definedName name="ColumnTitleRegion14..C70.1">Calendar!$B$63</definedName>
    <definedName name="ColumnTitleRegion15..D70.1">Calendar!$D$74</definedName>
    <definedName name="ColumnTitleRegion16..H82.1">Calendar!$B$78</definedName>
    <definedName name="ColumnTitleRegion17..C84.1">Calendar!$B$78</definedName>
    <definedName name="ColumnTitleRegion18..D84.1">Calendar!$D$89</definedName>
    <definedName name="ColumnTitleRegion19..H96.1">Calendar!$B$93</definedName>
    <definedName name="ColumnTitleRegion2..C14.1">Calendar!$B$3</definedName>
    <definedName name="ColumnTitleRegion20..C98.1">Calendar!$B$93</definedName>
    <definedName name="ColumnTitleRegion21..D98.1">Calendar!$D$104</definedName>
    <definedName name="ColumnTitleRegion22..H110.1">Calendar!$B$108</definedName>
    <definedName name="ColumnTitleRegion23..C112.1">Calendar!$B$108</definedName>
    <definedName name="ColumnTitleRegion24..D112.1">Calendar!$D$119</definedName>
    <definedName name="ColumnTitleRegion25..H124.1">Calendar!$B$123</definedName>
    <definedName name="ColumnTitleRegion26..C126.1">Calendar!$B$123</definedName>
    <definedName name="ColumnTitleRegion27..D126.1">Calendar!$D$134</definedName>
    <definedName name="ColumnTitleRegion28..H138.1">Calendar!$B$138</definedName>
    <definedName name="ColumnTitleRegion29..C140.1">Calendar!$B$138</definedName>
    <definedName name="ColumnTitleRegion3..D14.1">Calendar!$D$14</definedName>
    <definedName name="ColumnTitleRegion30..D140.1">Calendar!$D$149</definedName>
    <definedName name="ColumnTitleRegion31..H152.1">Calendar!$B$153</definedName>
    <definedName name="ColumnTitleRegion32..C154.1">Calendar!$B$153</definedName>
    <definedName name="ColumnTitleRegion33..D154.1">Calendar!$D$164</definedName>
    <definedName name="ColumnTitleRegion34..H166.1">Calendar!$B$168</definedName>
    <definedName name="ColumnTitleRegion35..C168.1">Calendar!$B$168</definedName>
    <definedName name="ColumnTitleRegion36..D168.1">Calendar!$D$179</definedName>
    <definedName name="ColumnTitleRegion4..H26.1">Calendar!$B$18</definedName>
    <definedName name="ColumnTitleRegion5..C28.1">Calendar!$B$18</definedName>
    <definedName name="ColumnTitleRegion6..D28.1">Calendar!$D$29</definedName>
    <definedName name="ColumnTitleRegion7..H40.1">Calendar!$B$33</definedName>
    <definedName name="ColumnTitleRegion8..C42.1">Calendar!$B$33</definedName>
    <definedName name="ColumnTitleRegion9..D42.1">Calendar!$D$44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Calendar!$B$2:$I$180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14" l="1"/>
  <c r="B4" i="14" l="1" a="1"/>
  <c r="B4" i="14" s="1"/>
  <c r="B6" i="14" a="1"/>
  <c r="H6" i="14" s="1"/>
  <c r="B8" i="14" a="1"/>
  <c r="E8" i="14" s="1"/>
  <c r="B10" i="14" a="1"/>
  <c r="G10" i="14" s="1"/>
  <c r="B12" i="14" a="1"/>
  <c r="G12" i="14" s="1"/>
  <c r="B14" i="14" a="1"/>
  <c r="B14" i="14" s="1"/>
  <c r="B17" i="14"/>
  <c r="F6" i="14" l="1"/>
  <c r="B6" i="14"/>
  <c r="D6" i="14"/>
  <c r="C6" i="14"/>
  <c r="F12" i="14"/>
  <c r="D12" i="14"/>
  <c r="E6" i="14"/>
  <c r="G6" i="14"/>
  <c r="H4" i="14"/>
  <c r="H3" i="14" s="1"/>
  <c r="B21" i="14" a="1"/>
  <c r="C21" i="14" s="1"/>
  <c r="E10" i="14"/>
  <c r="B10" i="14"/>
  <c r="C4" i="14"/>
  <c r="C3" i="14" s="1"/>
  <c r="D4" i="14"/>
  <c r="D3" i="14" s="1"/>
  <c r="F10" i="14"/>
  <c r="F4" i="14"/>
  <c r="F3" i="14" s="1"/>
  <c r="E4" i="14"/>
  <c r="E3" i="14" s="1"/>
  <c r="C8" i="14"/>
  <c r="F8" i="14"/>
  <c r="G8" i="14"/>
  <c r="B27" i="14" a="1"/>
  <c r="B27" i="14" s="1"/>
  <c r="B19" i="14" a="1"/>
  <c r="B19" i="14" s="1"/>
  <c r="B18" i="14" s="1"/>
  <c r="B29" i="14" a="1"/>
  <c r="C29" i="14" s="1"/>
  <c r="B25" i="14" a="1"/>
  <c r="B25" i="14" s="1"/>
  <c r="B12" i="14"/>
  <c r="C10" i="14"/>
  <c r="H8" i="14"/>
  <c r="C12" i="14"/>
  <c r="C14" i="14"/>
  <c r="E12" i="14"/>
  <c r="B23" i="14" a="1"/>
  <c r="F23" i="14" s="1"/>
  <c r="H10" i="14"/>
  <c r="D10" i="14"/>
  <c r="H12" i="14"/>
  <c r="D8" i="14"/>
  <c r="B8" i="14"/>
  <c r="G4" i="14"/>
  <c r="G3" i="14" s="1"/>
  <c r="B32" i="14"/>
  <c r="H32" i="14"/>
  <c r="F21" i="14" l="1"/>
  <c r="H21" i="14"/>
  <c r="G21" i="14"/>
  <c r="B21" i="14"/>
  <c r="E21" i="14"/>
  <c r="D21" i="14"/>
  <c r="H47" i="14"/>
  <c r="G19" i="14"/>
  <c r="G18" i="14" s="1"/>
  <c r="F19" i="14"/>
  <c r="F18" i="14" s="1"/>
  <c r="D19" i="14"/>
  <c r="D18" i="14" s="1"/>
  <c r="D25" i="14"/>
  <c r="B29" i="14"/>
  <c r="H19" i="14"/>
  <c r="H18" i="14" s="1"/>
  <c r="H25" i="14"/>
  <c r="C19" i="14"/>
  <c r="C18" i="14" s="1"/>
  <c r="E19" i="14"/>
  <c r="E18" i="14" s="1"/>
  <c r="B23" i="14"/>
  <c r="C25" i="14"/>
  <c r="E25" i="14"/>
  <c r="G25" i="14"/>
  <c r="E27" i="14"/>
  <c r="F27" i="14"/>
  <c r="G27" i="14"/>
  <c r="F25" i="14"/>
  <c r="H27" i="14"/>
  <c r="D27" i="14"/>
  <c r="C27" i="14"/>
  <c r="C23" i="14"/>
  <c r="D23" i="14"/>
  <c r="E23" i="14"/>
  <c r="B38" i="14" a="1"/>
  <c r="B38" i="14" s="1"/>
  <c r="B44" i="14" a="1"/>
  <c r="C44" i="14" s="1"/>
  <c r="B40" i="14" a="1"/>
  <c r="H40" i="14" s="1"/>
  <c r="B36" i="14" a="1"/>
  <c r="D36" i="14" s="1"/>
  <c r="B34" i="14" a="1"/>
  <c r="G34" i="14" s="1"/>
  <c r="G33" i="14" s="1"/>
  <c r="B42" i="14" a="1"/>
  <c r="H42" i="14" s="1"/>
  <c r="G23" i="14"/>
  <c r="H23" i="14"/>
  <c r="B47" i="14"/>
  <c r="B59" i="14" l="1" a="1"/>
  <c r="C59" i="14" s="1"/>
  <c r="G38" i="14"/>
  <c r="C38" i="14"/>
  <c r="E42" i="14"/>
  <c r="B44" i="14"/>
  <c r="D42" i="14"/>
  <c r="F38" i="14"/>
  <c r="B42" i="14"/>
  <c r="E38" i="14"/>
  <c r="H36" i="14"/>
  <c r="B36" i="14"/>
  <c r="B40" i="14"/>
  <c r="F40" i="14"/>
  <c r="B34" i="14"/>
  <c r="B33" i="14" s="1"/>
  <c r="F34" i="14"/>
  <c r="F33" i="14" s="1"/>
  <c r="E34" i="14"/>
  <c r="E33" i="14" s="1"/>
  <c r="C34" i="14"/>
  <c r="C33" i="14" s="1"/>
  <c r="H38" i="14"/>
  <c r="E36" i="14"/>
  <c r="B57" i="14" a="1"/>
  <c r="E57" i="14" s="1"/>
  <c r="H62" i="14"/>
  <c r="D38" i="14"/>
  <c r="D34" i="14"/>
  <c r="D33" i="14" s="1"/>
  <c r="D40" i="14"/>
  <c r="C40" i="14"/>
  <c r="E40" i="14"/>
  <c r="G40" i="14"/>
  <c r="B55" i="14" a="1"/>
  <c r="D55" i="14" s="1"/>
  <c r="B49" i="14" a="1"/>
  <c r="G49" i="14" s="1"/>
  <c r="G48" i="14" s="1"/>
  <c r="G36" i="14"/>
  <c r="C36" i="14"/>
  <c r="H34" i="14"/>
  <c r="H33" i="14" s="1"/>
  <c r="F36" i="14"/>
  <c r="C42" i="14"/>
  <c r="F42" i="14"/>
  <c r="G42" i="14"/>
  <c r="B53" i="14" a="1"/>
  <c r="H53" i="14" s="1"/>
  <c r="B51" i="14" a="1"/>
  <c r="B51" i="14" s="1"/>
  <c r="B62" i="14"/>
  <c r="B59" i="14" l="1"/>
  <c r="H57" i="14"/>
  <c r="E55" i="14"/>
  <c r="C49" i="14"/>
  <c r="C48" i="14" s="1"/>
  <c r="G51" i="14"/>
  <c r="F51" i="14"/>
  <c r="B77" i="14"/>
  <c r="H51" i="14"/>
  <c r="G53" i="14"/>
  <c r="D51" i="14"/>
  <c r="H77" i="14"/>
  <c r="B53" i="14"/>
  <c r="B49" i="14"/>
  <c r="B48" i="14" s="1"/>
  <c r="F49" i="14"/>
  <c r="F48" i="14" s="1"/>
  <c r="C53" i="14"/>
  <c r="D53" i="14"/>
  <c r="H55" i="14"/>
  <c r="H49" i="14"/>
  <c r="H48" i="14" s="1"/>
  <c r="E49" i="14"/>
  <c r="E48" i="14" s="1"/>
  <c r="E51" i="14"/>
  <c r="F53" i="14"/>
  <c r="D49" i="14"/>
  <c r="D48" i="14" s="1"/>
  <c r="E53" i="14"/>
  <c r="C55" i="14"/>
  <c r="G55" i="14"/>
  <c r="B55" i="14"/>
  <c r="F57" i="14"/>
  <c r="B57" i="14"/>
  <c r="C57" i="14"/>
  <c r="F55" i="14"/>
  <c r="D57" i="14"/>
  <c r="G57" i="14"/>
  <c r="C51" i="14"/>
  <c r="B68" i="14" a="1"/>
  <c r="E68" i="14" s="1"/>
  <c r="B74" i="14" a="1"/>
  <c r="C74" i="14" s="1"/>
  <c r="B70" i="14" a="1"/>
  <c r="E70" i="14" s="1"/>
  <c r="B66" i="14" a="1"/>
  <c r="E66" i="14" s="1"/>
  <c r="B72" i="14" a="1"/>
  <c r="F72" i="14" s="1"/>
  <c r="B64" i="14" a="1"/>
  <c r="B64" i="14" s="1"/>
  <c r="B63" i="14" s="1"/>
  <c r="B81" i="14" l="1" a="1"/>
  <c r="B81" i="14" s="1"/>
  <c r="B89" i="14" a="1"/>
  <c r="B87" i="14" a="1"/>
  <c r="E87" i="14" s="1"/>
  <c r="B72" i="14"/>
  <c r="D68" i="14"/>
  <c r="C66" i="14"/>
  <c r="H66" i="14"/>
  <c r="B66" i="14"/>
  <c r="F68" i="14"/>
  <c r="B79" i="14" a="1"/>
  <c r="B85" i="14" a="1"/>
  <c r="D85" i="14" s="1"/>
  <c r="G66" i="14"/>
  <c r="B92" i="14"/>
  <c r="H92" i="14"/>
  <c r="F66" i="14"/>
  <c r="D66" i="14"/>
  <c r="B83" i="14" a="1"/>
  <c r="C83" i="14" s="1"/>
  <c r="H68" i="14"/>
  <c r="B74" i="14"/>
  <c r="D70" i="14"/>
  <c r="H64" i="14"/>
  <c r="H63" i="14" s="1"/>
  <c r="G72" i="14"/>
  <c r="D72" i="14"/>
  <c r="C68" i="14"/>
  <c r="G68" i="14"/>
  <c r="B68" i="14"/>
  <c r="G70" i="14"/>
  <c r="B70" i="14"/>
  <c r="C70" i="14"/>
  <c r="F64" i="14"/>
  <c r="F63" i="14" s="1"/>
  <c r="E64" i="14"/>
  <c r="E63" i="14" s="1"/>
  <c r="C64" i="14"/>
  <c r="C63" i="14" s="1"/>
  <c r="H72" i="14"/>
  <c r="G64" i="14"/>
  <c r="G63" i="14" s="1"/>
  <c r="H70" i="14"/>
  <c r="C72" i="14"/>
  <c r="F70" i="14"/>
  <c r="D64" i="14"/>
  <c r="D63" i="14" s="1"/>
  <c r="E72" i="14"/>
  <c r="C81" i="14" l="1"/>
  <c r="E81" i="14"/>
  <c r="D81" i="14"/>
  <c r="H81" i="14"/>
  <c r="F81" i="14"/>
  <c r="B104" i="14" a="1"/>
  <c r="C104" i="14" s="1"/>
  <c r="G81" i="14"/>
  <c r="C87" i="14"/>
  <c r="B87" i="14"/>
  <c r="F87" i="14"/>
  <c r="B98" i="14" a="1"/>
  <c r="D98" i="14" s="1"/>
  <c r="G85" i="14"/>
  <c r="B107" i="14"/>
  <c r="C85" i="14"/>
  <c r="H87" i="14"/>
  <c r="B100" i="14" a="1"/>
  <c r="H100" i="14" s="1"/>
  <c r="G87" i="14"/>
  <c r="D87" i="14"/>
  <c r="B89" i="14"/>
  <c r="C89" i="14"/>
  <c r="C79" i="14"/>
  <c r="C78" i="14" s="1"/>
  <c r="B79" i="14"/>
  <c r="B78" i="14" s="1"/>
  <c r="B96" i="14" a="1"/>
  <c r="B94" i="14" a="1"/>
  <c r="E79" i="14"/>
  <c r="E78" i="14" s="1"/>
  <c r="H107" i="14"/>
  <c r="B102" i="14" a="1"/>
  <c r="H102" i="14" s="1"/>
  <c r="H79" i="14"/>
  <c r="H78" i="14" s="1"/>
  <c r="F79" i="14"/>
  <c r="F78" i="14" s="1"/>
  <c r="G79" i="14"/>
  <c r="G78" i="14" s="1"/>
  <c r="D79" i="14"/>
  <c r="D78" i="14" s="1"/>
  <c r="E83" i="14"/>
  <c r="H83" i="14"/>
  <c r="F83" i="14"/>
  <c r="G83" i="14"/>
  <c r="D83" i="14"/>
  <c r="B83" i="14"/>
  <c r="B85" i="14"/>
  <c r="F85" i="14"/>
  <c r="H85" i="14"/>
  <c r="E85" i="14"/>
  <c r="B98" i="14" l="1"/>
  <c r="B104" i="14"/>
  <c r="B109" i="14" a="1"/>
  <c r="H109" i="14" s="1"/>
  <c r="H108" i="14" s="1"/>
  <c r="F98" i="14"/>
  <c r="B119" i="14" a="1"/>
  <c r="B119" i="14" s="1"/>
  <c r="G98" i="14"/>
  <c r="B113" i="14" a="1"/>
  <c r="E113" i="14" s="1"/>
  <c r="B111" i="14" a="1"/>
  <c r="B111" i="14" s="1"/>
  <c r="D100" i="14"/>
  <c r="C98" i="14"/>
  <c r="B122" i="14"/>
  <c r="E98" i="14"/>
  <c r="H98" i="14"/>
  <c r="F100" i="14"/>
  <c r="G100" i="14"/>
  <c r="C100" i="14"/>
  <c r="B102" i="14"/>
  <c r="D102" i="14"/>
  <c r="F102" i="14"/>
  <c r="C102" i="14"/>
  <c r="H122" i="14"/>
  <c r="B117" i="14" a="1"/>
  <c r="E117" i="14" s="1"/>
  <c r="B115" i="14" a="1"/>
  <c r="B115" i="14" s="1"/>
  <c r="B100" i="14"/>
  <c r="E100" i="14"/>
  <c r="E96" i="14"/>
  <c r="G96" i="14"/>
  <c r="F96" i="14"/>
  <c r="B96" i="14"/>
  <c r="H96" i="14"/>
  <c r="D96" i="14"/>
  <c r="C96" i="14"/>
  <c r="G94" i="14"/>
  <c r="G93" i="14" s="1"/>
  <c r="E94" i="14"/>
  <c r="E93" i="14" s="1"/>
  <c r="C94" i="14"/>
  <c r="C93" i="14" s="1"/>
  <c r="B94" i="14"/>
  <c r="B93" i="14" s="1"/>
  <c r="H94" i="14"/>
  <c r="H93" i="14" s="1"/>
  <c r="D94" i="14"/>
  <c r="D93" i="14" s="1"/>
  <c r="F94" i="14"/>
  <c r="F93" i="14" s="1"/>
  <c r="E102" i="14"/>
  <c r="G102" i="14"/>
  <c r="D109" i="14" l="1"/>
  <c r="D108" i="14" s="1"/>
  <c r="C109" i="14"/>
  <c r="C108" i="14" s="1"/>
  <c r="C119" i="14"/>
  <c r="D111" i="14"/>
  <c r="G109" i="14"/>
  <c r="G108" i="14" s="1"/>
  <c r="B128" i="14" a="1"/>
  <c r="C128" i="14" s="1"/>
  <c r="F109" i="14"/>
  <c r="F108" i="14" s="1"/>
  <c r="E109" i="14"/>
  <c r="E108" i="14" s="1"/>
  <c r="C111" i="14"/>
  <c r="B109" i="14"/>
  <c r="B108" i="14" s="1"/>
  <c r="B124" i="14" a="1"/>
  <c r="F124" i="14" s="1"/>
  <c r="F123" i="14" s="1"/>
  <c r="C113" i="14"/>
  <c r="B132" i="14" a="1"/>
  <c r="G132" i="14" s="1"/>
  <c r="B113" i="14"/>
  <c r="G113" i="14"/>
  <c r="H113" i="14"/>
  <c r="H111" i="14"/>
  <c r="E111" i="14"/>
  <c r="G111" i="14"/>
  <c r="F111" i="14"/>
  <c r="B137" i="14"/>
  <c r="B130" i="14" a="1"/>
  <c r="E130" i="14" s="1"/>
  <c r="D113" i="14"/>
  <c r="F113" i="14"/>
  <c r="B134" i="14" a="1"/>
  <c r="B134" i="14" s="1"/>
  <c r="H137" i="14"/>
  <c r="C115" i="14"/>
  <c r="D115" i="14"/>
  <c r="B126" i="14" a="1"/>
  <c r="F126" i="14" s="1"/>
  <c r="G115" i="14"/>
  <c r="H115" i="14"/>
  <c r="H117" i="14"/>
  <c r="G117" i="14"/>
  <c r="B117" i="14"/>
  <c r="E115" i="14"/>
  <c r="D117" i="14"/>
  <c r="F117" i="14"/>
  <c r="F115" i="14"/>
  <c r="C117" i="14"/>
  <c r="H128" i="14" l="1"/>
  <c r="E128" i="14"/>
  <c r="D128" i="14"/>
  <c r="G128" i="14"/>
  <c r="B128" i="14"/>
  <c r="F128" i="14"/>
  <c r="H124" i="14"/>
  <c r="H123" i="14" s="1"/>
  <c r="B143" i="14" a="1"/>
  <c r="D143" i="14" s="1"/>
  <c r="H132" i="14"/>
  <c r="C132" i="14"/>
  <c r="C124" i="14"/>
  <c r="C123" i="14" s="1"/>
  <c r="B130" i="14"/>
  <c r="E124" i="14"/>
  <c r="E123" i="14" s="1"/>
  <c r="B124" i="14"/>
  <c r="B123" i="14" s="1"/>
  <c r="D132" i="14"/>
  <c r="B139" i="14" a="1"/>
  <c r="F139" i="14" s="1"/>
  <c r="F138" i="14" s="1"/>
  <c r="B147" i="14" a="1"/>
  <c r="F147" i="14" s="1"/>
  <c r="B149" i="14" a="1"/>
  <c r="B149" i="14" s="1"/>
  <c r="B132" i="14"/>
  <c r="E132" i="14"/>
  <c r="D124" i="14"/>
  <c r="D123" i="14" s="1"/>
  <c r="G124" i="14"/>
  <c r="G123" i="14" s="1"/>
  <c r="H126" i="14"/>
  <c r="B145" i="14" a="1"/>
  <c r="C145" i="14" s="1"/>
  <c r="E126" i="14"/>
  <c r="H152" i="14"/>
  <c r="G130" i="14"/>
  <c r="D130" i="14"/>
  <c r="B152" i="14"/>
  <c r="H130" i="14"/>
  <c r="F132" i="14"/>
  <c r="F130" i="14"/>
  <c r="C134" i="14"/>
  <c r="B141" i="14" a="1"/>
  <c r="G141" i="14" s="1"/>
  <c r="D126" i="14"/>
  <c r="C130" i="14"/>
  <c r="G126" i="14"/>
  <c r="C126" i="14"/>
  <c r="B126" i="14"/>
  <c r="B143" i="14" l="1"/>
  <c r="C143" i="14"/>
  <c r="H143" i="14"/>
  <c r="E143" i="14"/>
  <c r="F143" i="14"/>
  <c r="G143" i="14"/>
  <c r="D139" i="14"/>
  <c r="D138" i="14" s="1"/>
  <c r="C139" i="14"/>
  <c r="C138" i="14" s="1"/>
  <c r="H139" i="14"/>
  <c r="H138" i="14" s="1"/>
  <c r="E139" i="14"/>
  <c r="E138" i="14" s="1"/>
  <c r="H145" i="14"/>
  <c r="G145" i="14"/>
  <c r="G147" i="14"/>
  <c r="E147" i="14"/>
  <c r="B164" i="14" a="1"/>
  <c r="B164" i="14" s="1"/>
  <c r="B156" i="14" a="1"/>
  <c r="F156" i="14" s="1"/>
  <c r="B147" i="14"/>
  <c r="G139" i="14"/>
  <c r="G138" i="14" s="1"/>
  <c r="H147" i="14"/>
  <c r="B139" i="14"/>
  <c r="B138" i="14" s="1"/>
  <c r="B167" i="14"/>
  <c r="B158" i="14" a="1"/>
  <c r="B158" i="14" s="1"/>
  <c r="C149" i="14"/>
  <c r="B160" i="14" a="1"/>
  <c r="B160" i="14" s="1"/>
  <c r="D147" i="14"/>
  <c r="C147" i="14"/>
  <c r="H167" i="14"/>
  <c r="B162" i="14" a="1"/>
  <c r="F162" i="14" s="1"/>
  <c r="B145" i="14"/>
  <c r="E145" i="14"/>
  <c r="B141" i="14"/>
  <c r="B154" i="14" a="1"/>
  <c r="B154" i="14" s="1"/>
  <c r="B153" i="14" s="1"/>
  <c r="E141" i="14"/>
  <c r="F145" i="14"/>
  <c r="D145" i="14"/>
  <c r="H141" i="14"/>
  <c r="F141" i="14"/>
  <c r="D141" i="14"/>
  <c r="C141" i="14"/>
  <c r="H156" i="14" l="1"/>
  <c r="B177" i="14" a="1"/>
  <c r="C177" i="14" s="1"/>
  <c r="C164" i="14"/>
  <c r="D156" i="14"/>
  <c r="E156" i="14"/>
  <c r="B156" i="14"/>
  <c r="G156" i="14"/>
  <c r="C156" i="14"/>
  <c r="D158" i="14"/>
  <c r="G158" i="14"/>
  <c r="H158" i="14"/>
  <c r="C158" i="14"/>
  <c r="E158" i="14"/>
  <c r="F158" i="14"/>
  <c r="B169" i="14" a="1"/>
  <c r="D169" i="14" s="1"/>
  <c r="D168" i="14" s="1"/>
  <c r="B173" i="14" a="1"/>
  <c r="B173" i="14" s="1"/>
  <c r="D154" i="14"/>
  <c r="D153" i="14" s="1"/>
  <c r="F160" i="14"/>
  <c r="B171" i="14" a="1"/>
  <c r="G171" i="14" s="1"/>
  <c r="G162" i="14"/>
  <c r="B175" i="14" a="1"/>
  <c r="F175" i="14" s="1"/>
  <c r="E154" i="14"/>
  <c r="E153" i="14" s="1"/>
  <c r="G160" i="14"/>
  <c r="D162" i="14"/>
  <c r="E160" i="14"/>
  <c r="H160" i="14"/>
  <c r="H162" i="14"/>
  <c r="B179" i="14" a="1"/>
  <c r="C179" i="14" s="1"/>
  <c r="H154" i="14"/>
  <c r="H153" i="14" s="1"/>
  <c r="F154" i="14"/>
  <c r="F153" i="14" s="1"/>
  <c r="C160" i="14"/>
  <c r="D160" i="14"/>
  <c r="C162" i="14"/>
  <c r="B162" i="14"/>
  <c r="C154" i="14"/>
  <c r="C153" i="14" s="1"/>
  <c r="G154" i="14"/>
  <c r="G153" i="14" s="1"/>
  <c r="E162" i="14"/>
  <c r="E177" i="14" l="1"/>
  <c r="G177" i="14"/>
  <c r="F177" i="14"/>
  <c r="B177" i="14"/>
  <c r="D177" i="14"/>
  <c r="H177" i="14"/>
  <c r="C175" i="14"/>
  <c r="C169" i="14"/>
  <c r="C168" i="14" s="1"/>
  <c r="G169" i="14"/>
  <c r="G168" i="14" s="1"/>
  <c r="H169" i="14"/>
  <c r="H168" i="14" s="1"/>
  <c r="B169" i="14"/>
  <c r="B168" i="14" s="1"/>
  <c r="H175" i="14"/>
  <c r="E169" i="14"/>
  <c r="E168" i="14" s="1"/>
  <c r="F169" i="14"/>
  <c r="F168" i="14" s="1"/>
  <c r="B175" i="14"/>
  <c r="D173" i="14"/>
  <c r="H173" i="14"/>
  <c r="E173" i="14"/>
  <c r="F173" i="14"/>
  <c r="C173" i="14"/>
  <c r="G173" i="14"/>
  <c r="C171" i="14"/>
  <c r="H171" i="14"/>
  <c r="E171" i="14"/>
  <c r="B171" i="14"/>
  <c r="F171" i="14"/>
  <c r="D171" i="14"/>
  <c r="B179" i="14"/>
  <c r="D175" i="14"/>
  <c r="G175" i="14"/>
  <c r="E175" i="14"/>
</calcChain>
</file>

<file path=xl/sharedStrings.xml><?xml version="1.0" encoding="utf-8"?>
<sst xmlns="http://schemas.openxmlformats.org/spreadsheetml/2006/main" count="15" uniqueCount="4">
  <si>
    <t>Notes:</t>
  </si>
  <si>
    <t>MONDAY</t>
  </si>
  <si>
    <t>September</t>
  </si>
  <si>
    <t>Parent-teacher conferences 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</si>
</sst>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3" x14ac:knownFonts="1"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b/>
      <sz val="11"/>
      <color theme="0"/>
      <name val="Franklin Gothic Book"/>
      <family val="2"/>
      <scheme val="minor"/>
    </font>
    <font>
      <b/>
      <sz val="14"/>
      <color theme="0"/>
      <name val="Franklin Gothic Book"/>
      <family val="2"/>
      <scheme val="minor"/>
    </font>
    <font>
      <b/>
      <sz val="28"/>
      <color theme="0"/>
      <name val="Franklin Gothic Demi"/>
      <family val="2"/>
      <scheme val="major"/>
    </font>
    <font>
      <sz val="36"/>
      <color theme="4" tint="-0.24994659260841701"/>
      <name val="Franklin Gothic Book"/>
      <family val="2"/>
      <scheme val="minor"/>
    </font>
    <font>
      <b/>
      <sz val="11"/>
      <color theme="3"/>
      <name val="Franklin Gothic Demi"/>
      <family val="2"/>
      <scheme val="major"/>
    </font>
    <font>
      <sz val="16"/>
      <color theme="1"/>
      <name val="Franklin Gothic Book"/>
      <family val="2"/>
      <scheme val="minor"/>
    </font>
    <font>
      <b/>
      <sz val="11"/>
      <color theme="0"/>
      <name val="Franklin Gothic Demi"/>
      <family val="2"/>
      <scheme val="major"/>
    </font>
    <font>
      <sz val="11"/>
      <name val="Franklin Gothic Book"/>
      <family val="2"/>
      <scheme val="minor"/>
    </font>
    <font>
      <sz val="11"/>
      <color theme="1"/>
      <name val="Franklin Gothic Demi"/>
      <family val="2"/>
      <scheme val="major"/>
    </font>
    <font>
      <sz val="11"/>
      <color indexed="63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i/>
      <sz val="11"/>
      <color theme="3" tint="-0.24994659260841701"/>
      <name val="Franklin Gothic Book"/>
      <family val="2"/>
      <scheme val="minor"/>
    </font>
    <font>
      <sz val="11"/>
      <name val="Franklin Gothic Demi"/>
      <family val="2"/>
      <scheme val="major"/>
    </font>
    <font>
      <sz val="36"/>
      <color theme="1"/>
      <name val="Franklin Gothic Demi"/>
      <family val="2"/>
      <scheme val="major"/>
    </font>
    <font>
      <b/>
      <sz val="36"/>
      <color theme="1"/>
      <name val="Franklin Gothic Demi"/>
      <family val="2"/>
      <scheme val="major"/>
    </font>
    <font>
      <sz val="10"/>
      <name val="Franklin Gothic Demi"/>
      <family val="2"/>
      <scheme val="major"/>
    </font>
    <font>
      <sz val="16"/>
      <color theme="1"/>
      <name val="Franklin Gothic Demi"/>
      <family val="2"/>
      <scheme val="major"/>
    </font>
    <font>
      <sz val="36"/>
      <name val="Franklin Gothic Demi"/>
      <family val="2"/>
      <scheme val="major"/>
    </font>
    <font>
      <sz val="36"/>
      <color theme="4" tint="-0.24994659260841701"/>
      <name val="Franklin Gothic Dem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1"/>
      </patternFill>
    </fill>
  </fills>
  <borders count="2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3743705557422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9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7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41">
    <xf numFmtId="0" fontId="0" fillId="0" borderId="0" xfId="0"/>
    <xf numFmtId="0" fontId="1" fillId="0" borderId="6" xfId="6" applyNumberFormat="1" applyFont="1" applyFill="1">
      <alignment horizontal="left" vertical="top" wrapText="1" indent="1"/>
    </xf>
    <xf numFmtId="0" fontId="1" fillId="0" borderId="5" xfId="6" applyNumberFormat="1" applyFont="1" applyFill="1" applyBorder="1">
      <alignment horizontal="left" vertical="top" wrapText="1" indent="1"/>
    </xf>
    <xf numFmtId="0" fontId="1" fillId="0" borderId="12" xfId="6" applyNumberFormat="1" applyFont="1" applyFill="1" applyBorder="1">
      <alignment horizontal="left" vertical="top" wrapText="1" indent="1"/>
    </xf>
    <xf numFmtId="0" fontId="1" fillId="0" borderId="17" xfId="6" applyNumberFormat="1" applyFont="1" applyFill="1" applyBorder="1">
      <alignment horizontal="left" vertical="top" wrapText="1" indent="1"/>
    </xf>
    <xf numFmtId="0" fontId="1" fillId="0" borderId="18" xfId="6" applyNumberFormat="1" applyFont="1" applyFill="1" applyBorder="1">
      <alignment horizontal="left" vertical="top" wrapText="1" indent="1"/>
    </xf>
    <xf numFmtId="0" fontId="0" fillId="0" borderId="0" xfId="0" applyBorder="1"/>
    <xf numFmtId="0" fontId="1" fillId="0" borderId="0" xfId="6" applyNumberFormat="1" applyFont="1" applyFill="1" applyBorder="1">
      <alignment horizontal="left" vertical="top" wrapText="1" indent="1"/>
    </xf>
    <xf numFmtId="0" fontId="1" fillId="0" borderId="0" xfId="7" applyNumberFormat="1" applyFont="1">
      <alignment horizontal="left" vertical="top" wrapText="1" indent="1"/>
    </xf>
    <xf numFmtId="0" fontId="1" fillId="0" borderId="7" xfId="6" applyNumberFormat="1" applyFont="1" applyFill="1" applyBorder="1">
      <alignment horizontal="left" vertical="top" wrapText="1" indent="1"/>
    </xf>
    <xf numFmtId="0" fontId="16" fillId="2" borderId="0" xfId="0" applyFont="1" applyFill="1"/>
    <xf numFmtId="0" fontId="17" fillId="0" borderId="0" xfId="2" applyFont="1" applyAlignment="1">
      <alignment horizontal="left" vertical="center"/>
    </xf>
    <xf numFmtId="0" fontId="16" fillId="0" borderId="0" xfId="0" applyFont="1"/>
    <xf numFmtId="0" fontId="18" fillId="0" borderId="0" xfId="9" applyFont="1" applyFill="1" applyAlignment="1">
      <alignment horizontal="right" vertical="center"/>
    </xf>
    <xf numFmtId="0" fontId="19" fillId="0" borderId="0" xfId="0" applyFont="1"/>
    <xf numFmtId="0" fontId="10" fillId="8" borderId="14" xfId="10" applyFill="1" applyBorder="1">
      <alignment horizontal="left" vertical="center" indent="1"/>
    </xf>
    <xf numFmtId="0" fontId="10" fillId="8" borderId="15" xfId="11" applyFill="1" applyBorder="1" applyAlignment="1">
      <alignment horizontal="left" vertical="center" indent="1"/>
    </xf>
    <xf numFmtId="0" fontId="10" fillId="8" borderId="15" xfId="10" applyFill="1" applyBorder="1">
      <alignment horizontal="left" vertical="center" indent="1"/>
    </xf>
    <xf numFmtId="0" fontId="10" fillId="8" borderId="16" xfId="10" applyFill="1" applyBorder="1">
      <alignment horizontal="left" vertical="center" indent="1"/>
    </xf>
    <xf numFmtId="164" fontId="20" fillId="0" borderId="13" xfId="5" applyFont="1" applyFill="1" applyBorder="1">
      <alignment horizontal="left" vertical="center" wrapText="1" indent="1"/>
    </xf>
    <xf numFmtId="164" fontId="20" fillId="0" borderId="5" xfId="5" applyFont="1" applyFill="1" applyBorder="1">
      <alignment horizontal="left" vertical="center" wrapText="1" indent="1"/>
    </xf>
    <xf numFmtId="164" fontId="20" fillId="0" borderId="9" xfId="5" applyFont="1" applyFill="1">
      <alignment horizontal="left" vertical="center" wrapText="1" indent="1"/>
    </xf>
    <xf numFmtId="164" fontId="20" fillId="0" borderId="4" xfId="5" applyFont="1" applyFill="1" applyBorder="1">
      <alignment horizontal="left" vertical="center" wrapText="1" indent="1"/>
    </xf>
    <xf numFmtId="0" fontId="17" fillId="0" borderId="0" xfId="2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2" fillId="0" borderId="0" xfId="2" applyFont="1" applyFill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10" fillId="8" borderId="13" xfId="10" applyFill="1" applyBorder="1">
      <alignment horizontal="left" vertical="center" indent="1"/>
    </xf>
    <xf numFmtId="0" fontId="10" fillId="8" borderId="20" xfId="11" applyFill="1" applyBorder="1" applyAlignment="1">
      <alignment horizontal="left" vertical="center" indent="1"/>
    </xf>
    <xf numFmtId="0" fontId="10" fillId="8" borderId="20" xfId="10" applyFill="1" applyBorder="1">
      <alignment horizontal="left" vertical="center" indent="1"/>
    </xf>
    <xf numFmtId="0" fontId="10" fillId="8" borderId="21" xfId="10" applyFill="1" applyBorder="1">
      <alignment horizontal="left" vertical="center" indent="1"/>
    </xf>
    <xf numFmtId="0" fontId="22" fillId="0" borderId="0" xfId="2" applyFont="1" applyAlignment="1">
      <alignment horizontal="left" vertical="center"/>
    </xf>
    <xf numFmtId="0" fontId="16" fillId="2" borderId="0" xfId="0" applyFont="1" applyFill="1" applyBorder="1"/>
    <xf numFmtId="0" fontId="22" fillId="0" borderId="0" xfId="2" applyFont="1">
      <alignment horizontal="left" indent="3"/>
    </xf>
    <xf numFmtId="0" fontId="17" fillId="0" borderId="0" xfId="2" applyFont="1">
      <alignment horizontal="left" indent="3"/>
    </xf>
    <xf numFmtId="0" fontId="17" fillId="0" borderId="0" xfId="2" applyFont="1" applyAlignment="1">
      <alignment vertical="center"/>
    </xf>
    <xf numFmtId="0" fontId="1" fillId="0" borderId="19" xfId="7" applyNumberFormat="1" applyFont="1" applyBorder="1">
      <alignment horizontal="left" vertical="top" wrapText="1" indent="1"/>
    </xf>
    <xf numFmtId="164" fontId="16" fillId="0" borderId="8" xfId="8" applyFont="1">
      <alignment horizontal="left" vertical="center" wrapText="1" indent="1"/>
    </xf>
    <xf numFmtId="0" fontId="16" fillId="0" borderId="8" xfId="8" applyNumberFormat="1" applyFont="1">
      <alignment horizontal="left" vertical="center" wrapText="1" indent="1"/>
    </xf>
    <xf numFmtId="0" fontId="1" fillId="0" borderId="18" xfId="7" applyNumberFormat="1" applyFont="1" applyBorder="1">
      <alignment horizontal="left" vertical="top" wrapText="1" indent="1"/>
    </xf>
    <xf numFmtId="0" fontId="1" fillId="0" borderId="12" xfId="7" applyNumberFormat="1" applyFont="1" applyBorder="1">
      <alignment horizontal="left" vertical="top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12">
    <dxf>
      <font>
        <color theme="1" tint="0.499984740745262"/>
      </font>
    </dxf>
    <dxf>
      <font>
        <b val="0"/>
        <i val="0"/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  <dxf>
      <font>
        <color theme="1" tint="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heme/theme1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3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  <pageSetUpPr autoPageBreaks="0" fitToPage="1"/>
  </sheetPr>
  <dimension ref="A1:I180"/>
  <sheetViews>
    <sheetView showGridLines="0" tabSelected="1" zoomScaleNormal="100" workbookViewId="0"/>
  </sheetViews>
  <sheetFormatPr defaultColWidth="8.54296875" defaultRowHeight="15" x14ac:dyDescent="0.35"/>
  <cols>
    <col min="1" max="1" width="2.6328125" customWidth="1"/>
    <col min="2" max="2" width="18" customWidth="1"/>
    <col min="3" max="7" width="17.54296875" customWidth="1"/>
    <col min="8" max="8" width="18.7265625" customWidth="1"/>
    <col min="9" max="9" width="2.6328125" customWidth="1"/>
    <col min="14" max="14" width="5.453125" customWidth="1"/>
  </cols>
  <sheetData>
    <row r="1" spans="1:9" ht="18" customHeight="1" x14ac:dyDescent="0.35"/>
    <row r="2" spans="1:9" s="12" customFormat="1" ht="75" customHeight="1" x14ac:dyDescent="0.35">
      <c r="A2" s="10"/>
      <c r="B2" s="11" t="s">
        <v>2</v>
      </c>
      <c r="D2" s="11"/>
      <c r="E2" s="11"/>
      <c r="F2" s="10"/>
      <c r="G2" s="10"/>
      <c r="H2" s="13">
        <v>2025</v>
      </c>
    </row>
    <row r="3" spans="1:9" s="12" customFormat="1" ht="25.05" customHeight="1" x14ac:dyDescent="0.35">
      <c r="A3" s="14"/>
      <c r="B3" s="15" t="s">
        <v>1</v>
      </c>
      <c r="C3" s="16" t="str">
        <f>UPPER(TEXT(C4,"dddd"))</f>
        <v>TUESDAY</v>
      </c>
      <c r="D3" s="17" t="str">
        <f t="shared" ref="D3:H3" si="0">UPPER(TEXT(D4,"dddd"))</f>
        <v>WEDNESDAY</v>
      </c>
      <c r="E3" s="16" t="str">
        <f t="shared" si="0"/>
        <v>THURSDAY</v>
      </c>
      <c r="F3" s="17" t="str">
        <f t="shared" si="0"/>
        <v>FRIDAY</v>
      </c>
      <c r="G3" s="16" t="str">
        <f t="shared" si="0"/>
        <v>SATURDAY</v>
      </c>
      <c r="H3" s="18" t="str">
        <f t="shared" si="0"/>
        <v>SUNDAY</v>
      </c>
    </row>
    <row r="4" spans="1:9" s="12" customFormat="1" ht="25.05" customHeight="1" x14ac:dyDescent="0.35">
      <c r="B4" s="19">
        <f t="array" ref="B4:H4">Days+1+DATE(Calendar1Year,Calendar1MonthOption,1)-WEEKDAY(DATE(Calendar1Year,Calendar1MonthOption,1),WeekdayOption)</f>
        <v>45901</v>
      </c>
      <c r="C4" s="19">
        <v>45902</v>
      </c>
      <c r="D4" s="19">
        <v>45903</v>
      </c>
      <c r="E4" s="19">
        <v>45904</v>
      </c>
      <c r="F4" s="19">
        <v>45905</v>
      </c>
      <c r="G4" s="19">
        <v>45906</v>
      </c>
      <c r="H4" s="20">
        <v>45907</v>
      </c>
    </row>
    <row r="5" spans="1:9" ht="75" customHeight="1" x14ac:dyDescent="0.35">
      <c r="B5" s="1"/>
      <c r="C5" s="1"/>
      <c r="D5" s="1"/>
      <c r="E5" s="1"/>
      <c r="F5" s="1"/>
      <c r="G5" s="1"/>
      <c r="H5" s="2"/>
    </row>
    <row r="6" spans="1:9" s="12" customFormat="1" ht="25.05" customHeight="1" x14ac:dyDescent="0.35">
      <c r="B6" s="21">
        <f t="array" ref="B6:H6">Days+8+DATE(Calendar1Year,Calendar1MonthOption,1)-WEEKDAY(DATE(Calendar1Year,Calendar1MonthOption,1),WeekdayOption)</f>
        <v>45908</v>
      </c>
      <c r="C6" s="21">
        <v>45909</v>
      </c>
      <c r="D6" s="21">
        <v>45910</v>
      </c>
      <c r="E6" s="21">
        <v>45911</v>
      </c>
      <c r="F6" s="21">
        <v>45912</v>
      </c>
      <c r="G6" s="21">
        <v>45913</v>
      </c>
      <c r="H6" s="22">
        <v>45914</v>
      </c>
    </row>
    <row r="7" spans="1:9" ht="75" customHeight="1" x14ac:dyDescent="0.35">
      <c r="B7" s="1"/>
      <c r="C7" s="1"/>
      <c r="D7" s="1"/>
      <c r="E7" s="1" t="s">
        <v>3</v>
      </c>
      <c r="F7" s="1"/>
      <c r="G7" s="1"/>
      <c r="H7" s="3"/>
    </row>
    <row r="8" spans="1:9" s="12" customFormat="1" ht="25.05" customHeight="1" x14ac:dyDescent="0.35">
      <c r="B8" s="21">
        <f t="array" ref="B8:H8">Days+15+DATE(Calendar1Year,Calendar1MonthOption,1)-WEEKDAY(DATE(Calendar1Year,Calendar1MonthOption,1),WeekdayOption)</f>
        <v>45915</v>
      </c>
      <c r="C8" s="21">
        <v>45916</v>
      </c>
      <c r="D8" s="21">
        <v>45917</v>
      </c>
      <c r="E8" s="21">
        <v>45918</v>
      </c>
      <c r="F8" s="21">
        <v>45919</v>
      </c>
      <c r="G8" s="21">
        <v>45920</v>
      </c>
      <c r="H8" s="22">
        <v>45921</v>
      </c>
    </row>
    <row r="9" spans="1:9" ht="75" customHeight="1" x14ac:dyDescent="0.35">
      <c r="B9" s="1"/>
      <c r="C9" s="1"/>
      <c r="D9" s="1"/>
      <c r="E9" s="1"/>
      <c r="F9" s="1"/>
      <c r="G9" s="1"/>
      <c r="H9" s="2"/>
    </row>
    <row r="10" spans="1:9" s="12" customFormat="1" ht="25.05" customHeight="1" x14ac:dyDescent="0.35">
      <c r="B10" s="21">
        <f t="array" ref="B10:H10">Days+22+DATE(Calendar1Year,Calendar1MonthOption,1)-WEEKDAY(DATE(Calendar1Year,Calendar1MonthOption,1),WeekdayOption)</f>
        <v>45922</v>
      </c>
      <c r="C10" s="21">
        <v>45923</v>
      </c>
      <c r="D10" s="21">
        <v>45924</v>
      </c>
      <c r="E10" s="21">
        <v>45925</v>
      </c>
      <c r="F10" s="21">
        <v>45926</v>
      </c>
      <c r="G10" s="21">
        <v>45927</v>
      </c>
      <c r="H10" s="22">
        <v>45928</v>
      </c>
    </row>
    <row r="11" spans="1:9" ht="75" customHeight="1" x14ac:dyDescent="0.35">
      <c r="B11" s="1"/>
      <c r="C11" s="1"/>
      <c r="D11" s="1"/>
      <c r="E11" s="1"/>
      <c r="F11" s="1"/>
      <c r="G11" s="1"/>
      <c r="H11" s="2"/>
    </row>
    <row r="12" spans="1:9" s="12" customFormat="1" ht="25.05" customHeight="1" x14ac:dyDescent="0.35">
      <c r="B12" s="21">
        <f t="array" ref="B12:H12">Days+29+DATE(Calendar1Year,Calendar1MonthOption,1)-WEEKDAY(DATE(Calendar1Year,Calendar1MonthOption,1),WeekdayOption)</f>
        <v>45929</v>
      </c>
      <c r="C12" s="21">
        <v>45930</v>
      </c>
      <c r="D12" s="21">
        <v>45931</v>
      </c>
      <c r="E12" s="21">
        <v>45932</v>
      </c>
      <c r="F12" s="21">
        <v>45933</v>
      </c>
      <c r="G12" s="21">
        <v>45934</v>
      </c>
      <c r="H12" s="22">
        <v>45935</v>
      </c>
    </row>
    <row r="13" spans="1:9" ht="75" customHeight="1" x14ac:dyDescent="0.35">
      <c r="B13" s="1"/>
      <c r="C13" s="1"/>
      <c r="D13" s="1"/>
      <c r="E13" s="1"/>
      <c r="F13" s="1"/>
      <c r="G13" s="1"/>
      <c r="H13" s="2"/>
    </row>
    <row r="14" spans="1:9" s="12" customFormat="1" ht="25.05" customHeight="1" x14ac:dyDescent="0.35">
      <c r="B14" s="21">
        <f t="array" ref="B14:C14">Days+36+DATE(Calendar1Year,Calendar1MonthOption,1)-WEEKDAY(DATE(Calendar1Year,Calendar1MonthOption,1),WeekdayOption)</f>
        <v>45936</v>
      </c>
      <c r="C14" s="21">
        <v>45937</v>
      </c>
      <c r="D14" s="38" t="s">
        <v>0</v>
      </c>
      <c r="E14" s="38"/>
      <c r="F14" s="38"/>
      <c r="G14" s="38"/>
      <c r="H14" s="38"/>
    </row>
    <row r="15" spans="1:9" ht="75" customHeight="1" x14ac:dyDescent="0.35">
      <c r="B15" s="4"/>
      <c r="C15" s="5"/>
      <c r="D15" s="39"/>
      <c r="E15" s="39"/>
      <c r="F15" s="39"/>
      <c r="G15" s="39"/>
      <c r="H15" s="40"/>
    </row>
    <row r="16" spans="1:9" ht="30" customHeight="1" x14ac:dyDescent="0.35">
      <c r="A16" s="6"/>
      <c r="B16" s="7"/>
      <c r="C16" s="7"/>
      <c r="D16" s="8"/>
      <c r="E16" s="8"/>
      <c r="F16" s="8"/>
      <c r="G16" s="8"/>
      <c r="H16" s="8"/>
      <c r="I16" s="6"/>
    </row>
    <row r="17" spans="1:8" s="12" customFormat="1" ht="75" customHeight="1" x14ac:dyDescent="0.35">
      <c r="A17" s="10"/>
      <c r="B17" s="23" t="str">
        <f>TEXT(DATE(Calendar1Year,Calendar1MonthOption+1,1),"mmmm")</f>
        <v>October</v>
      </c>
      <c r="C17" s="24"/>
      <c r="D17" s="25"/>
      <c r="E17" s="25"/>
      <c r="F17" s="26"/>
      <c r="G17" s="26"/>
      <c r="H17" s="13">
        <f>YEAR(DATE(Calendar1Year,Calendar1MonthOption+1,1))</f>
        <v>2025</v>
      </c>
    </row>
    <row r="18" spans="1:8" s="12" customFormat="1" ht="25.05" customHeight="1" x14ac:dyDescent="0.35">
      <c r="A18" s="14"/>
      <c r="B18" s="27" t="str">
        <f>UPPER(TEXT(B19,"dddd"))</f>
        <v>MONDAY</v>
      </c>
      <c r="C18" s="28" t="str">
        <f t="shared" ref="C18:H18" si="1">UPPER(TEXT(C19,"dddd"))</f>
        <v>TUESDAY</v>
      </c>
      <c r="D18" s="29" t="str">
        <f t="shared" si="1"/>
        <v>WEDNESDAY</v>
      </c>
      <c r="E18" s="28" t="str">
        <f t="shared" si="1"/>
        <v>THURSDAY</v>
      </c>
      <c r="F18" s="29" t="str">
        <f t="shared" si="1"/>
        <v>FRIDAY</v>
      </c>
      <c r="G18" s="28" t="str">
        <f t="shared" si="1"/>
        <v>SATURDAY</v>
      </c>
      <c r="H18" s="30" t="str">
        <f t="shared" si="1"/>
        <v>SUNDAY</v>
      </c>
    </row>
    <row r="19" spans="1:8" s="12" customFormat="1" ht="25.05" customHeight="1" x14ac:dyDescent="0.35">
      <c r="B19" s="19">
        <f t="array" ref="B19:H19">Days+1+DATE(Calendar2Year,Calendar2MonthOption,1)-WEEKDAY(DATE(Calendar2Year,Calendar2MonthOption,1),WeekdayOption)</f>
        <v>45929</v>
      </c>
      <c r="C19" s="19">
        <v>45930</v>
      </c>
      <c r="D19" s="19">
        <v>45931</v>
      </c>
      <c r="E19" s="19">
        <v>45932</v>
      </c>
      <c r="F19" s="19">
        <v>45933</v>
      </c>
      <c r="G19" s="19">
        <v>45934</v>
      </c>
      <c r="H19" s="20">
        <v>45935</v>
      </c>
    </row>
    <row r="20" spans="1:8" ht="75" customHeight="1" x14ac:dyDescent="0.35">
      <c r="B20" s="1"/>
      <c r="C20" s="1"/>
      <c r="D20" s="1"/>
      <c r="E20" s="1"/>
      <c r="F20" s="1"/>
      <c r="G20" s="1"/>
      <c r="H20" s="2"/>
    </row>
    <row r="21" spans="1:8" s="12" customFormat="1" ht="25.05" customHeight="1" x14ac:dyDescent="0.35">
      <c r="B21" s="21">
        <f t="array" ref="B21:H21">Days+8+DATE(Calendar2Year,Calendar2MonthOption,1)-WEEKDAY(DATE(Calendar2Year,Calendar2MonthOption,1),WeekdayOption)</f>
        <v>45936</v>
      </c>
      <c r="C21" s="21">
        <v>45937</v>
      </c>
      <c r="D21" s="21">
        <v>45938</v>
      </c>
      <c r="E21" s="21">
        <v>45939</v>
      </c>
      <c r="F21" s="21">
        <v>45940</v>
      </c>
      <c r="G21" s="21">
        <v>45941</v>
      </c>
      <c r="H21" s="22">
        <v>45942</v>
      </c>
    </row>
    <row r="22" spans="1:8" ht="75" customHeight="1" x14ac:dyDescent="0.35">
      <c r="B22" s="1"/>
      <c r="C22" s="1"/>
      <c r="D22" s="1"/>
      <c r="E22" s="1"/>
      <c r="F22" s="1"/>
      <c r="G22" s="1"/>
      <c r="H22" s="2"/>
    </row>
    <row r="23" spans="1:8" s="12" customFormat="1" ht="25.05" customHeight="1" x14ac:dyDescent="0.35">
      <c r="B23" s="21">
        <f t="array" ref="B23:H23">Days+15+DATE(Calendar2Year,Calendar2MonthOption,1)-WEEKDAY(DATE(Calendar2Year,Calendar2MonthOption,1),WeekdayOption)</f>
        <v>45943</v>
      </c>
      <c r="C23" s="21">
        <v>45944</v>
      </c>
      <c r="D23" s="21">
        <v>45945</v>
      </c>
      <c r="E23" s="21">
        <v>45946</v>
      </c>
      <c r="F23" s="21">
        <v>45947</v>
      </c>
      <c r="G23" s="21">
        <v>45948</v>
      </c>
      <c r="H23" s="22">
        <v>45949</v>
      </c>
    </row>
    <row r="24" spans="1:8" ht="75" customHeight="1" x14ac:dyDescent="0.35">
      <c r="B24" s="1"/>
      <c r="C24" s="1"/>
      <c r="D24" s="1"/>
      <c r="E24" s="1"/>
      <c r="F24" s="1"/>
      <c r="G24" s="1"/>
      <c r="H24" s="2"/>
    </row>
    <row r="25" spans="1:8" s="12" customFormat="1" ht="25.05" customHeight="1" x14ac:dyDescent="0.35">
      <c r="B25" s="21">
        <f t="array" ref="B25:H25">Days+22+DATE(Calendar2Year,Calendar2MonthOption,1)-WEEKDAY(DATE(Calendar2Year,Calendar2MonthOption,1),WeekdayOption)</f>
        <v>45950</v>
      </c>
      <c r="C25" s="21">
        <v>45951</v>
      </c>
      <c r="D25" s="21">
        <v>45952</v>
      </c>
      <c r="E25" s="21">
        <v>45953</v>
      </c>
      <c r="F25" s="21">
        <v>45954</v>
      </c>
      <c r="G25" s="21">
        <v>45955</v>
      </c>
      <c r="H25" s="22">
        <v>45956</v>
      </c>
    </row>
    <row r="26" spans="1:8" ht="75" customHeight="1" x14ac:dyDescent="0.35">
      <c r="B26" s="1"/>
      <c r="C26" s="1"/>
      <c r="D26" s="1"/>
      <c r="E26" s="1"/>
      <c r="F26" s="1"/>
      <c r="G26" s="1"/>
      <c r="H26" s="2"/>
    </row>
    <row r="27" spans="1:8" s="12" customFormat="1" ht="25.05" customHeight="1" x14ac:dyDescent="0.35">
      <c r="B27" s="21">
        <f t="array" ref="B27:H27">Days+29+DATE(Calendar2Year,Calendar2MonthOption,1)-WEEKDAY(DATE(Calendar2Year,Calendar2MonthOption,1),WeekdayOption)</f>
        <v>45957</v>
      </c>
      <c r="C27" s="21">
        <v>45958</v>
      </c>
      <c r="D27" s="21">
        <v>45959</v>
      </c>
      <c r="E27" s="21">
        <v>45960</v>
      </c>
      <c r="F27" s="21">
        <v>45961</v>
      </c>
      <c r="G27" s="21">
        <v>45962</v>
      </c>
      <c r="H27" s="22">
        <v>45963</v>
      </c>
    </row>
    <row r="28" spans="1:8" ht="75" customHeight="1" x14ac:dyDescent="0.35">
      <c r="B28" s="1"/>
      <c r="C28" s="1"/>
      <c r="D28" s="1"/>
      <c r="E28" s="1"/>
      <c r="F28" s="1"/>
      <c r="G28" s="1"/>
      <c r="H28" s="9"/>
    </row>
    <row r="29" spans="1:8" s="12" customFormat="1" ht="25.05" customHeight="1" x14ac:dyDescent="0.35">
      <c r="B29" s="21">
        <f t="array" ref="B29:C29">Days+36+DATE(Calendar2Year,Calendar2MonthOption,1)-WEEKDAY(DATE(Calendar2Year,Calendar2MonthOption,1),WeekdayOption)</f>
        <v>45964</v>
      </c>
      <c r="C29" s="21">
        <v>45965</v>
      </c>
      <c r="D29" s="37" t="s">
        <v>0</v>
      </c>
      <c r="E29" s="37"/>
      <c r="F29" s="37"/>
      <c r="G29" s="37"/>
      <c r="H29" s="37"/>
    </row>
    <row r="30" spans="1:8" ht="75" customHeight="1" x14ac:dyDescent="0.35">
      <c r="B30" s="4"/>
      <c r="C30" s="4"/>
      <c r="D30" s="36"/>
      <c r="E30" s="36"/>
      <c r="F30" s="36"/>
      <c r="G30" s="36"/>
      <c r="H30" s="36"/>
    </row>
    <row r="31" spans="1:8" ht="30" customHeight="1" x14ac:dyDescent="0.35">
      <c r="B31" s="7"/>
      <c r="C31" s="7"/>
      <c r="D31" s="8"/>
      <c r="E31" s="8"/>
      <c r="F31" s="8"/>
      <c r="G31" s="8"/>
      <c r="H31" s="8"/>
    </row>
    <row r="32" spans="1:8" s="12" customFormat="1" ht="75" customHeight="1" x14ac:dyDescent="0.35">
      <c r="A32" s="10"/>
      <c r="B32" s="11" t="str">
        <f>TEXT(DATE(Calendar2Year,Calendar2MonthOption+1,1),"mmmm")</f>
        <v>November</v>
      </c>
      <c r="C32" s="31"/>
      <c r="D32" s="31"/>
      <c r="F32" s="32"/>
      <c r="G32" s="32"/>
      <c r="H32" s="13">
        <f>YEAR(DATE(Calendar2Year,Calendar2MonthOption+1,1))</f>
        <v>2025</v>
      </c>
    </row>
    <row r="33" spans="1:8" s="12" customFormat="1" ht="25.05" customHeight="1" x14ac:dyDescent="0.35">
      <c r="A33" s="14"/>
      <c r="B33" s="27" t="str">
        <f>UPPER(TEXT(B34,"dddd"))</f>
        <v>MONDAY</v>
      </c>
      <c r="C33" s="28" t="str">
        <f t="shared" ref="C33" si="2">UPPER(TEXT(C34,"dddd"))</f>
        <v>TUESDAY</v>
      </c>
      <c r="D33" s="29" t="str">
        <f t="shared" ref="D33" si="3">UPPER(TEXT(D34,"dddd"))</f>
        <v>WEDNESDAY</v>
      </c>
      <c r="E33" s="28" t="str">
        <f t="shared" ref="E33" si="4">UPPER(TEXT(E34,"dddd"))</f>
        <v>THURSDAY</v>
      </c>
      <c r="F33" s="29" t="str">
        <f t="shared" ref="F33" si="5">UPPER(TEXT(F34,"dddd"))</f>
        <v>FRIDAY</v>
      </c>
      <c r="G33" s="28" t="str">
        <f t="shared" ref="G33" si="6">UPPER(TEXT(G34,"dddd"))</f>
        <v>SATURDAY</v>
      </c>
      <c r="H33" s="30" t="str">
        <f t="shared" ref="H33" si="7">UPPER(TEXT(H34,"dddd"))</f>
        <v>SUNDAY</v>
      </c>
    </row>
    <row r="34" spans="1:8" s="12" customFormat="1" ht="25.05" customHeight="1" x14ac:dyDescent="0.35">
      <c r="B34" s="19">
        <f t="array" ref="B34:H34">Days+1+DATE(Calendar3Year,Calendar3MonthOption,1)-WEEKDAY(DATE(Calendar3Year,Calendar3MonthOption,1),WeekdayOption)</f>
        <v>45957</v>
      </c>
      <c r="C34" s="19">
        <v>45958</v>
      </c>
      <c r="D34" s="19">
        <v>45959</v>
      </c>
      <c r="E34" s="19">
        <v>45960</v>
      </c>
      <c r="F34" s="19">
        <v>45961</v>
      </c>
      <c r="G34" s="19">
        <v>45962</v>
      </c>
      <c r="H34" s="20">
        <v>45963</v>
      </c>
    </row>
    <row r="35" spans="1:8" ht="75" customHeight="1" x14ac:dyDescent="0.35">
      <c r="B35" s="1"/>
      <c r="C35" s="1"/>
      <c r="D35" s="1"/>
      <c r="E35" s="1"/>
      <c r="F35" s="1"/>
      <c r="G35" s="1"/>
      <c r="H35" s="2"/>
    </row>
    <row r="36" spans="1:8" s="12" customFormat="1" ht="25.05" customHeight="1" x14ac:dyDescent="0.35">
      <c r="B36" s="21">
        <f t="array" ref="B36:H36">Days+8+DATE(Calendar3Year,Calendar3MonthOption,1)-WEEKDAY(DATE(Calendar3Year,Calendar3MonthOption,1),WeekdayOption)</f>
        <v>45964</v>
      </c>
      <c r="C36" s="21">
        <v>45965</v>
      </c>
      <c r="D36" s="21">
        <v>45966</v>
      </c>
      <c r="E36" s="21">
        <v>45967</v>
      </c>
      <c r="F36" s="21">
        <v>45968</v>
      </c>
      <c r="G36" s="21">
        <v>45969</v>
      </c>
      <c r="H36" s="22">
        <v>45970</v>
      </c>
    </row>
    <row r="37" spans="1:8" ht="75" customHeight="1" x14ac:dyDescent="0.35">
      <c r="B37" s="1"/>
      <c r="C37" s="1"/>
      <c r="D37" s="1"/>
      <c r="E37" s="1"/>
      <c r="F37" s="1"/>
      <c r="G37" s="1"/>
      <c r="H37" s="2"/>
    </row>
    <row r="38" spans="1:8" s="12" customFormat="1" ht="25.05" customHeight="1" x14ac:dyDescent="0.35">
      <c r="B38" s="21">
        <f t="array" ref="B38:H38">Days+15+DATE(Calendar3Year,Calendar3MonthOption,1)-WEEKDAY(DATE(Calendar3Year,Calendar3MonthOption,1),WeekdayOption)</f>
        <v>45971</v>
      </c>
      <c r="C38" s="21">
        <v>45972</v>
      </c>
      <c r="D38" s="21">
        <v>45973</v>
      </c>
      <c r="E38" s="21">
        <v>45974</v>
      </c>
      <c r="F38" s="21">
        <v>45975</v>
      </c>
      <c r="G38" s="21">
        <v>45976</v>
      </c>
      <c r="H38" s="22">
        <v>45977</v>
      </c>
    </row>
    <row r="39" spans="1:8" ht="75" customHeight="1" x14ac:dyDescent="0.35">
      <c r="B39" s="1"/>
      <c r="C39" s="1"/>
      <c r="D39" s="1"/>
      <c r="E39" s="1"/>
      <c r="F39" s="1"/>
      <c r="G39" s="1"/>
      <c r="H39" s="2"/>
    </row>
    <row r="40" spans="1:8" s="12" customFormat="1" ht="25.05" customHeight="1" x14ac:dyDescent="0.35">
      <c r="B40" s="21">
        <f t="array" ref="B40:H40">Days+22+DATE(Calendar3Year,Calendar3MonthOption,1)-WEEKDAY(DATE(Calendar3Year,Calendar3MonthOption,1),WeekdayOption)</f>
        <v>45978</v>
      </c>
      <c r="C40" s="21">
        <v>45979</v>
      </c>
      <c r="D40" s="21">
        <v>45980</v>
      </c>
      <c r="E40" s="21">
        <v>45981</v>
      </c>
      <c r="F40" s="21">
        <v>45982</v>
      </c>
      <c r="G40" s="21">
        <v>45983</v>
      </c>
      <c r="H40" s="22">
        <v>45984</v>
      </c>
    </row>
    <row r="41" spans="1:8" ht="75" customHeight="1" x14ac:dyDescent="0.35">
      <c r="B41" s="1"/>
      <c r="C41" s="1"/>
      <c r="D41" s="1"/>
      <c r="E41" s="1"/>
      <c r="F41" s="1"/>
      <c r="G41" s="1"/>
      <c r="H41" s="2"/>
    </row>
    <row r="42" spans="1:8" s="12" customFormat="1" ht="25.05" customHeight="1" x14ac:dyDescent="0.35">
      <c r="B42" s="21">
        <f t="array" ref="B42:H42">Days+29+DATE(Calendar3Year,Calendar3MonthOption,1)-WEEKDAY(DATE(Calendar3Year,Calendar3MonthOption,1),WeekdayOption)</f>
        <v>45985</v>
      </c>
      <c r="C42" s="21">
        <v>45986</v>
      </c>
      <c r="D42" s="21">
        <v>45987</v>
      </c>
      <c r="E42" s="21">
        <v>45988</v>
      </c>
      <c r="F42" s="21">
        <v>45989</v>
      </c>
      <c r="G42" s="21">
        <v>45990</v>
      </c>
      <c r="H42" s="22">
        <v>45991</v>
      </c>
    </row>
    <row r="43" spans="1:8" ht="75" customHeight="1" x14ac:dyDescent="0.35">
      <c r="B43" s="1"/>
      <c r="C43" s="1"/>
      <c r="D43" s="1"/>
      <c r="E43" s="1"/>
      <c r="F43" s="1"/>
      <c r="G43" s="1"/>
      <c r="H43" s="9"/>
    </row>
    <row r="44" spans="1:8" s="12" customFormat="1" ht="25.05" customHeight="1" x14ac:dyDescent="0.35">
      <c r="B44" s="21">
        <f t="array" ref="B44:C44">Days+36+DATE(Calendar3Year,Calendar3MonthOption,1)-WEEKDAY(DATE(Calendar3Year,Calendar3MonthOption,1),WeekdayOption)</f>
        <v>45992</v>
      </c>
      <c r="C44" s="21">
        <v>45993</v>
      </c>
      <c r="D44" s="37" t="s">
        <v>0</v>
      </c>
      <c r="E44" s="37"/>
      <c r="F44" s="37"/>
      <c r="G44" s="37"/>
      <c r="H44" s="37"/>
    </row>
    <row r="45" spans="1:8" ht="75" customHeight="1" x14ac:dyDescent="0.35">
      <c r="B45" s="4"/>
      <c r="C45" s="4"/>
      <c r="D45" s="36"/>
      <c r="E45" s="36"/>
      <c r="F45" s="36"/>
      <c r="G45" s="36"/>
      <c r="H45" s="36"/>
    </row>
    <row r="46" spans="1:8" ht="30" customHeight="1" x14ac:dyDescent="0.35">
      <c r="B46" s="7"/>
      <c r="C46" s="7"/>
      <c r="D46" s="8"/>
      <c r="E46" s="8"/>
      <c r="F46" s="8"/>
      <c r="G46" s="8"/>
      <c r="H46" s="8"/>
    </row>
    <row r="47" spans="1:8" s="12" customFormat="1" ht="75" customHeight="1" x14ac:dyDescent="0.95">
      <c r="A47" s="10"/>
      <c r="B47" s="11" t="str">
        <f>TEXT(DATE(Calendar3Year,Calendar3MonthOption+1,1),"mmmm")</f>
        <v>December</v>
      </c>
      <c r="D47" s="33"/>
      <c r="E47" s="33"/>
      <c r="F47" s="32"/>
      <c r="G47" s="32"/>
      <c r="H47" s="13">
        <f>YEAR(DATE(Calendar3Year,Calendar3MonthOption+1,1))</f>
        <v>2025</v>
      </c>
    </row>
    <row r="48" spans="1:8" s="12" customFormat="1" ht="25.05" customHeight="1" x14ac:dyDescent="0.35">
      <c r="A48" s="14"/>
      <c r="B48" s="27" t="str">
        <f>UPPER(TEXT(B49,"dddd"))</f>
        <v>MONDAY</v>
      </c>
      <c r="C48" s="28" t="str">
        <f t="shared" ref="C48" si="8">UPPER(TEXT(C49,"dddd"))</f>
        <v>TUESDAY</v>
      </c>
      <c r="D48" s="29" t="str">
        <f t="shared" ref="D48" si="9">UPPER(TEXT(D49,"dddd"))</f>
        <v>WEDNESDAY</v>
      </c>
      <c r="E48" s="28" t="str">
        <f t="shared" ref="E48" si="10">UPPER(TEXT(E49,"dddd"))</f>
        <v>THURSDAY</v>
      </c>
      <c r="F48" s="29" t="str">
        <f t="shared" ref="F48" si="11">UPPER(TEXT(F49,"dddd"))</f>
        <v>FRIDAY</v>
      </c>
      <c r="G48" s="28" t="str">
        <f t="shared" ref="G48" si="12">UPPER(TEXT(G49,"dddd"))</f>
        <v>SATURDAY</v>
      </c>
      <c r="H48" s="30" t="str">
        <f t="shared" ref="H48" si="13">UPPER(TEXT(H49,"dddd"))</f>
        <v>SUNDAY</v>
      </c>
    </row>
    <row r="49" spans="1:8" s="12" customFormat="1" ht="25.05" customHeight="1" x14ac:dyDescent="0.35">
      <c r="B49" s="19">
        <f t="array" ref="B49:H49">Days+1+DATE(Calendar4Year,Calendar4MonthOption,1)-WEEKDAY(DATE(Calendar4Year,Calendar4MonthOption,1),WeekdayOption)</f>
        <v>45992</v>
      </c>
      <c r="C49" s="19">
        <v>45993</v>
      </c>
      <c r="D49" s="19">
        <v>45994</v>
      </c>
      <c r="E49" s="19">
        <v>45995</v>
      </c>
      <c r="F49" s="19">
        <v>45996</v>
      </c>
      <c r="G49" s="19">
        <v>45997</v>
      </c>
      <c r="H49" s="20">
        <v>45998</v>
      </c>
    </row>
    <row r="50" spans="1:8" ht="75" customHeight="1" x14ac:dyDescent="0.35">
      <c r="B50" s="1"/>
      <c r="C50" s="1"/>
      <c r="D50" s="1"/>
      <c r="E50" s="1"/>
      <c r="F50" s="1"/>
      <c r="G50" s="1"/>
      <c r="H50" s="2"/>
    </row>
    <row r="51" spans="1:8" s="12" customFormat="1" ht="25.05" customHeight="1" x14ac:dyDescent="0.35">
      <c r="B51" s="21">
        <f t="array" ref="B51:H51">Days+8+DATE(Calendar4Year,Calendar4MonthOption,1)-WEEKDAY(DATE(Calendar4Year,Calendar4MonthOption,1),WeekdayOption)</f>
        <v>45999</v>
      </c>
      <c r="C51" s="21">
        <v>46000</v>
      </c>
      <c r="D51" s="21">
        <v>46001</v>
      </c>
      <c r="E51" s="21">
        <v>46002</v>
      </c>
      <c r="F51" s="21">
        <v>46003</v>
      </c>
      <c r="G51" s="21">
        <v>46004</v>
      </c>
      <c r="H51" s="22">
        <v>46005</v>
      </c>
    </row>
    <row r="52" spans="1:8" ht="75" customHeight="1" x14ac:dyDescent="0.35">
      <c r="B52" s="1"/>
      <c r="C52" s="1"/>
      <c r="D52" s="1"/>
      <c r="E52" s="1"/>
      <c r="F52" s="1"/>
      <c r="G52" s="1"/>
      <c r="H52" s="2"/>
    </row>
    <row r="53" spans="1:8" s="12" customFormat="1" ht="25.05" customHeight="1" x14ac:dyDescent="0.35">
      <c r="B53" s="21">
        <f t="array" ref="B53:H53">Days+15+DATE(Calendar4Year,Calendar4MonthOption,1)-WEEKDAY(DATE(Calendar4Year,Calendar4MonthOption,1),WeekdayOption)</f>
        <v>46006</v>
      </c>
      <c r="C53" s="21">
        <v>46007</v>
      </c>
      <c r="D53" s="21">
        <v>46008</v>
      </c>
      <c r="E53" s="21">
        <v>46009</v>
      </c>
      <c r="F53" s="21">
        <v>46010</v>
      </c>
      <c r="G53" s="21">
        <v>46011</v>
      </c>
      <c r="H53" s="22">
        <v>46012</v>
      </c>
    </row>
    <row r="54" spans="1:8" ht="75" customHeight="1" x14ac:dyDescent="0.35">
      <c r="B54" s="1"/>
      <c r="C54" s="1"/>
      <c r="D54" s="1"/>
      <c r="E54" s="1"/>
      <c r="F54" s="1"/>
      <c r="G54" s="1"/>
      <c r="H54" s="2"/>
    </row>
    <row r="55" spans="1:8" s="12" customFormat="1" ht="25.05" customHeight="1" x14ac:dyDescent="0.35">
      <c r="B55" s="21">
        <f t="array" ref="B55:H55">Days+22+DATE(Calendar4Year,Calendar4MonthOption,1)-WEEKDAY(DATE(Calendar4Year,Calendar4MonthOption,1),WeekdayOption)</f>
        <v>46013</v>
      </c>
      <c r="C55" s="21">
        <v>46014</v>
      </c>
      <c r="D55" s="21">
        <v>46015</v>
      </c>
      <c r="E55" s="21">
        <v>46016</v>
      </c>
      <c r="F55" s="21">
        <v>46017</v>
      </c>
      <c r="G55" s="21">
        <v>46018</v>
      </c>
      <c r="H55" s="22">
        <v>46019</v>
      </c>
    </row>
    <row r="56" spans="1:8" ht="75" customHeight="1" x14ac:dyDescent="0.35">
      <c r="B56" s="1"/>
      <c r="C56" s="1"/>
      <c r="D56" s="1"/>
      <c r="E56" s="1"/>
      <c r="F56" s="1"/>
      <c r="G56" s="1"/>
      <c r="H56" s="2"/>
    </row>
    <row r="57" spans="1:8" s="12" customFormat="1" ht="25.05" customHeight="1" x14ac:dyDescent="0.35">
      <c r="B57" s="21">
        <f t="array" ref="B57:H57">Days+29+DATE(Calendar4Year,Calendar4MonthOption,1)-WEEKDAY(DATE(Calendar4Year,Calendar4MonthOption,1),WeekdayOption)</f>
        <v>46020</v>
      </c>
      <c r="C57" s="21">
        <v>46021</v>
      </c>
      <c r="D57" s="21">
        <v>46022</v>
      </c>
      <c r="E57" s="21">
        <v>46023</v>
      </c>
      <c r="F57" s="21">
        <v>46024</v>
      </c>
      <c r="G57" s="21">
        <v>46025</v>
      </c>
      <c r="H57" s="22">
        <v>46026</v>
      </c>
    </row>
    <row r="58" spans="1:8" ht="75" customHeight="1" x14ac:dyDescent="0.35">
      <c r="B58" s="1"/>
      <c r="C58" s="1"/>
      <c r="D58" s="1"/>
      <c r="E58" s="1"/>
      <c r="F58" s="1"/>
      <c r="G58" s="1"/>
      <c r="H58" s="9"/>
    </row>
    <row r="59" spans="1:8" s="12" customFormat="1" ht="25.05" customHeight="1" x14ac:dyDescent="0.35">
      <c r="B59" s="21">
        <f t="array" ref="B59:C59">Days+36+DATE(Calendar4Year,Calendar4MonthOption,1)-WEEKDAY(DATE(Calendar4Year,Calendar4MonthOption,1),WeekdayOption)</f>
        <v>46027</v>
      </c>
      <c r="C59" s="21">
        <v>46028</v>
      </c>
      <c r="D59" s="37" t="s">
        <v>0</v>
      </c>
      <c r="E59" s="37"/>
      <c r="F59" s="37"/>
      <c r="G59" s="37"/>
      <c r="H59" s="37"/>
    </row>
    <row r="60" spans="1:8" ht="75" customHeight="1" x14ac:dyDescent="0.35">
      <c r="B60" s="4"/>
      <c r="C60" s="4"/>
      <c r="D60" s="36"/>
      <c r="E60" s="36"/>
      <c r="F60" s="36"/>
      <c r="G60" s="36"/>
      <c r="H60" s="36"/>
    </row>
    <row r="61" spans="1:8" s="6" customFormat="1" ht="30" customHeight="1" x14ac:dyDescent="0.35">
      <c r="B61" s="7"/>
      <c r="F61" s="8"/>
      <c r="G61" s="8"/>
      <c r="H61" s="8"/>
    </row>
    <row r="62" spans="1:8" s="12" customFormat="1" ht="75" customHeight="1" x14ac:dyDescent="0.35">
      <c r="A62" s="10"/>
      <c r="B62" s="11" t="str">
        <f>TEXT(DATE(Calendar4Year,Calendar4MonthOption+1,1),"mmmm")</f>
        <v>January</v>
      </c>
      <c r="C62" s="11"/>
      <c r="D62" s="11"/>
      <c r="F62" s="32"/>
      <c r="G62" s="32"/>
      <c r="H62" s="13">
        <f>YEAR(DATE(Calendar4Year,Calendar4MonthOption+1,1))</f>
        <v>2026</v>
      </c>
    </row>
    <row r="63" spans="1:8" s="12" customFormat="1" ht="25.05" customHeight="1" x14ac:dyDescent="0.35">
      <c r="A63" s="14"/>
      <c r="B63" s="27" t="str">
        <f>UPPER(TEXT(B64,"dddd"))</f>
        <v>MONDAY</v>
      </c>
      <c r="C63" s="28" t="str">
        <f t="shared" ref="C63" si="14">UPPER(TEXT(C64,"dddd"))</f>
        <v>TUESDAY</v>
      </c>
      <c r="D63" s="29" t="str">
        <f t="shared" ref="D63" si="15">UPPER(TEXT(D64,"dddd"))</f>
        <v>WEDNESDAY</v>
      </c>
      <c r="E63" s="28" t="str">
        <f t="shared" ref="E63" si="16">UPPER(TEXT(E64,"dddd"))</f>
        <v>THURSDAY</v>
      </c>
      <c r="F63" s="29" t="str">
        <f t="shared" ref="F63" si="17">UPPER(TEXT(F64,"dddd"))</f>
        <v>FRIDAY</v>
      </c>
      <c r="G63" s="28" t="str">
        <f t="shared" ref="G63" si="18">UPPER(TEXT(G64,"dddd"))</f>
        <v>SATURDAY</v>
      </c>
      <c r="H63" s="30" t="str">
        <f t="shared" ref="H63" si="19">UPPER(TEXT(H64,"dddd"))</f>
        <v>SUNDAY</v>
      </c>
    </row>
    <row r="64" spans="1:8" s="12" customFormat="1" ht="25.05" customHeight="1" x14ac:dyDescent="0.35">
      <c r="B64" s="19">
        <f t="array" ref="B64:H64">Days+1+DATE(Calendar5Year,Calendar5MonthOption,1)-WEEKDAY(DATE(Calendar5Year,Calendar5MonthOption,1),WeekdayOption)</f>
        <v>46020</v>
      </c>
      <c r="C64" s="19">
        <v>46021</v>
      </c>
      <c r="D64" s="19">
        <v>46022</v>
      </c>
      <c r="E64" s="19">
        <v>46023</v>
      </c>
      <c r="F64" s="19">
        <v>46024</v>
      </c>
      <c r="G64" s="19">
        <v>46025</v>
      </c>
      <c r="H64" s="20">
        <v>46026</v>
      </c>
    </row>
    <row r="65" spans="1:8" ht="75" customHeight="1" x14ac:dyDescent="0.35">
      <c r="B65" s="1"/>
      <c r="C65" s="1"/>
      <c r="D65" s="1"/>
      <c r="E65" s="1"/>
      <c r="F65" s="1"/>
      <c r="G65" s="1"/>
      <c r="H65" s="2"/>
    </row>
    <row r="66" spans="1:8" s="12" customFormat="1" ht="25.05" customHeight="1" x14ac:dyDescent="0.35">
      <c r="B66" s="21">
        <f t="array" ref="B66:H66">Days+8+DATE(Calendar5Year,Calendar5MonthOption,1)-WEEKDAY(DATE(Calendar5Year,Calendar5MonthOption,1),WeekdayOption)</f>
        <v>46027</v>
      </c>
      <c r="C66" s="21">
        <v>46028</v>
      </c>
      <c r="D66" s="21">
        <v>46029</v>
      </c>
      <c r="E66" s="21">
        <v>46030</v>
      </c>
      <c r="F66" s="21">
        <v>46031</v>
      </c>
      <c r="G66" s="21">
        <v>46032</v>
      </c>
      <c r="H66" s="22">
        <v>46033</v>
      </c>
    </row>
    <row r="67" spans="1:8" ht="75" customHeight="1" x14ac:dyDescent="0.35">
      <c r="B67" s="1"/>
      <c r="C67" s="1"/>
      <c r="D67" s="1"/>
      <c r="E67" s="1"/>
      <c r="F67" s="1"/>
      <c r="G67" s="1"/>
      <c r="H67" s="2"/>
    </row>
    <row r="68" spans="1:8" s="12" customFormat="1" ht="25.05" customHeight="1" x14ac:dyDescent="0.35">
      <c r="B68" s="21">
        <f t="array" ref="B68:H68">Days+15+DATE(Calendar5Year,Calendar5MonthOption,1)-WEEKDAY(DATE(Calendar5Year,Calendar5MonthOption,1),WeekdayOption)</f>
        <v>46034</v>
      </c>
      <c r="C68" s="21">
        <v>46035</v>
      </c>
      <c r="D68" s="21">
        <v>46036</v>
      </c>
      <c r="E68" s="21">
        <v>46037</v>
      </c>
      <c r="F68" s="21">
        <v>46038</v>
      </c>
      <c r="G68" s="21">
        <v>46039</v>
      </c>
      <c r="H68" s="22">
        <v>46040</v>
      </c>
    </row>
    <row r="69" spans="1:8" ht="75" customHeight="1" x14ac:dyDescent="0.35">
      <c r="B69" s="1"/>
      <c r="C69" s="1"/>
      <c r="D69" s="1"/>
      <c r="E69" s="1"/>
      <c r="F69" s="1"/>
      <c r="G69" s="1"/>
      <c r="H69" s="2"/>
    </row>
    <row r="70" spans="1:8" s="12" customFormat="1" ht="25.05" customHeight="1" x14ac:dyDescent="0.35">
      <c r="B70" s="21">
        <f t="array" ref="B70:H70">Days+22+DATE(Calendar5Year,Calendar5MonthOption,1)-WEEKDAY(DATE(Calendar5Year,Calendar5MonthOption,1),WeekdayOption)</f>
        <v>46041</v>
      </c>
      <c r="C70" s="21">
        <v>46042</v>
      </c>
      <c r="D70" s="21">
        <v>46043</v>
      </c>
      <c r="E70" s="21">
        <v>46044</v>
      </c>
      <c r="F70" s="21">
        <v>46045</v>
      </c>
      <c r="G70" s="21">
        <v>46046</v>
      </c>
      <c r="H70" s="22">
        <v>46047</v>
      </c>
    </row>
    <row r="71" spans="1:8" ht="75" customHeight="1" x14ac:dyDescent="0.35">
      <c r="B71" s="1"/>
      <c r="C71" s="1"/>
      <c r="D71" s="1"/>
      <c r="E71" s="1"/>
      <c r="F71" s="1"/>
      <c r="G71" s="1"/>
      <c r="H71" s="2"/>
    </row>
    <row r="72" spans="1:8" s="12" customFormat="1" ht="25.05" customHeight="1" x14ac:dyDescent="0.35">
      <c r="B72" s="21">
        <f t="array" ref="B72:H72">Days+29+DATE(Calendar5Year,Calendar5MonthOption,1)-WEEKDAY(DATE(Calendar5Year,Calendar5MonthOption,1),WeekdayOption)</f>
        <v>46048</v>
      </c>
      <c r="C72" s="21">
        <v>46049</v>
      </c>
      <c r="D72" s="21">
        <v>46050</v>
      </c>
      <c r="E72" s="21">
        <v>46051</v>
      </c>
      <c r="F72" s="21">
        <v>46052</v>
      </c>
      <c r="G72" s="21">
        <v>46053</v>
      </c>
      <c r="H72" s="22">
        <v>46054</v>
      </c>
    </row>
    <row r="73" spans="1:8" ht="75" customHeight="1" x14ac:dyDescent="0.35">
      <c r="B73" s="1"/>
      <c r="C73" s="1"/>
      <c r="D73" s="1"/>
      <c r="E73" s="1"/>
      <c r="F73" s="1"/>
      <c r="G73" s="1"/>
      <c r="H73" s="9"/>
    </row>
    <row r="74" spans="1:8" s="12" customFormat="1" ht="25.05" customHeight="1" x14ac:dyDescent="0.35">
      <c r="B74" s="21">
        <f t="array" ref="B74:C74">Days+36+DATE(Calendar5Year,Calendar5MonthOption,1)-WEEKDAY(DATE(Calendar5Year,Calendar5MonthOption,1),WeekdayOption)</f>
        <v>46055</v>
      </c>
      <c r="C74" s="21">
        <v>46056</v>
      </c>
      <c r="D74" s="37" t="s">
        <v>0</v>
      </c>
      <c r="E74" s="37"/>
      <c r="F74" s="37"/>
      <c r="G74" s="37"/>
      <c r="H74" s="37"/>
    </row>
    <row r="75" spans="1:8" ht="75" customHeight="1" x14ac:dyDescent="0.35">
      <c r="B75" s="4"/>
      <c r="C75" s="4"/>
      <c r="D75" s="36"/>
      <c r="E75" s="36"/>
      <c r="F75" s="36"/>
      <c r="G75" s="36"/>
      <c r="H75" s="36"/>
    </row>
    <row r="76" spans="1:8" s="6" customFormat="1" ht="30" customHeight="1" x14ac:dyDescent="0.35">
      <c r="B76" s="7"/>
      <c r="C76" s="7"/>
      <c r="D76" s="8"/>
      <c r="E76" s="8"/>
      <c r="F76" s="8"/>
      <c r="G76" s="8"/>
      <c r="H76" s="8"/>
    </row>
    <row r="77" spans="1:8" s="12" customFormat="1" ht="75" customHeight="1" x14ac:dyDescent="0.35">
      <c r="A77" s="10"/>
      <c r="B77" s="11" t="str">
        <f>TEXT(DATE(Calendar5Year,Calendar5MonthOption+1,1),"mmmm")</f>
        <v>February</v>
      </c>
      <c r="C77" s="11"/>
      <c r="D77" s="11"/>
      <c r="F77" s="32"/>
      <c r="G77" s="32"/>
      <c r="H77" s="13">
        <f>YEAR(DATE(Calendar5Year,Calendar5MonthOption+1,1))</f>
        <v>2026</v>
      </c>
    </row>
    <row r="78" spans="1:8" s="12" customFormat="1" ht="25.05" customHeight="1" x14ac:dyDescent="0.35">
      <c r="A78" s="14"/>
      <c r="B78" s="27" t="str">
        <f>UPPER(TEXT(B79,"dddd"))</f>
        <v>MONDAY</v>
      </c>
      <c r="C78" s="28" t="str">
        <f t="shared" ref="C78" si="20">UPPER(TEXT(C79,"dddd"))</f>
        <v>TUESDAY</v>
      </c>
      <c r="D78" s="29" t="str">
        <f t="shared" ref="D78" si="21">UPPER(TEXT(D79,"dddd"))</f>
        <v>WEDNESDAY</v>
      </c>
      <c r="E78" s="28" t="str">
        <f t="shared" ref="E78" si="22">UPPER(TEXT(E79,"dddd"))</f>
        <v>THURSDAY</v>
      </c>
      <c r="F78" s="29" t="str">
        <f t="shared" ref="F78" si="23">UPPER(TEXT(F79,"dddd"))</f>
        <v>FRIDAY</v>
      </c>
      <c r="G78" s="28" t="str">
        <f t="shared" ref="G78" si="24">UPPER(TEXT(G79,"dddd"))</f>
        <v>SATURDAY</v>
      </c>
      <c r="H78" s="30" t="str">
        <f t="shared" ref="H78" si="25">UPPER(TEXT(H79,"dddd"))</f>
        <v>SUNDAY</v>
      </c>
    </row>
    <row r="79" spans="1:8" s="12" customFormat="1" ht="25.05" customHeight="1" x14ac:dyDescent="0.35">
      <c r="B79" s="19">
        <f t="array" ref="B79:H79">Days+1+DATE(Calendar6Year,Calendar6MonthOption,1)-WEEKDAY(DATE(Calendar6Year,Calendar6MonthOption,1),WeekdayOption)</f>
        <v>46048</v>
      </c>
      <c r="C79" s="19">
        <v>46049</v>
      </c>
      <c r="D79" s="19">
        <v>46050</v>
      </c>
      <c r="E79" s="19">
        <v>46051</v>
      </c>
      <c r="F79" s="19">
        <v>46052</v>
      </c>
      <c r="G79" s="19">
        <v>46053</v>
      </c>
      <c r="H79" s="20">
        <v>46054</v>
      </c>
    </row>
    <row r="80" spans="1:8" ht="75" customHeight="1" x14ac:dyDescent="0.35">
      <c r="B80" s="1"/>
      <c r="C80" s="1"/>
      <c r="D80" s="1"/>
      <c r="E80" s="1"/>
      <c r="F80" s="1"/>
      <c r="G80" s="1"/>
      <c r="H80" s="2"/>
    </row>
    <row r="81" spans="1:8" s="12" customFormat="1" ht="25.05" customHeight="1" x14ac:dyDescent="0.35">
      <c r="B81" s="21">
        <f t="array" ref="B81:H81">Days+8+DATE(Calendar6Year,Calendar6MonthOption,1)-WEEKDAY(DATE(Calendar6Year,Calendar6MonthOption,1),WeekdayOption)</f>
        <v>46055</v>
      </c>
      <c r="C81" s="21">
        <v>46056</v>
      </c>
      <c r="D81" s="21">
        <v>46057</v>
      </c>
      <c r="E81" s="21">
        <v>46058</v>
      </c>
      <c r="F81" s="21">
        <v>46059</v>
      </c>
      <c r="G81" s="21">
        <v>46060</v>
      </c>
      <c r="H81" s="22">
        <v>46061</v>
      </c>
    </row>
    <row r="82" spans="1:8" ht="75" customHeight="1" x14ac:dyDescent="0.35">
      <c r="B82" s="1"/>
      <c r="C82" s="1"/>
      <c r="D82" s="1"/>
      <c r="E82" s="1"/>
      <c r="F82" s="1"/>
      <c r="G82" s="1"/>
      <c r="H82" s="2"/>
    </row>
    <row r="83" spans="1:8" s="12" customFormat="1" ht="25.05" customHeight="1" x14ac:dyDescent="0.35">
      <c r="B83" s="21">
        <f t="array" ref="B83:H83">Days+15+DATE(Calendar6Year,Calendar6MonthOption,1)-WEEKDAY(DATE(Calendar6Year,Calendar6MonthOption,1),WeekdayOption)</f>
        <v>46062</v>
      </c>
      <c r="C83" s="21">
        <v>46063</v>
      </c>
      <c r="D83" s="21">
        <v>46064</v>
      </c>
      <c r="E83" s="21">
        <v>46065</v>
      </c>
      <c r="F83" s="21">
        <v>46066</v>
      </c>
      <c r="G83" s="21">
        <v>46067</v>
      </c>
      <c r="H83" s="22">
        <v>46068</v>
      </c>
    </row>
    <row r="84" spans="1:8" ht="75" customHeight="1" x14ac:dyDescent="0.35">
      <c r="B84" s="1"/>
      <c r="C84" s="1"/>
      <c r="D84" s="1"/>
      <c r="E84" s="1"/>
      <c r="F84" s="1"/>
      <c r="G84" s="1"/>
      <c r="H84" s="2"/>
    </row>
    <row r="85" spans="1:8" s="12" customFormat="1" ht="25.05" customHeight="1" x14ac:dyDescent="0.35">
      <c r="B85" s="21">
        <f t="array" ref="B85:H85">Days+22+DATE(Calendar6Year,Calendar6MonthOption,1)-WEEKDAY(DATE(Calendar6Year,Calendar6MonthOption,1),WeekdayOption)</f>
        <v>46069</v>
      </c>
      <c r="C85" s="21">
        <v>46070</v>
      </c>
      <c r="D85" s="21">
        <v>46071</v>
      </c>
      <c r="E85" s="21">
        <v>46072</v>
      </c>
      <c r="F85" s="21">
        <v>46073</v>
      </c>
      <c r="G85" s="21">
        <v>46074</v>
      </c>
      <c r="H85" s="22">
        <v>46075</v>
      </c>
    </row>
    <row r="86" spans="1:8" ht="75" customHeight="1" x14ac:dyDescent="0.35">
      <c r="B86" s="1"/>
      <c r="C86" s="1"/>
      <c r="D86" s="1"/>
      <c r="E86" s="1"/>
      <c r="F86" s="1"/>
      <c r="G86" s="1"/>
      <c r="H86" s="2"/>
    </row>
    <row r="87" spans="1:8" s="12" customFormat="1" ht="25.05" customHeight="1" x14ac:dyDescent="0.35">
      <c r="B87" s="21">
        <f t="array" ref="B87:H87">Days+29+DATE(Calendar6Year,Calendar6MonthOption,1)-WEEKDAY(DATE(Calendar6Year,Calendar6MonthOption,1),WeekdayOption)</f>
        <v>46076</v>
      </c>
      <c r="C87" s="21">
        <v>46077</v>
      </c>
      <c r="D87" s="21">
        <v>46078</v>
      </c>
      <c r="E87" s="21">
        <v>46079</v>
      </c>
      <c r="F87" s="21">
        <v>46080</v>
      </c>
      <c r="G87" s="21">
        <v>46081</v>
      </c>
      <c r="H87" s="22">
        <v>46082</v>
      </c>
    </row>
    <row r="88" spans="1:8" ht="75" customHeight="1" x14ac:dyDescent="0.35">
      <c r="B88" s="1"/>
      <c r="C88" s="1"/>
      <c r="D88" s="1"/>
      <c r="E88" s="1"/>
      <c r="F88" s="1"/>
      <c r="G88" s="1"/>
      <c r="H88" s="9"/>
    </row>
    <row r="89" spans="1:8" s="12" customFormat="1" ht="25.05" customHeight="1" x14ac:dyDescent="0.35">
      <c r="B89" s="21">
        <f t="array" ref="B89:C89">Days+36+DATE(Calendar6Year,Calendar6MonthOption,1)-WEEKDAY(DATE(Calendar6Year,Calendar6MonthOption,1),WeekdayOption)</f>
        <v>46083</v>
      </c>
      <c r="C89" s="21">
        <v>46084</v>
      </c>
      <c r="D89" s="37" t="s">
        <v>0</v>
      </c>
      <c r="E89" s="37"/>
      <c r="F89" s="37"/>
      <c r="G89" s="37"/>
      <c r="H89" s="37"/>
    </row>
    <row r="90" spans="1:8" ht="75" customHeight="1" x14ac:dyDescent="0.35">
      <c r="B90" s="4"/>
      <c r="C90" s="4"/>
      <c r="D90" s="36"/>
      <c r="E90" s="36"/>
      <c r="F90" s="36"/>
      <c r="G90" s="36"/>
      <c r="H90" s="36"/>
    </row>
    <row r="91" spans="1:8" s="6" customFormat="1" ht="30" customHeight="1" x14ac:dyDescent="0.35">
      <c r="B91" s="7"/>
      <c r="C91" s="7"/>
      <c r="D91" s="8"/>
      <c r="E91" s="8"/>
      <c r="F91" s="8"/>
      <c r="G91" s="8"/>
      <c r="H91" s="8"/>
    </row>
    <row r="92" spans="1:8" s="12" customFormat="1" ht="75" customHeight="1" x14ac:dyDescent="0.95">
      <c r="A92" s="10"/>
      <c r="B92" s="11" t="str">
        <f>TEXT(DATE(Calendar6Year,Calendar6MonthOption+1,1),"mmmm")</f>
        <v>March</v>
      </c>
      <c r="D92" s="33"/>
      <c r="E92" s="33"/>
      <c r="F92" s="32"/>
      <c r="G92" s="32"/>
      <c r="H92" s="13">
        <f>YEAR(DATE(Calendar6Year,Calendar6MonthOption+1,1))</f>
        <v>2026</v>
      </c>
    </row>
    <row r="93" spans="1:8" s="12" customFormat="1" ht="25.05" customHeight="1" x14ac:dyDescent="0.35">
      <c r="A93" s="14"/>
      <c r="B93" s="27" t="str">
        <f>UPPER(TEXT(B94,"dddd"))</f>
        <v>MONDAY</v>
      </c>
      <c r="C93" s="28" t="str">
        <f t="shared" ref="C93" si="26">UPPER(TEXT(C94,"dddd"))</f>
        <v>TUESDAY</v>
      </c>
      <c r="D93" s="29" t="str">
        <f t="shared" ref="D93" si="27">UPPER(TEXT(D94,"dddd"))</f>
        <v>WEDNESDAY</v>
      </c>
      <c r="E93" s="28" t="str">
        <f t="shared" ref="E93" si="28">UPPER(TEXT(E94,"dddd"))</f>
        <v>THURSDAY</v>
      </c>
      <c r="F93" s="29" t="str">
        <f t="shared" ref="F93" si="29">UPPER(TEXT(F94,"dddd"))</f>
        <v>FRIDAY</v>
      </c>
      <c r="G93" s="28" t="str">
        <f t="shared" ref="G93" si="30">UPPER(TEXT(G94,"dddd"))</f>
        <v>SATURDAY</v>
      </c>
      <c r="H93" s="30" t="str">
        <f t="shared" ref="H93" si="31">UPPER(TEXT(H94,"dddd"))</f>
        <v>SUNDAY</v>
      </c>
    </row>
    <row r="94" spans="1:8" s="12" customFormat="1" ht="25.05" customHeight="1" x14ac:dyDescent="0.35">
      <c r="B94" s="19">
        <f t="array" ref="B94:H94">Days+1+DATE(Calendar7Year,Calendar7MonthOption,1)-WEEKDAY(DATE(Calendar7Year,Calendar7MonthOption,1),WeekdayOption)</f>
        <v>46076</v>
      </c>
      <c r="C94" s="19">
        <v>46077</v>
      </c>
      <c r="D94" s="19">
        <v>46078</v>
      </c>
      <c r="E94" s="19">
        <v>46079</v>
      </c>
      <c r="F94" s="19">
        <v>46080</v>
      </c>
      <c r="G94" s="19">
        <v>46081</v>
      </c>
      <c r="H94" s="20">
        <v>46082</v>
      </c>
    </row>
    <row r="95" spans="1:8" ht="75" customHeight="1" x14ac:dyDescent="0.35">
      <c r="B95" s="1"/>
      <c r="C95" s="1"/>
      <c r="D95" s="1"/>
      <c r="E95" s="1"/>
      <c r="F95" s="1"/>
      <c r="G95" s="1"/>
      <c r="H95" s="2"/>
    </row>
    <row r="96" spans="1:8" s="12" customFormat="1" ht="25.05" customHeight="1" x14ac:dyDescent="0.35">
      <c r="B96" s="21">
        <f t="array" ref="B96:H96">Days+8+DATE(Calendar7Year,Calendar7MonthOption,1)-WEEKDAY(DATE(Calendar7Year,Calendar7MonthOption,1),WeekdayOption)</f>
        <v>46083</v>
      </c>
      <c r="C96" s="21">
        <v>46084</v>
      </c>
      <c r="D96" s="21">
        <v>46085</v>
      </c>
      <c r="E96" s="21">
        <v>46086</v>
      </c>
      <c r="F96" s="21">
        <v>46087</v>
      </c>
      <c r="G96" s="21">
        <v>46088</v>
      </c>
      <c r="H96" s="22">
        <v>46089</v>
      </c>
    </row>
    <row r="97" spans="1:8" ht="75" customHeight="1" x14ac:dyDescent="0.35">
      <c r="B97" s="1"/>
      <c r="C97" s="1"/>
      <c r="D97" s="1"/>
      <c r="E97" s="1"/>
      <c r="F97" s="1"/>
      <c r="G97" s="1"/>
      <c r="H97" s="2"/>
    </row>
    <row r="98" spans="1:8" s="12" customFormat="1" ht="25.05" customHeight="1" x14ac:dyDescent="0.35">
      <c r="B98" s="21">
        <f t="array" ref="B98:H98">Days+15+DATE(Calendar7Year,Calendar7MonthOption,1)-WEEKDAY(DATE(Calendar7Year,Calendar7MonthOption,1),WeekdayOption)</f>
        <v>46090</v>
      </c>
      <c r="C98" s="21">
        <v>46091</v>
      </c>
      <c r="D98" s="21">
        <v>46092</v>
      </c>
      <c r="E98" s="21">
        <v>46093</v>
      </c>
      <c r="F98" s="21">
        <v>46094</v>
      </c>
      <c r="G98" s="21">
        <v>46095</v>
      </c>
      <c r="H98" s="22">
        <v>46096</v>
      </c>
    </row>
    <row r="99" spans="1:8" ht="75" customHeight="1" x14ac:dyDescent="0.35">
      <c r="B99" s="1"/>
      <c r="C99" s="1"/>
      <c r="D99" s="1"/>
      <c r="E99" s="1"/>
      <c r="F99" s="1"/>
      <c r="G99" s="1"/>
      <c r="H99" s="2"/>
    </row>
    <row r="100" spans="1:8" s="12" customFormat="1" ht="25.05" customHeight="1" x14ac:dyDescent="0.35">
      <c r="B100" s="21">
        <f t="array" ref="B100:H100">Days+22+DATE(Calendar7Year,Calendar7MonthOption,1)-WEEKDAY(DATE(Calendar7Year,Calendar7MonthOption,1),WeekdayOption)</f>
        <v>46097</v>
      </c>
      <c r="C100" s="21">
        <v>46098</v>
      </c>
      <c r="D100" s="21">
        <v>46099</v>
      </c>
      <c r="E100" s="21">
        <v>46100</v>
      </c>
      <c r="F100" s="21">
        <v>46101</v>
      </c>
      <c r="G100" s="21">
        <v>46102</v>
      </c>
      <c r="H100" s="22">
        <v>46103</v>
      </c>
    </row>
    <row r="101" spans="1:8" ht="75" customHeight="1" x14ac:dyDescent="0.35">
      <c r="B101" s="1"/>
      <c r="C101" s="1"/>
      <c r="D101" s="1"/>
      <c r="E101" s="1"/>
      <c r="F101" s="1"/>
      <c r="G101" s="1"/>
      <c r="H101" s="2"/>
    </row>
    <row r="102" spans="1:8" s="12" customFormat="1" ht="25.05" customHeight="1" x14ac:dyDescent="0.35">
      <c r="B102" s="21">
        <f t="array" ref="B102:H102">Days+29+DATE(Calendar7Year,Calendar7MonthOption,1)-WEEKDAY(DATE(Calendar7Year,Calendar7MonthOption,1),WeekdayOption)</f>
        <v>46104</v>
      </c>
      <c r="C102" s="21">
        <v>46105</v>
      </c>
      <c r="D102" s="21">
        <v>46106</v>
      </c>
      <c r="E102" s="21">
        <v>46107</v>
      </c>
      <c r="F102" s="21">
        <v>46108</v>
      </c>
      <c r="G102" s="21">
        <v>46109</v>
      </c>
      <c r="H102" s="22">
        <v>46110</v>
      </c>
    </row>
    <row r="103" spans="1:8" ht="75" customHeight="1" x14ac:dyDescent="0.35">
      <c r="B103" s="1"/>
      <c r="C103" s="1"/>
      <c r="D103" s="1"/>
      <c r="E103" s="1"/>
      <c r="F103" s="1"/>
      <c r="G103" s="1"/>
      <c r="H103" s="9"/>
    </row>
    <row r="104" spans="1:8" s="12" customFormat="1" ht="25.05" customHeight="1" x14ac:dyDescent="0.35">
      <c r="B104" s="21">
        <f t="array" ref="B104:C104">Days+36+DATE(Calendar7Year,Calendar7MonthOption,1)-WEEKDAY(DATE(Calendar7Year,Calendar7MonthOption,1),WeekdayOption)</f>
        <v>46111</v>
      </c>
      <c r="C104" s="21">
        <v>46112</v>
      </c>
      <c r="D104" s="37" t="s">
        <v>0</v>
      </c>
      <c r="E104" s="37"/>
      <c r="F104" s="37"/>
      <c r="G104" s="37"/>
      <c r="H104" s="37"/>
    </row>
    <row r="105" spans="1:8" ht="75" customHeight="1" x14ac:dyDescent="0.35">
      <c r="B105" s="4"/>
      <c r="C105" s="4"/>
      <c r="D105" s="36"/>
      <c r="E105" s="36"/>
      <c r="F105" s="36"/>
      <c r="G105" s="36"/>
      <c r="H105" s="36"/>
    </row>
    <row r="106" spans="1:8" s="6" customFormat="1" ht="30" customHeight="1" x14ac:dyDescent="0.35">
      <c r="B106" s="7"/>
      <c r="C106" s="7"/>
      <c r="D106" s="8"/>
      <c r="E106" s="8"/>
      <c r="F106" s="8"/>
      <c r="G106" s="8"/>
      <c r="H106" s="8"/>
    </row>
    <row r="107" spans="1:8" s="12" customFormat="1" ht="75" customHeight="1" x14ac:dyDescent="0.95">
      <c r="A107" s="10"/>
      <c r="B107" s="11" t="str">
        <f>TEXT(DATE(Calendar7Year,Calendar7MonthOption+1,1),"mmmm")</f>
        <v>April</v>
      </c>
      <c r="D107" s="34"/>
      <c r="E107" s="34"/>
      <c r="F107" s="32"/>
      <c r="G107" s="32"/>
      <c r="H107" s="13">
        <f>YEAR(DATE(Calendar7Year,Calendar7MonthOption+1,1))</f>
        <v>2026</v>
      </c>
    </row>
    <row r="108" spans="1:8" s="12" customFormat="1" ht="25.05" customHeight="1" x14ac:dyDescent="0.35">
      <c r="A108" s="14"/>
      <c r="B108" s="27" t="str">
        <f>UPPER(TEXT(B109,"dddd"))</f>
        <v>MONDAY</v>
      </c>
      <c r="C108" s="28" t="str">
        <f t="shared" ref="C108" si="32">UPPER(TEXT(C109,"dddd"))</f>
        <v>TUESDAY</v>
      </c>
      <c r="D108" s="29" t="str">
        <f t="shared" ref="D108" si="33">UPPER(TEXT(D109,"dddd"))</f>
        <v>WEDNESDAY</v>
      </c>
      <c r="E108" s="28" t="str">
        <f t="shared" ref="E108" si="34">UPPER(TEXT(E109,"dddd"))</f>
        <v>THURSDAY</v>
      </c>
      <c r="F108" s="29" t="str">
        <f t="shared" ref="F108" si="35">UPPER(TEXT(F109,"dddd"))</f>
        <v>FRIDAY</v>
      </c>
      <c r="G108" s="28" t="str">
        <f t="shared" ref="G108" si="36">UPPER(TEXT(G109,"dddd"))</f>
        <v>SATURDAY</v>
      </c>
      <c r="H108" s="30" t="str">
        <f t="shared" ref="H108" si="37">UPPER(TEXT(H109,"dddd"))</f>
        <v>SUNDAY</v>
      </c>
    </row>
    <row r="109" spans="1:8" s="12" customFormat="1" ht="25.05" customHeight="1" x14ac:dyDescent="0.35">
      <c r="B109" s="19">
        <f t="array" ref="B109:H109">Days+1+DATE(Calendar8Year,Calendar8MonthOption,1)-WEEKDAY(DATE(Calendar8Year,Calendar8MonthOption,1),WeekdayOption)</f>
        <v>46111</v>
      </c>
      <c r="C109" s="19">
        <v>46112</v>
      </c>
      <c r="D109" s="19">
        <v>46113</v>
      </c>
      <c r="E109" s="19">
        <v>46114</v>
      </c>
      <c r="F109" s="19">
        <v>46115</v>
      </c>
      <c r="G109" s="19">
        <v>46116</v>
      </c>
      <c r="H109" s="20">
        <v>46117</v>
      </c>
    </row>
    <row r="110" spans="1:8" ht="75" customHeight="1" x14ac:dyDescent="0.35">
      <c r="B110" s="1"/>
      <c r="C110" s="1"/>
      <c r="D110" s="1"/>
      <c r="E110" s="1"/>
      <c r="F110" s="1"/>
      <c r="G110" s="1"/>
      <c r="H110" s="2"/>
    </row>
    <row r="111" spans="1:8" s="12" customFormat="1" ht="25.05" customHeight="1" x14ac:dyDescent="0.35">
      <c r="B111" s="21">
        <f t="array" ref="B111:H111">Days+8+DATE(Calendar8Year,Calendar8MonthOption,1)-WEEKDAY(DATE(Calendar8Year,Calendar8MonthOption,1),WeekdayOption)</f>
        <v>46118</v>
      </c>
      <c r="C111" s="21">
        <v>46119</v>
      </c>
      <c r="D111" s="21">
        <v>46120</v>
      </c>
      <c r="E111" s="21">
        <v>46121</v>
      </c>
      <c r="F111" s="21">
        <v>46122</v>
      </c>
      <c r="G111" s="21">
        <v>46123</v>
      </c>
      <c r="H111" s="22">
        <v>46124</v>
      </c>
    </row>
    <row r="112" spans="1:8" ht="75" customHeight="1" x14ac:dyDescent="0.35">
      <c r="B112" s="1"/>
      <c r="C112" s="1"/>
      <c r="D112" s="1"/>
      <c r="E112" s="1"/>
      <c r="F112" s="1"/>
      <c r="G112" s="1"/>
      <c r="H112" s="2"/>
    </row>
    <row r="113" spans="1:8" s="12" customFormat="1" ht="25.05" customHeight="1" x14ac:dyDescent="0.35">
      <c r="B113" s="21">
        <f t="array" ref="B113:H113">Days+15+DATE(Calendar8Year,Calendar8MonthOption,1)-WEEKDAY(DATE(Calendar8Year,Calendar8MonthOption,1),WeekdayOption)</f>
        <v>46125</v>
      </c>
      <c r="C113" s="21">
        <v>46126</v>
      </c>
      <c r="D113" s="21">
        <v>46127</v>
      </c>
      <c r="E113" s="21">
        <v>46128</v>
      </c>
      <c r="F113" s="21">
        <v>46129</v>
      </c>
      <c r="G113" s="21">
        <v>46130</v>
      </c>
      <c r="H113" s="22">
        <v>46131</v>
      </c>
    </row>
    <row r="114" spans="1:8" ht="75" customHeight="1" x14ac:dyDescent="0.35">
      <c r="B114" s="1"/>
      <c r="C114" s="1"/>
      <c r="D114" s="1"/>
      <c r="E114" s="1"/>
      <c r="F114" s="1"/>
      <c r="G114" s="1"/>
      <c r="H114" s="2"/>
    </row>
    <row r="115" spans="1:8" s="12" customFormat="1" ht="25.05" customHeight="1" x14ac:dyDescent="0.35">
      <c r="B115" s="21">
        <f t="array" ref="B115:H115">Days+22+DATE(Calendar8Year,Calendar8MonthOption,1)-WEEKDAY(DATE(Calendar8Year,Calendar8MonthOption,1),WeekdayOption)</f>
        <v>46132</v>
      </c>
      <c r="C115" s="21">
        <v>46133</v>
      </c>
      <c r="D115" s="21">
        <v>46134</v>
      </c>
      <c r="E115" s="21">
        <v>46135</v>
      </c>
      <c r="F115" s="21">
        <v>46136</v>
      </c>
      <c r="G115" s="21">
        <v>46137</v>
      </c>
      <c r="H115" s="22">
        <v>46138</v>
      </c>
    </row>
    <row r="116" spans="1:8" ht="75" customHeight="1" x14ac:dyDescent="0.35">
      <c r="B116" s="1"/>
      <c r="C116" s="1"/>
      <c r="D116" s="1"/>
      <c r="E116" s="1"/>
      <c r="F116" s="1"/>
      <c r="G116" s="1"/>
      <c r="H116" s="2"/>
    </row>
    <row r="117" spans="1:8" s="12" customFormat="1" ht="25.05" customHeight="1" x14ac:dyDescent="0.35">
      <c r="B117" s="21">
        <f t="array" ref="B117:H117">Days+29+DATE(Calendar8Year,Calendar8MonthOption,1)-WEEKDAY(DATE(Calendar8Year,Calendar8MonthOption,1),WeekdayOption)</f>
        <v>46139</v>
      </c>
      <c r="C117" s="21">
        <v>46140</v>
      </c>
      <c r="D117" s="21">
        <v>46141</v>
      </c>
      <c r="E117" s="21">
        <v>46142</v>
      </c>
      <c r="F117" s="21">
        <v>46143</v>
      </c>
      <c r="G117" s="21">
        <v>46144</v>
      </c>
      <c r="H117" s="22">
        <v>46145</v>
      </c>
    </row>
    <row r="118" spans="1:8" ht="75" customHeight="1" x14ac:dyDescent="0.35">
      <c r="B118" s="1"/>
      <c r="C118" s="1"/>
      <c r="D118" s="1"/>
      <c r="E118" s="1"/>
      <c r="F118" s="1"/>
      <c r="G118" s="1"/>
      <c r="H118" s="9"/>
    </row>
    <row r="119" spans="1:8" s="12" customFormat="1" ht="25.05" customHeight="1" x14ac:dyDescent="0.35">
      <c r="B119" s="21">
        <f t="array" ref="B119:C119">Days+36+DATE(Calendar8Year,Calendar8MonthOption,1)-WEEKDAY(DATE(Calendar8Year,Calendar8MonthOption,1),WeekdayOption)</f>
        <v>46146</v>
      </c>
      <c r="C119" s="21">
        <v>46147</v>
      </c>
      <c r="D119" s="37" t="s">
        <v>0</v>
      </c>
      <c r="E119" s="37"/>
      <c r="F119" s="37"/>
      <c r="G119" s="37"/>
      <c r="H119" s="37"/>
    </row>
    <row r="120" spans="1:8" ht="75" customHeight="1" x14ac:dyDescent="0.35">
      <c r="B120" s="4"/>
      <c r="C120" s="4"/>
      <c r="D120" s="36"/>
      <c r="E120" s="36"/>
      <c r="F120" s="36"/>
      <c r="G120" s="36"/>
      <c r="H120" s="36"/>
    </row>
    <row r="121" spans="1:8" s="6" customFormat="1" ht="30" customHeight="1" x14ac:dyDescent="0.35">
      <c r="B121" s="7"/>
      <c r="C121" s="7"/>
      <c r="D121" s="8"/>
      <c r="E121" s="8"/>
      <c r="F121" s="8"/>
      <c r="G121" s="8"/>
      <c r="H121" s="8"/>
    </row>
    <row r="122" spans="1:8" s="12" customFormat="1" ht="75" customHeight="1" x14ac:dyDescent="0.95">
      <c r="A122" s="10"/>
      <c r="B122" s="11" t="str">
        <f>TEXT(DATE(Calendar8Year,Calendar8MonthOption+1,1),"mmmm")</f>
        <v>May</v>
      </c>
      <c r="D122" s="33"/>
      <c r="E122" s="33"/>
      <c r="F122" s="32"/>
      <c r="G122" s="32"/>
      <c r="H122" s="13">
        <f>YEAR(DATE(Calendar8Year,Calendar8MonthOption+1,1))</f>
        <v>2026</v>
      </c>
    </row>
    <row r="123" spans="1:8" s="12" customFormat="1" ht="25.05" customHeight="1" x14ac:dyDescent="0.35">
      <c r="A123" s="14"/>
      <c r="B123" s="27" t="str">
        <f>UPPER(TEXT(B124,"dddd"))</f>
        <v>MONDAY</v>
      </c>
      <c r="C123" s="28" t="str">
        <f t="shared" ref="C123" si="38">UPPER(TEXT(C124,"dddd"))</f>
        <v>TUESDAY</v>
      </c>
      <c r="D123" s="29" t="str">
        <f t="shared" ref="D123" si="39">UPPER(TEXT(D124,"dddd"))</f>
        <v>WEDNESDAY</v>
      </c>
      <c r="E123" s="28" t="str">
        <f t="shared" ref="E123" si="40">UPPER(TEXT(E124,"dddd"))</f>
        <v>THURSDAY</v>
      </c>
      <c r="F123" s="29" t="str">
        <f t="shared" ref="F123" si="41">UPPER(TEXT(F124,"dddd"))</f>
        <v>FRIDAY</v>
      </c>
      <c r="G123" s="28" t="str">
        <f t="shared" ref="G123" si="42">UPPER(TEXT(G124,"dddd"))</f>
        <v>SATURDAY</v>
      </c>
      <c r="H123" s="30" t="str">
        <f t="shared" ref="H123" si="43">UPPER(TEXT(H124,"dddd"))</f>
        <v>SUNDAY</v>
      </c>
    </row>
    <row r="124" spans="1:8" s="12" customFormat="1" ht="25.05" customHeight="1" x14ac:dyDescent="0.35">
      <c r="B124" s="19">
        <f t="array" ref="B124:H124">Days+1+DATE(Calendar9Year,Calendar9MonthOption,1)-WEEKDAY(DATE(Calendar9Year,Calendar9MonthOption,1),WeekdayOption)</f>
        <v>46139</v>
      </c>
      <c r="C124" s="19">
        <v>46140</v>
      </c>
      <c r="D124" s="19">
        <v>46141</v>
      </c>
      <c r="E124" s="19">
        <v>46142</v>
      </c>
      <c r="F124" s="19">
        <v>46143</v>
      </c>
      <c r="G124" s="19">
        <v>46144</v>
      </c>
      <c r="H124" s="20">
        <v>46145</v>
      </c>
    </row>
    <row r="125" spans="1:8" ht="75" customHeight="1" x14ac:dyDescent="0.35">
      <c r="B125" s="1"/>
      <c r="C125" s="1"/>
      <c r="D125" s="1"/>
      <c r="E125" s="1"/>
      <c r="F125" s="1"/>
      <c r="G125" s="1"/>
      <c r="H125" s="2"/>
    </row>
    <row r="126" spans="1:8" s="12" customFormat="1" ht="25.05" customHeight="1" x14ac:dyDescent="0.35">
      <c r="B126" s="21">
        <f t="array" ref="B126:H126">Days+8+DATE(Calendar9Year,Calendar9MonthOption,1)-WEEKDAY(DATE(Calendar9Year,Calendar9MonthOption,1),WeekdayOption)</f>
        <v>46146</v>
      </c>
      <c r="C126" s="21">
        <v>46147</v>
      </c>
      <c r="D126" s="21">
        <v>46148</v>
      </c>
      <c r="E126" s="21">
        <v>46149</v>
      </c>
      <c r="F126" s="21">
        <v>46150</v>
      </c>
      <c r="G126" s="21">
        <v>46151</v>
      </c>
      <c r="H126" s="22">
        <v>46152</v>
      </c>
    </row>
    <row r="127" spans="1:8" ht="75" customHeight="1" x14ac:dyDescent="0.35">
      <c r="B127" s="1"/>
      <c r="C127" s="1"/>
      <c r="D127" s="1"/>
      <c r="E127" s="1"/>
      <c r="F127" s="1"/>
      <c r="G127" s="1"/>
      <c r="H127" s="2"/>
    </row>
    <row r="128" spans="1:8" s="12" customFormat="1" ht="25.05" customHeight="1" x14ac:dyDescent="0.35">
      <c r="B128" s="21">
        <f t="array" ref="B128:H128">Days+15+DATE(Calendar9Year,Calendar9MonthOption,1)-WEEKDAY(DATE(Calendar9Year,Calendar9MonthOption,1),WeekdayOption)</f>
        <v>46153</v>
      </c>
      <c r="C128" s="21">
        <v>46154</v>
      </c>
      <c r="D128" s="21">
        <v>46155</v>
      </c>
      <c r="E128" s="21">
        <v>46156</v>
      </c>
      <c r="F128" s="21">
        <v>46157</v>
      </c>
      <c r="G128" s="21">
        <v>46158</v>
      </c>
      <c r="H128" s="22">
        <v>46159</v>
      </c>
    </row>
    <row r="129" spans="1:8" ht="75" customHeight="1" x14ac:dyDescent="0.35">
      <c r="B129" s="1"/>
      <c r="C129" s="1"/>
      <c r="D129" s="1"/>
      <c r="E129" s="1"/>
      <c r="F129" s="1"/>
      <c r="G129" s="1"/>
      <c r="H129" s="2"/>
    </row>
    <row r="130" spans="1:8" s="12" customFormat="1" ht="25.05" customHeight="1" x14ac:dyDescent="0.35">
      <c r="B130" s="21">
        <f t="array" ref="B130:H130">Days+22+DATE(Calendar9Year,Calendar9MonthOption,1)-WEEKDAY(DATE(Calendar9Year,Calendar9MonthOption,1),WeekdayOption)</f>
        <v>46160</v>
      </c>
      <c r="C130" s="21">
        <v>46161</v>
      </c>
      <c r="D130" s="21">
        <v>46162</v>
      </c>
      <c r="E130" s="21">
        <v>46163</v>
      </c>
      <c r="F130" s="21">
        <v>46164</v>
      </c>
      <c r="G130" s="21">
        <v>46165</v>
      </c>
      <c r="H130" s="22">
        <v>46166</v>
      </c>
    </row>
    <row r="131" spans="1:8" ht="75" customHeight="1" x14ac:dyDescent="0.35">
      <c r="B131" s="1"/>
      <c r="C131" s="1"/>
      <c r="D131" s="1"/>
      <c r="E131" s="1"/>
      <c r="F131" s="1"/>
      <c r="G131" s="1"/>
      <c r="H131" s="2"/>
    </row>
    <row r="132" spans="1:8" s="12" customFormat="1" ht="25.05" customHeight="1" x14ac:dyDescent="0.35">
      <c r="B132" s="21">
        <f t="array" ref="B132:H132">Days+29+DATE(Calendar9Year,Calendar9MonthOption,1)-WEEKDAY(DATE(Calendar9Year,Calendar9MonthOption,1),WeekdayOption)</f>
        <v>46167</v>
      </c>
      <c r="C132" s="21">
        <v>46168</v>
      </c>
      <c r="D132" s="21">
        <v>46169</v>
      </c>
      <c r="E132" s="21">
        <v>46170</v>
      </c>
      <c r="F132" s="21">
        <v>46171</v>
      </c>
      <c r="G132" s="21">
        <v>46172</v>
      </c>
      <c r="H132" s="22">
        <v>46173</v>
      </c>
    </row>
    <row r="133" spans="1:8" ht="75" customHeight="1" x14ac:dyDescent="0.35">
      <c r="B133" s="1"/>
      <c r="C133" s="1"/>
      <c r="D133" s="1"/>
      <c r="E133" s="1"/>
      <c r="F133" s="1"/>
      <c r="G133" s="1"/>
      <c r="H133" s="9"/>
    </row>
    <row r="134" spans="1:8" s="12" customFormat="1" ht="25.05" customHeight="1" x14ac:dyDescent="0.35">
      <c r="B134" s="21">
        <f t="array" ref="B134:C134">Days+36+DATE(Calendar9Year,Calendar9MonthOption,1)-WEEKDAY(DATE(Calendar9Year,Calendar9MonthOption,1),WeekdayOption)</f>
        <v>46174</v>
      </c>
      <c r="C134" s="21">
        <v>46175</v>
      </c>
      <c r="D134" s="37" t="s">
        <v>0</v>
      </c>
      <c r="E134" s="37"/>
      <c r="F134" s="37"/>
      <c r="G134" s="37"/>
      <c r="H134" s="37"/>
    </row>
    <row r="135" spans="1:8" ht="75" customHeight="1" x14ac:dyDescent="0.35">
      <c r="B135" s="4"/>
      <c r="C135" s="4"/>
      <c r="D135" s="36"/>
      <c r="E135" s="36"/>
      <c r="F135" s="36"/>
      <c r="G135" s="36"/>
      <c r="H135" s="36"/>
    </row>
    <row r="136" spans="1:8" s="6" customFormat="1" ht="30" customHeight="1" x14ac:dyDescent="0.35">
      <c r="B136" s="7"/>
      <c r="C136" s="7"/>
      <c r="D136" s="8"/>
      <c r="E136" s="8"/>
      <c r="F136" s="8"/>
      <c r="G136" s="8"/>
      <c r="H136" s="8"/>
    </row>
    <row r="137" spans="1:8" s="12" customFormat="1" ht="75" customHeight="1" x14ac:dyDescent="0.95">
      <c r="A137" s="10"/>
      <c r="B137" s="35" t="str">
        <f>TEXT(DATE(Calendar9Year,Calendar9MonthOption+1,1),"mmmm")</f>
        <v>June</v>
      </c>
      <c r="D137" s="34"/>
      <c r="E137" s="34"/>
      <c r="F137" s="32"/>
      <c r="G137" s="32"/>
      <c r="H137" s="13">
        <f>YEAR(DATE(Calendar9Year,Calendar9MonthOption+1,1))</f>
        <v>2026</v>
      </c>
    </row>
    <row r="138" spans="1:8" s="12" customFormat="1" ht="25.05" customHeight="1" x14ac:dyDescent="0.35">
      <c r="A138" s="14"/>
      <c r="B138" s="27" t="str">
        <f>UPPER(TEXT(B139,"dddd"))</f>
        <v>MONDAY</v>
      </c>
      <c r="C138" s="28" t="str">
        <f t="shared" ref="C138:H138" si="44">UPPER(TEXT(C139,"dddd"))</f>
        <v>TUESDAY</v>
      </c>
      <c r="D138" s="29" t="str">
        <f t="shared" si="44"/>
        <v>WEDNESDAY</v>
      </c>
      <c r="E138" s="28" t="str">
        <f t="shared" si="44"/>
        <v>THURSDAY</v>
      </c>
      <c r="F138" s="29" t="str">
        <f t="shared" si="44"/>
        <v>FRIDAY</v>
      </c>
      <c r="G138" s="28" t="str">
        <f t="shared" si="44"/>
        <v>SATURDAY</v>
      </c>
      <c r="H138" s="30" t="str">
        <f t="shared" si="44"/>
        <v>SUNDAY</v>
      </c>
    </row>
    <row r="139" spans="1:8" s="12" customFormat="1" ht="25.05" customHeight="1" x14ac:dyDescent="0.35">
      <c r="B139" s="19">
        <f t="array" ref="B139:H139">Days+1+DATE(Calendar10Year,Calendar10MonthOption,1)-WEEKDAY(DATE(Calendar10Year,Calendar10MonthOption,1),WeekdayOption)</f>
        <v>46174</v>
      </c>
      <c r="C139" s="19">
        <v>46175</v>
      </c>
      <c r="D139" s="19">
        <v>46176</v>
      </c>
      <c r="E139" s="19">
        <v>46177</v>
      </c>
      <c r="F139" s="19">
        <v>46178</v>
      </c>
      <c r="G139" s="19">
        <v>46179</v>
      </c>
      <c r="H139" s="20">
        <v>46180</v>
      </c>
    </row>
    <row r="140" spans="1:8" ht="75" customHeight="1" x14ac:dyDescent="0.35">
      <c r="B140" s="1"/>
      <c r="C140" s="1"/>
      <c r="D140" s="1"/>
      <c r="E140" s="1"/>
      <c r="F140" s="1"/>
      <c r="G140" s="1"/>
      <c r="H140" s="2"/>
    </row>
    <row r="141" spans="1:8" s="12" customFormat="1" ht="25.05" customHeight="1" x14ac:dyDescent="0.35">
      <c r="B141" s="21">
        <f t="array" ref="B141:H141">Days+8+DATE(Calendar10Year,Calendar10MonthOption,1)-WEEKDAY(DATE(Calendar10Year,Calendar10MonthOption,1),WeekdayOption)</f>
        <v>46181</v>
      </c>
      <c r="C141" s="21">
        <v>46182</v>
      </c>
      <c r="D141" s="21">
        <v>46183</v>
      </c>
      <c r="E141" s="21">
        <v>46184</v>
      </c>
      <c r="F141" s="21">
        <v>46185</v>
      </c>
      <c r="G141" s="21">
        <v>46186</v>
      </c>
      <c r="H141" s="22">
        <v>46187</v>
      </c>
    </row>
    <row r="142" spans="1:8" ht="75" customHeight="1" x14ac:dyDescent="0.35">
      <c r="B142" s="1"/>
      <c r="C142" s="1"/>
      <c r="D142" s="1"/>
      <c r="E142" s="1"/>
      <c r="F142" s="1"/>
      <c r="G142" s="1"/>
      <c r="H142" s="2"/>
    </row>
    <row r="143" spans="1:8" s="12" customFormat="1" ht="25.05" customHeight="1" x14ac:dyDescent="0.35">
      <c r="B143" s="21">
        <f t="array" ref="B143:H143">Days+15+DATE(Calendar10Year,Calendar10MonthOption,1)-WEEKDAY(DATE(Calendar10Year,Calendar10MonthOption,1),WeekdayOption)</f>
        <v>46188</v>
      </c>
      <c r="C143" s="21">
        <v>46189</v>
      </c>
      <c r="D143" s="21">
        <v>46190</v>
      </c>
      <c r="E143" s="21">
        <v>46191</v>
      </c>
      <c r="F143" s="21">
        <v>46192</v>
      </c>
      <c r="G143" s="21">
        <v>46193</v>
      </c>
      <c r="H143" s="22">
        <v>46194</v>
      </c>
    </row>
    <row r="144" spans="1:8" ht="75" customHeight="1" x14ac:dyDescent="0.35">
      <c r="B144" s="1"/>
      <c r="C144" s="1"/>
      <c r="D144" s="1"/>
      <c r="E144" s="1"/>
      <c r="F144" s="1"/>
      <c r="G144" s="1"/>
      <c r="H144" s="2"/>
    </row>
    <row r="145" spans="2:8" s="12" customFormat="1" ht="25.05" customHeight="1" x14ac:dyDescent="0.35">
      <c r="B145" s="21">
        <f t="array" ref="B145:H145">Days+22+DATE(Calendar10Year,Calendar10MonthOption,1)-WEEKDAY(DATE(Calendar10Year,Calendar10MonthOption,1),WeekdayOption)</f>
        <v>46195</v>
      </c>
      <c r="C145" s="21">
        <v>46196</v>
      </c>
      <c r="D145" s="21">
        <v>46197</v>
      </c>
      <c r="E145" s="21">
        <v>46198</v>
      </c>
      <c r="F145" s="21">
        <v>46199</v>
      </c>
      <c r="G145" s="21">
        <v>46200</v>
      </c>
      <c r="H145" s="22">
        <v>46201</v>
      </c>
    </row>
    <row r="146" spans="2:8" ht="75" customHeight="1" x14ac:dyDescent="0.35">
      <c r="B146" s="1"/>
      <c r="C146" s="1"/>
      <c r="D146" s="1"/>
      <c r="E146" s="1"/>
      <c r="F146" s="1"/>
      <c r="G146" s="1"/>
      <c r="H146" s="2"/>
    </row>
    <row r="147" spans="2:8" s="12" customFormat="1" ht="25.2" customHeight="1" x14ac:dyDescent="0.35">
      <c r="B147" s="21">
        <f t="array" ref="B147:H147">Days+29+DATE(Calendar10Year,Calendar10MonthOption,1)-WEEKDAY(DATE(Calendar10Year,Calendar10MonthOption,1),WeekdayOption)</f>
        <v>46202</v>
      </c>
      <c r="C147" s="21">
        <v>46203</v>
      </c>
      <c r="D147" s="21">
        <v>46204</v>
      </c>
      <c r="E147" s="21">
        <v>46205</v>
      </c>
      <c r="F147" s="21">
        <v>46206</v>
      </c>
      <c r="G147" s="21">
        <v>46207</v>
      </c>
      <c r="H147" s="22">
        <v>46208</v>
      </c>
    </row>
    <row r="148" spans="2:8" ht="75" customHeight="1" x14ac:dyDescent="0.35">
      <c r="B148" s="1"/>
      <c r="C148" s="1"/>
      <c r="D148" s="1"/>
      <c r="E148" s="1"/>
      <c r="F148" s="1"/>
      <c r="G148" s="1"/>
      <c r="H148" s="9"/>
    </row>
    <row r="149" spans="2:8" s="12" customFormat="1" ht="25.05" customHeight="1" x14ac:dyDescent="0.35">
      <c r="B149" s="21">
        <f t="array" ref="B149:C149">Days+36+DATE(Calendar10Year,Calendar10MonthOption,1)-WEEKDAY(DATE(Calendar10Year,Calendar10MonthOption,1),WeekdayOption)</f>
        <v>46209</v>
      </c>
      <c r="C149" s="21">
        <v>46210</v>
      </c>
      <c r="D149" s="37" t="s">
        <v>0</v>
      </c>
      <c r="E149" s="37"/>
      <c r="F149" s="37"/>
      <c r="G149" s="37"/>
      <c r="H149" s="37"/>
    </row>
    <row r="150" spans="2:8" ht="75" customHeight="1" x14ac:dyDescent="0.35">
      <c r="B150" s="4"/>
      <c r="C150" s="4"/>
      <c r="D150" s="36"/>
      <c r="E150" s="36"/>
      <c r="F150" s="36"/>
      <c r="G150" s="36"/>
      <c r="H150" s="36"/>
    </row>
    <row r="151" spans="2:8" s="6" customFormat="1" ht="30" customHeight="1" x14ac:dyDescent="0.35">
      <c r="B151" s="7"/>
      <c r="C151" s="7"/>
      <c r="D151" s="8"/>
      <c r="E151" s="8"/>
      <c r="F151" s="8"/>
      <c r="G151" s="8"/>
      <c r="H151" s="8"/>
    </row>
    <row r="152" spans="2:8" s="12" customFormat="1" ht="75" customHeight="1" x14ac:dyDescent="0.95">
      <c r="B152" s="11" t="str">
        <f>TEXT(DATE(Calendar10Year,Calendar10MonthOption+1,1),"mmmm")</f>
        <v>July</v>
      </c>
      <c r="D152" s="33"/>
      <c r="E152" s="33"/>
      <c r="F152" s="32"/>
      <c r="G152" s="32"/>
      <c r="H152" s="13">
        <f>YEAR(DATE(Calendar10Year,Calendar10MonthOption+1,1))</f>
        <v>2026</v>
      </c>
    </row>
    <row r="153" spans="2:8" s="12" customFormat="1" ht="25.05" customHeight="1" x14ac:dyDescent="0.35">
      <c r="B153" s="27" t="str">
        <f>UPPER(TEXT(B154,"dddd"))</f>
        <v>MONDAY</v>
      </c>
      <c r="C153" s="28" t="str">
        <f t="shared" ref="C153:H153" si="45">UPPER(TEXT(C154,"dddd"))</f>
        <v>TUESDAY</v>
      </c>
      <c r="D153" s="29" t="str">
        <f t="shared" si="45"/>
        <v>WEDNESDAY</v>
      </c>
      <c r="E153" s="28" t="str">
        <f t="shared" si="45"/>
        <v>THURSDAY</v>
      </c>
      <c r="F153" s="29" t="str">
        <f t="shared" si="45"/>
        <v>FRIDAY</v>
      </c>
      <c r="G153" s="28" t="str">
        <f t="shared" si="45"/>
        <v>SATURDAY</v>
      </c>
      <c r="H153" s="30" t="str">
        <f t="shared" si="45"/>
        <v>SUNDAY</v>
      </c>
    </row>
    <row r="154" spans="2:8" s="12" customFormat="1" ht="25.05" customHeight="1" x14ac:dyDescent="0.35">
      <c r="B154" s="19">
        <f t="array" ref="B154:H154">Days+1+DATE(Calendar11Year,Calendar11MonthOption,1)-WEEKDAY(DATE(Calendar11Year,Calendar11MonthOption,1),WeekdayOption)</f>
        <v>46202</v>
      </c>
      <c r="C154" s="19">
        <v>46203</v>
      </c>
      <c r="D154" s="19">
        <v>46204</v>
      </c>
      <c r="E154" s="19">
        <v>46205</v>
      </c>
      <c r="F154" s="19">
        <v>46206</v>
      </c>
      <c r="G154" s="19">
        <v>46207</v>
      </c>
      <c r="H154" s="20">
        <v>46208</v>
      </c>
    </row>
    <row r="155" spans="2:8" ht="75" customHeight="1" x14ac:dyDescent="0.35">
      <c r="B155" s="1"/>
      <c r="C155" s="1"/>
      <c r="D155" s="1"/>
      <c r="E155" s="1"/>
      <c r="F155" s="1"/>
      <c r="G155" s="1"/>
      <c r="H155" s="2"/>
    </row>
    <row r="156" spans="2:8" s="12" customFormat="1" ht="25.05" customHeight="1" x14ac:dyDescent="0.35">
      <c r="B156" s="21">
        <f t="array" ref="B156:H156">Days+8+DATE(Calendar11Year,Calendar11MonthOption,1)-WEEKDAY(DATE(Calendar11Year,Calendar11MonthOption,1),WeekdayOption)</f>
        <v>46209</v>
      </c>
      <c r="C156" s="21">
        <v>46210</v>
      </c>
      <c r="D156" s="21">
        <v>46211</v>
      </c>
      <c r="E156" s="21">
        <v>46212</v>
      </c>
      <c r="F156" s="21">
        <v>46213</v>
      </c>
      <c r="G156" s="21">
        <v>46214</v>
      </c>
      <c r="H156" s="22">
        <v>46215</v>
      </c>
    </row>
    <row r="157" spans="2:8" ht="75" customHeight="1" x14ac:dyDescent="0.35">
      <c r="B157" s="1"/>
      <c r="C157" s="1"/>
      <c r="D157" s="1"/>
      <c r="E157" s="1"/>
      <c r="F157" s="1"/>
      <c r="G157" s="1"/>
      <c r="H157" s="2"/>
    </row>
    <row r="158" spans="2:8" s="12" customFormat="1" ht="25.05" customHeight="1" x14ac:dyDescent="0.35">
      <c r="B158" s="21">
        <f t="array" ref="B158:H158">Days+15+DATE(Calendar11Year,Calendar11MonthOption,1)-WEEKDAY(DATE(Calendar11Year,Calendar11MonthOption,1),WeekdayOption)</f>
        <v>46216</v>
      </c>
      <c r="C158" s="21">
        <v>46217</v>
      </c>
      <c r="D158" s="21">
        <v>46218</v>
      </c>
      <c r="E158" s="21">
        <v>46219</v>
      </c>
      <c r="F158" s="21">
        <v>46220</v>
      </c>
      <c r="G158" s="21">
        <v>46221</v>
      </c>
      <c r="H158" s="22">
        <v>46222</v>
      </c>
    </row>
    <row r="159" spans="2:8" ht="75" customHeight="1" x14ac:dyDescent="0.35">
      <c r="B159" s="1"/>
      <c r="C159" s="1"/>
      <c r="D159" s="1"/>
      <c r="E159" s="1"/>
      <c r="F159" s="1"/>
      <c r="G159" s="1"/>
      <c r="H159" s="2"/>
    </row>
    <row r="160" spans="2:8" s="12" customFormat="1" ht="25.05" customHeight="1" x14ac:dyDescent="0.35">
      <c r="B160" s="21">
        <f t="array" ref="B160:H160">Days+22+DATE(Calendar11Year,Calendar11MonthOption,1)-WEEKDAY(DATE(Calendar11Year,Calendar11MonthOption,1),WeekdayOption)</f>
        <v>46223</v>
      </c>
      <c r="C160" s="21">
        <v>46224</v>
      </c>
      <c r="D160" s="21">
        <v>46225</v>
      </c>
      <c r="E160" s="21">
        <v>46226</v>
      </c>
      <c r="F160" s="21">
        <v>46227</v>
      </c>
      <c r="G160" s="21">
        <v>46228</v>
      </c>
      <c r="H160" s="22">
        <v>46229</v>
      </c>
    </row>
    <row r="161" spans="2:8" ht="75" customHeight="1" x14ac:dyDescent="0.35">
      <c r="B161" s="1"/>
      <c r="C161" s="1"/>
      <c r="D161" s="1"/>
      <c r="E161" s="1"/>
      <c r="F161" s="1"/>
      <c r="G161" s="1"/>
      <c r="H161" s="2"/>
    </row>
    <row r="162" spans="2:8" s="12" customFormat="1" ht="24" customHeight="1" x14ac:dyDescent="0.35">
      <c r="B162" s="21">
        <f t="array" ref="B162:H162">Days+29+DATE(Calendar11Year,Calendar11MonthOption,1)-WEEKDAY(DATE(Calendar11Year,Calendar11MonthOption,1),WeekdayOption)</f>
        <v>46230</v>
      </c>
      <c r="C162" s="21">
        <v>46231</v>
      </c>
      <c r="D162" s="21">
        <v>46232</v>
      </c>
      <c r="E162" s="21">
        <v>46233</v>
      </c>
      <c r="F162" s="21">
        <v>46234</v>
      </c>
      <c r="G162" s="21">
        <v>46235</v>
      </c>
      <c r="H162" s="22">
        <v>46236</v>
      </c>
    </row>
    <row r="163" spans="2:8" ht="75" customHeight="1" x14ac:dyDescent="0.35">
      <c r="B163" s="1"/>
      <c r="C163" s="1"/>
      <c r="D163" s="1"/>
      <c r="E163" s="1"/>
      <c r="F163" s="1"/>
      <c r="G163" s="1"/>
      <c r="H163" s="9"/>
    </row>
    <row r="164" spans="2:8" s="12" customFormat="1" ht="25.05" customHeight="1" x14ac:dyDescent="0.35">
      <c r="B164" s="21">
        <f t="array" ref="B164:C164">Days+36+DATE(Calendar11Year,Calendar11MonthOption,1)-WEEKDAY(DATE(Calendar11Year,Calendar11MonthOption,1),WeekdayOption)</f>
        <v>46237</v>
      </c>
      <c r="C164" s="21">
        <v>46238</v>
      </c>
      <c r="D164" s="37" t="s">
        <v>0</v>
      </c>
      <c r="E164" s="37"/>
      <c r="F164" s="37"/>
      <c r="G164" s="37"/>
      <c r="H164" s="37"/>
    </row>
    <row r="165" spans="2:8" ht="75" customHeight="1" x14ac:dyDescent="0.35">
      <c r="B165" s="4"/>
      <c r="C165" s="4"/>
      <c r="D165" s="36"/>
      <c r="E165" s="36"/>
      <c r="F165" s="36"/>
      <c r="G165" s="36"/>
      <c r="H165" s="36"/>
    </row>
    <row r="166" spans="2:8" s="6" customFormat="1" ht="30" customHeight="1" x14ac:dyDescent="0.35">
      <c r="B166" s="7"/>
      <c r="C166" s="7"/>
      <c r="D166" s="8"/>
      <c r="E166" s="8"/>
      <c r="F166" s="8"/>
      <c r="G166" s="8"/>
      <c r="H166" s="8"/>
    </row>
    <row r="167" spans="2:8" s="12" customFormat="1" ht="75" customHeight="1" x14ac:dyDescent="0.35">
      <c r="B167" s="11" t="str">
        <f>TEXT(DATE(Calendar11Year,Calendar11MonthOption+1,1),"mmmm")</f>
        <v>August</v>
      </c>
      <c r="D167" s="11"/>
      <c r="E167" s="11"/>
      <c r="F167" s="32"/>
      <c r="G167" s="32"/>
      <c r="H167" s="13">
        <f>YEAR(DATE(Calendar11Year,Calendar11MonthOption+1,1))</f>
        <v>2026</v>
      </c>
    </row>
    <row r="168" spans="2:8" s="12" customFormat="1" ht="25.05" customHeight="1" x14ac:dyDescent="0.35">
      <c r="B168" s="27" t="str">
        <f>UPPER(TEXT(B169,"dddd"))</f>
        <v>MONDAY</v>
      </c>
      <c r="C168" s="28" t="str">
        <f t="shared" ref="C168:H168" si="46">UPPER(TEXT(C169,"dddd"))</f>
        <v>TUESDAY</v>
      </c>
      <c r="D168" s="29" t="str">
        <f t="shared" si="46"/>
        <v>WEDNESDAY</v>
      </c>
      <c r="E168" s="28" t="str">
        <f t="shared" si="46"/>
        <v>THURSDAY</v>
      </c>
      <c r="F168" s="29" t="str">
        <f t="shared" si="46"/>
        <v>FRIDAY</v>
      </c>
      <c r="G168" s="28" t="str">
        <f t="shared" si="46"/>
        <v>SATURDAY</v>
      </c>
      <c r="H168" s="30" t="str">
        <f t="shared" si="46"/>
        <v>SUNDAY</v>
      </c>
    </row>
    <row r="169" spans="2:8" s="12" customFormat="1" ht="25.05" customHeight="1" x14ac:dyDescent="0.35">
      <c r="B169" s="19">
        <f t="array" ref="B169:H169">Days+1+DATE(Calendar12Year,Calendar12MonthOption,1)-WEEKDAY(DATE(Calendar12Year,Calendar12MonthOption,1),WeekdayOption)</f>
        <v>46230</v>
      </c>
      <c r="C169" s="19">
        <v>46231</v>
      </c>
      <c r="D169" s="19">
        <v>46232</v>
      </c>
      <c r="E169" s="19">
        <v>46233</v>
      </c>
      <c r="F169" s="19">
        <v>46234</v>
      </c>
      <c r="G169" s="19">
        <v>46235</v>
      </c>
      <c r="H169" s="20">
        <v>46236</v>
      </c>
    </row>
    <row r="170" spans="2:8" ht="75" customHeight="1" x14ac:dyDescent="0.35">
      <c r="B170" s="1"/>
      <c r="C170" s="1"/>
      <c r="D170" s="1"/>
      <c r="E170" s="1"/>
      <c r="F170" s="1"/>
      <c r="G170" s="1"/>
      <c r="H170" s="2"/>
    </row>
    <row r="171" spans="2:8" s="12" customFormat="1" ht="25.05" customHeight="1" x14ac:dyDescent="0.35">
      <c r="B171" s="21">
        <f t="array" ref="B171:H171">Days+8+DATE(Calendar12Year,Calendar12MonthOption,1)-WEEKDAY(DATE(Calendar12Year,Calendar12MonthOption,1),WeekdayOption)</f>
        <v>46237</v>
      </c>
      <c r="C171" s="21">
        <v>46238</v>
      </c>
      <c r="D171" s="21">
        <v>46239</v>
      </c>
      <c r="E171" s="21">
        <v>46240</v>
      </c>
      <c r="F171" s="21">
        <v>46241</v>
      </c>
      <c r="G171" s="21">
        <v>46242</v>
      </c>
      <c r="H171" s="22">
        <v>46243</v>
      </c>
    </row>
    <row r="172" spans="2:8" ht="75" customHeight="1" x14ac:dyDescent="0.35">
      <c r="B172" s="1"/>
      <c r="C172" s="1"/>
      <c r="D172" s="1"/>
      <c r="E172" s="1"/>
      <c r="F172" s="1"/>
      <c r="G172" s="1"/>
      <c r="H172" s="2"/>
    </row>
    <row r="173" spans="2:8" s="12" customFormat="1" ht="25.05" customHeight="1" x14ac:dyDescent="0.35">
      <c r="B173" s="21">
        <f t="array" ref="B173:H173">Days+15+DATE(Calendar12Year,Calendar12MonthOption,1)-WEEKDAY(DATE(Calendar12Year,Calendar12MonthOption,1),WeekdayOption)</f>
        <v>46244</v>
      </c>
      <c r="C173" s="21">
        <v>46245</v>
      </c>
      <c r="D173" s="21">
        <v>46246</v>
      </c>
      <c r="E173" s="21">
        <v>46247</v>
      </c>
      <c r="F173" s="21">
        <v>46248</v>
      </c>
      <c r="G173" s="21">
        <v>46249</v>
      </c>
      <c r="H173" s="22">
        <v>46250</v>
      </c>
    </row>
    <row r="174" spans="2:8" ht="75" customHeight="1" x14ac:dyDescent="0.35">
      <c r="B174" s="1"/>
      <c r="C174" s="1"/>
      <c r="D174" s="1"/>
      <c r="E174" s="1"/>
      <c r="F174" s="1"/>
      <c r="G174" s="1"/>
      <c r="H174" s="2"/>
    </row>
    <row r="175" spans="2:8" s="12" customFormat="1" ht="25.05" customHeight="1" x14ac:dyDescent="0.35">
      <c r="B175" s="21">
        <f t="array" ref="B175:H175">Days+22+DATE(Calendar12Year,Calendar12MonthOption,1)-WEEKDAY(DATE(Calendar12Year,Calendar12MonthOption,1),WeekdayOption)</f>
        <v>46251</v>
      </c>
      <c r="C175" s="21">
        <v>46252</v>
      </c>
      <c r="D175" s="21">
        <v>46253</v>
      </c>
      <c r="E175" s="21">
        <v>46254</v>
      </c>
      <c r="F175" s="21">
        <v>46255</v>
      </c>
      <c r="G175" s="21">
        <v>46256</v>
      </c>
      <c r="H175" s="22">
        <v>46257</v>
      </c>
    </row>
    <row r="176" spans="2:8" ht="75" customHeight="1" x14ac:dyDescent="0.35">
      <c r="B176" s="1"/>
      <c r="C176" s="1"/>
      <c r="D176" s="1"/>
      <c r="E176" s="1"/>
      <c r="F176" s="1"/>
      <c r="G176" s="1"/>
      <c r="H176" s="2"/>
    </row>
    <row r="177" spans="2:8" s="12" customFormat="1" ht="25.05" customHeight="1" x14ac:dyDescent="0.35">
      <c r="B177" s="21">
        <f t="array" ref="B177:H177">Days+29+DATE(Calendar12Year,Calendar12MonthOption,1)-WEEKDAY(DATE(Calendar12Year,Calendar12MonthOption,1),WeekdayOption)</f>
        <v>46258</v>
      </c>
      <c r="C177" s="21">
        <v>46259</v>
      </c>
      <c r="D177" s="21">
        <v>46260</v>
      </c>
      <c r="E177" s="21">
        <v>46261</v>
      </c>
      <c r="F177" s="21">
        <v>46262</v>
      </c>
      <c r="G177" s="21">
        <v>46263</v>
      </c>
      <c r="H177" s="22">
        <v>46264</v>
      </c>
    </row>
    <row r="178" spans="2:8" ht="75" customHeight="1" x14ac:dyDescent="0.35">
      <c r="B178" s="1"/>
      <c r="C178" s="1"/>
      <c r="D178" s="1"/>
      <c r="E178" s="1"/>
      <c r="F178" s="1"/>
      <c r="G178" s="1"/>
      <c r="H178" s="9"/>
    </row>
    <row r="179" spans="2:8" s="12" customFormat="1" ht="25.05" customHeight="1" x14ac:dyDescent="0.35">
      <c r="B179" s="21">
        <f t="array" ref="B179:C179">Days+36+DATE(Calendar12Year,Calendar12MonthOption,1)-WEEKDAY(DATE(Calendar12Year,Calendar12MonthOption,1),WeekdayOption)</f>
        <v>46265</v>
      </c>
      <c r="C179" s="21">
        <v>46266</v>
      </c>
      <c r="D179" s="37" t="s">
        <v>0</v>
      </c>
      <c r="E179" s="37"/>
      <c r="F179" s="37"/>
      <c r="G179" s="37"/>
      <c r="H179" s="37"/>
    </row>
    <row r="180" spans="2:8" ht="75" customHeight="1" x14ac:dyDescent="0.35">
      <c r="B180" s="4"/>
      <c r="C180" s="4"/>
      <c r="D180" s="36"/>
      <c r="E180" s="36"/>
      <c r="F180" s="36"/>
      <c r="G180" s="36"/>
      <c r="H180" s="36"/>
    </row>
  </sheetData>
  <mergeCells count="24">
    <mergeCell ref="D89:H89"/>
    <mergeCell ref="D164:H164"/>
    <mergeCell ref="D14:H14"/>
    <mergeCell ref="D15:H15"/>
    <mergeCell ref="D45:H45"/>
    <mergeCell ref="D60:H60"/>
    <mergeCell ref="D75:H75"/>
    <mergeCell ref="D59:H59"/>
    <mergeCell ref="D74:H74"/>
    <mergeCell ref="D29:H29"/>
    <mergeCell ref="D30:H30"/>
    <mergeCell ref="D44:H44"/>
    <mergeCell ref="D180:H180"/>
    <mergeCell ref="D149:H149"/>
    <mergeCell ref="D150:H150"/>
    <mergeCell ref="D104:H104"/>
    <mergeCell ref="D90:H90"/>
    <mergeCell ref="D135:H135"/>
    <mergeCell ref="D119:H119"/>
    <mergeCell ref="D134:H134"/>
    <mergeCell ref="D105:H105"/>
    <mergeCell ref="D120:H120"/>
    <mergeCell ref="D165:H165"/>
    <mergeCell ref="D179:H179"/>
  </mergeCells>
  <phoneticPr fontId="3" type="noConversion"/>
  <conditionalFormatting sqref="B4:H4 B6:H6 B8:H8 B10:H10 B12:H12 B14:C14">
    <cfRule type="expression" dxfId="11" priority="38">
      <formula>MONTH(B4)&lt;&gt;Calendar1MonthOption</formula>
    </cfRule>
  </conditionalFormatting>
  <conditionalFormatting sqref="B19:H19 B21:H21 B23:H23 B25:H25 B27:H27 B29:C29">
    <cfRule type="expression" dxfId="10" priority="27">
      <formula>MONTH(B19)&lt;&gt;Calendar2MonthOption</formula>
    </cfRule>
  </conditionalFormatting>
  <conditionalFormatting sqref="B34:H34 B36:H36 B38:H38 B40:H40 B42:H42 B44:C44">
    <cfRule type="expression" dxfId="9" priority="25">
      <formula>MONTH(B34)&lt;&gt;Calendar3MonthOption</formula>
    </cfRule>
  </conditionalFormatting>
  <conditionalFormatting sqref="B49:H49 B51:H51 B53:H53 B55:H55 B57:H57 B59:C59">
    <cfRule type="expression" dxfId="8" priority="23">
      <formula>MONTH(B49)&lt;&gt;Calendar4MonthOption</formula>
    </cfRule>
  </conditionalFormatting>
  <conditionalFormatting sqref="B64:H64 B66:H66 B68:H68 B70:H70 B72:H72 B74:C74">
    <cfRule type="expression" dxfId="7" priority="21">
      <formula>MONTH(B64)&lt;&gt;Calendar5MonthOption</formula>
    </cfRule>
  </conditionalFormatting>
  <conditionalFormatting sqref="B79:H79 B81:H81 B83:H83 B85:H85 B87:H87 B89:C89">
    <cfRule type="expression" dxfId="6" priority="19">
      <formula>MONTH(B79)&lt;&gt;Calendar6MonthOption</formula>
    </cfRule>
  </conditionalFormatting>
  <conditionalFormatting sqref="B94:H94 B96:H96 B98:H98 B100:H100 B102:H102 B104:C104">
    <cfRule type="expression" dxfId="5" priority="17">
      <formula>MONTH(B94)&lt;&gt;Calendar7MonthOption</formula>
    </cfRule>
  </conditionalFormatting>
  <conditionalFormatting sqref="B109:H109 B111:H111 B113:H113 B115:H115 B117:H117 B119:C119">
    <cfRule type="expression" dxfId="4" priority="15">
      <formula>MONTH(B109)&lt;&gt;Calendar8MonthOption</formula>
    </cfRule>
  </conditionalFormatting>
  <conditionalFormatting sqref="B124:H124 B126:H126 B128:H128 B130:H130 B132:H132 B134:C134">
    <cfRule type="expression" dxfId="3" priority="13">
      <formula>MONTH(B124)&lt;&gt;Calendar9MonthOption</formula>
    </cfRule>
  </conditionalFormatting>
  <conditionalFormatting sqref="B139:H139 B141:H141 B143:H143 B145:H145 B147:H147 B149:C149">
    <cfRule type="expression" dxfId="2" priority="3">
      <formula>MONTH(B139)&lt;&gt;Calendar10MonthOption</formula>
    </cfRule>
  </conditionalFormatting>
  <conditionalFormatting sqref="B154:H154 B156:H156 B158:H158 B160:H160 B162:H162 B164:C164">
    <cfRule type="expression" dxfId="1" priority="2">
      <formula>MONTH(B154)&lt;&gt;Calendar11MonthOption</formula>
    </cfRule>
  </conditionalFormatting>
  <conditionalFormatting sqref="B169:H169 B171:H171 B173:H173 B175:H175 B177:H177 B179:C179">
    <cfRule type="expression" dxfId="0" priority="1">
      <formula>MONTH(B169)&lt;&gt;Calendar12MonthOption</formula>
    </cfRule>
  </conditionalFormatting>
  <dataValidations xWindow="261" yWindow="449" count="25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3" xr:uid="{00000000-0002-0000-0000-000000000000}">
      <formula1>"SUNDAY,MONDAY,TUESDAY,WEDNESDAY,THURSDAY,FRIDAY,SATURDAY"</formula1>
    </dataValidation>
    <dataValidation allowBlank="1" showInputMessage="1" prompt="This workbook is a 12-month calendar. Enter starting year in cell H2, then select the starting month in cell B2. The calendar will update automatically for subsequent months" sqref="A2" xr:uid="{00000000-0002-0000-0000-000002000000}"/>
    <dataValidation allowBlank="1" showInputMessage="1" showErrorMessage="1" prompt="Enter year in this cell" sqref="H2" xr:uid="{00000000-0002-0000-0000-000003000000}"/>
    <dataValidation allowBlank="1" showInputMessage="1" prompt="Automatically determined weekday. To change weekdays, select a new week start day in cell B3" sqref="B18 C3:H3" xr:uid="{00000000-0002-0000-0000-000004000000}"/>
    <dataValidation allowBlank="1" showInputMessage="1" prompt="Date" sqref="B4" xr:uid="{00000000-0002-0000-0000-000005000000}"/>
    <dataValidation allowBlank="1" showInputMessage="1" prompt="Enter daily notes here" sqref="B5" xr:uid="{00000000-0002-0000-0000-000006000000}"/>
    <dataValidation allowBlank="1" showInputMessage="1" prompt="Calendar year is automatically updated based on the year selected in cell B1" sqref="H17" xr:uid="{00000000-0002-0000-0000-000007000000}"/>
    <dataValidation allowBlank="1" showInputMessage="1" prompt="Enter monthly Notes in cell below" sqref="D14:H14" xr:uid="{00000000-0002-0000-0000-00000C000000}"/>
    <dataValidation allowBlank="1" showInputMessage="1" prompt="Enter monthly Notes in this cell" sqref="D15:H15" xr:uid="{00000000-0002-0000-0000-00000D000000}"/>
    <dataValidation allowBlank="1" showInputMessage="1" showErrorMessage="1" prompt="Calendar year is automatically updated based on the year selected in cell B1" sqref="H32 H47 H62 H77 H92 H107 H122 H137 H152 H167" xr:uid="{00000000-0002-0000-0000-00000E000000}"/>
    <dataValidation allowBlank="1" showInputMessage="1" showErrorMessage="1" prompt="Automatically determined weekday. To change weekdays, select a new week start day in cell B3" sqref="B168 B33 B48 B63 B78 B93 B108 B123 B138 B153" xr:uid="{00000000-0002-0000-0000-000010000000}"/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B2" xr:uid="{00000000-0002-0000-0000-000001000000}">
      <formula1>"January,February,March,April,May,June,July,August,September,October,November,December"</formula1>
    </dataValidation>
    <dataValidation allowBlank="1" showInputMessage="1" showErrorMessage="1" sqref="D47 E47 D62 E62 D77 E77 F77 E92 D92 E107 D107 D122 E122 D137 E137 C152 D152 E152 F152 D167 E167" xr:uid="{3D07B207-5A0B-4004-9F81-B2CB38FFE670}"/>
    <dataValidation allowBlank="1" showInputMessage="1" showErrorMessage="1" prompt="Automatically determined weekday. To change weekdays, select a new week start day in cell B18" sqref="C18:H18" xr:uid="{4185FD26-42EF-4680-A90E-7E6B3D4B1034}"/>
    <dataValidation allowBlank="1" showInputMessage="1" showErrorMessage="1" prompt="Automatically determined weekday. To change weekdays, select a new week start day in cell B33" sqref="C33:H33" xr:uid="{30283222-EBBE-448C-8C22-A60618F72911}"/>
    <dataValidation allowBlank="1" showInputMessage="1" showErrorMessage="1" prompt="Automatically determined weekday. To change weekdays, select a new week start day in cell B48" sqref="C48:H48" xr:uid="{FEF6E2DA-8F06-42CD-B471-A2186BAD7CA7}"/>
    <dataValidation allowBlank="1" showInputMessage="1" showErrorMessage="1" prompt="Automatically determined weekday. To change weekdays, select a new week start day in cell B63" sqref="C63:H63" xr:uid="{BE986DED-B394-4A1C-AD76-129CCAB7877B}"/>
    <dataValidation allowBlank="1" showInputMessage="1" showErrorMessage="1" prompt="Automatically determined weekday. To change weekdays, select a new week start day in cell B78" sqref="C78:H78" xr:uid="{EB8C5957-FC80-499A-823D-B3A9E25A7277}"/>
    <dataValidation allowBlank="1" showInputMessage="1" showErrorMessage="1" prompt="Automatically determined weekday. To change weekdays, select a new week start day in cell B93" sqref="C93:H93" xr:uid="{218D9BC8-A1DA-40DC-91FF-29EB3EC8F240}"/>
    <dataValidation allowBlank="1" showInputMessage="1" showErrorMessage="1" prompt="Automatically determined weekday. To change weekdays, select a new week start day in cell B108" sqref="C108:H108" xr:uid="{229D251D-C8E5-478B-871D-6ED0DF90048F}"/>
    <dataValidation allowBlank="1" showInputMessage="1" showErrorMessage="1" prompt="Automatically determined weekday. To change weekdays, select a new week start day in cell B123" sqref="C123:H123" xr:uid="{6652C738-E662-4CE5-883C-E6405D0BF678}"/>
    <dataValidation allowBlank="1" showInputMessage="1" showErrorMessage="1" prompt="Automatically determined weekday. To change weekdays, select a new week start day in cell B138" sqref="C138:H138" xr:uid="{02B7DE9F-41AF-4CB7-9F08-BA929703AB09}"/>
    <dataValidation allowBlank="1" showInputMessage="1" showErrorMessage="1" prompt="Automatically determined weekday. To change weekdays, select a new week start day in cell B153" sqref="C153:H153" xr:uid="{DD74AB6C-7E4C-41A7-9ADC-CB40BF7D5A59}"/>
    <dataValidation allowBlank="1" showInputMessage="1" showErrorMessage="1" prompt="Automatically determined weekday. To change weekdays, select a new week start day in cell B168" sqref="C168:H168" xr:uid="{962DCED4-2680-4023-B4A2-EF286BA3F021}"/>
    <dataValidation allowBlank="1" showInputMessage="1" showErrorMessage="1" prompt="Calendar month is automatically updated based on the month selected in cell B2" sqref="B17 B32 B47 B62 B77 B92 B107 B122 B137 B152 B167" xr:uid="{34CF17EE-6821-44D8-BC53-B671E7C8A205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30" ma:contentTypeDescription="Create a new document." ma:contentTypeScope="" ma:versionID="cec0622158e8f13124e9e8fd4de31bd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52f30ab005d15df08657af532e6e3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hidden="true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hidden="tru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hidden="true" ma:internalName="Background" ma:readOnly="false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3.xml><?xml version="1.0" encoding="utf-8"?>
<ds:datastoreItem xmlns:ds="http://schemas.openxmlformats.org/officeDocument/2006/customXml" ds:itemID="{E4C2640E-E677-41EB-860F-DE57A844B970}"/>
</file>

<file path=customXml/itemProps22.xml><?xml version="1.0" encoding="utf-8"?>
<ds:datastoreItem xmlns:ds="http://schemas.openxmlformats.org/officeDocument/2006/customXml" ds:itemID="{5A8078C1-6FF6-4609-A8DD-717AA385AB4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1.xml><?xml version="1.0" encoding="utf-8"?>
<ds:datastoreItem xmlns:ds="http://schemas.openxmlformats.org/officeDocument/2006/customXml" ds:itemID="{18A4C2D0-F9CB-49F1-B0D2-878BF3E6A05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TM02897376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ap:HeadingPairs>
  <ap:TitlesOfParts>
    <vt:vector baseType="lpstr" size="63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2023-05-25T19:05:40Z</dcterms:created>
  <dcterms:modified xsi:type="dcterms:W3CDTF">2024-10-28T06:26:19Z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  <property fmtid="{D5CDD505-2E9C-101B-9397-08002B2CF9AE}" pid="3" name="MediaServiceImageTags">
    <vt:lpwstr/>
  </property>
</Properties>
</file>