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smith/Library/Mobile Documents/com~apple~CloudDocs/Analytics/"/>
    </mc:Choice>
  </mc:AlternateContent>
  <xr:revisionPtr revIDLastSave="0" documentId="8_{BA53BAEB-E1FE-0941-BD50-DDA14F501321}" xr6:coauthVersionLast="47" xr6:coauthVersionMax="47" xr10:uidLastSave="{00000000-0000-0000-0000-000000000000}"/>
  <bookViews>
    <workbookView xWindow="6780" yWindow="-24580" windowWidth="29040" windowHeight="15720" tabRatio="845" activeTab="1" xr2:uid="{B65EE8A0-0CA9-448B-BC93-D03F7882C883}"/>
  </bookViews>
  <sheets>
    <sheet name="REFENECES" sheetId="18" r:id="rId1"/>
    <sheet name="XLOOKUP" sheetId="19" r:id="rId2"/>
  </sheets>
  <definedNames>
    <definedName name="H_CookieNames">REFENECES!$B$11:$G$11</definedName>
    <definedName name="H_CookiePrices">REFENECES!$B$10:$G$10</definedName>
    <definedName name="UniqueCustomers">REFENECES!$D$14:$D$22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9" l="1" a="1"/>
  <c r="C36" i="19" s="1"/>
  <c r="B32" i="19"/>
  <c r="D14" i="18" a="1"/>
  <c r="D14" i="18" s="1"/>
  <c r="C27" i="19" a="1"/>
  <c r="C27" i="19" s="1"/>
  <c r="D2" i="18"/>
  <c r="D3" i="18"/>
  <c r="D4" i="18"/>
  <c r="D5" i="18"/>
  <c r="D6" i="18"/>
  <c r="D7" i="18"/>
  <c r="D8" i="18"/>
  <c r="C23" i="19"/>
  <c r="B23" i="19"/>
  <c r="C19" i="19" a="1"/>
  <c r="C19" i="19" s="1"/>
  <c r="B3" i="19"/>
  <c r="B15" i="19"/>
  <c r="B11" i="19" a="1"/>
  <c r="B11" i="19" s="1"/>
  <c r="B7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<sst xmlns="http://schemas.openxmlformats.org/spreadsheetml/2006/main" count="99" uniqueCount="49">
  <si>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Price</t>
  </si>
  <si>
    <t>Cookie Name</t>
  </si>
  <si>
    <t>Chocolate Chip</t>
  </si>
  <si>
    <t>Sugar</t>
  </si>
  <si>
    <t>Fortune Cookie</t>
  </si>
  <si>
    <t>Oatmeal Raisin</t>
  </si>
  <si>
    <t>Snickerdoodle</t>
  </si>
  <si>
    <t>Cost</t>
  </si>
  <si>
    <t>Profit</t>
  </si>
  <si>
    <t>Type</t>
  </si>
  <si>
    <t>Classic</t>
  </si>
  <si>
    <t>New</t>
  </si>
  <si>
    <t>Cookie</t>
  </si>
  <si>
    <t>Customer</t>
  </si>
  <si>
    <t>Order Date</t>
  </si>
  <si>
    <t>Date</t>
  </si>
  <si>
    <t>Kendra</t>
  </si>
  <si>
    <t>Year</t>
  </si>
  <si>
    <t>Revenue</t>
  </si>
  <si>
    <t>Macadamia</t>
  </si>
  <si>
    <t>Returning Multiple Arrays</t>
  </si>
  <si>
    <t>Combining Functions With Xlookup</t>
  </si>
  <si>
    <t>Horizontal Xlookup</t>
  </si>
  <si>
    <t>Verticle Xlookup</t>
  </si>
  <si>
    <t>Shortbread</t>
  </si>
  <si>
    <t>Almond Cookie</t>
  </si>
  <si>
    <t>Multiple Lookups</t>
  </si>
  <si>
    <t>Error Handling: Not Found</t>
  </si>
  <si>
    <t>Match Mode</t>
  </si>
  <si>
    <t>Money In Pocket</t>
  </si>
  <si>
    <t>Sell</t>
  </si>
  <si>
    <t>Renevue</t>
  </si>
  <si>
    <t>Name</t>
  </si>
  <si>
    <t># Of Cookie</t>
  </si>
  <si>
    <t>Ryan</t>
  </si>
  <si>
    <t>Mark</t>
  </si>
  <si>
    <t>Ben</t>
  </si>
  <si>
    <t>David</t>
  </si>
  <si>
    <t>Chelsea</t>
  </si>
  <si>
    <t>Kyara</t>
  </si>
  <si>
    <t>Peter</t>
  </si>
  <si>
    <t>Richard</t>
  </si>
  <si>
    <t>Search Mode</t>
  </si>
  <si>
    <t>When was the last order placed?</t>
  </si>
  <si>
    <t>Unique Customers</t>
  </si>
  <si>
    <t>Revenue From Cookie Sales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</si>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</sst>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4" fontId="3" fillId="0" borderId="0" xfId="0" applyNumberFormat="1" applyFont="1"/>
    <xf numFmtId="0" fontId="3" fillId="0" borderId="0" xfId="0" applyFont="1"/>
    <xf numFmtId="0" fontId="3" fillId="6" borderId="0" xfId="0" applyFont="1" applyFill="1"/>
    <xf numFmtId="0" fontId="4" fillId="6" borderId="0" xfId="0" applyFont="1" applyFill="1"/>
    <xf numFmtId="44" fontId="3" fillId="3" borderId="1" xfId="0" applyNumberFormat="1" applyFont="1" applyFill="1" applyBorder="1"/>
    <xf numFmtId="44" fontId="3" fillId="3" borderId="2" xfId="0" applyNumberFormat="1" applyFont="1" applyFill="1" applyBorder="1"/>
    <xf numFmtId="0" fontId="3" fillId="0" borderId="3" xfId="0" applyFont="1" applyBorder="1"/>
    <xf numFmtId="0" fontId="3" fillId="0" borderId="4" xfId="0" applyFont="1" applyBorder="1"/>
    <xf numFmtId="44" fontId="3" fillId="3" borderId="5" xfId="0" applyNumberFormat="1" applyFont="1" applyFill="1" applyBorder="1"/>
    <xf numFmtId="0" fontId="3" fillId="0" borderId="6" xfId="0" applyFont="1" applyBorder="1"/>
    <xf numFmtId="0" fontId="3" fillId="3" borderId="0" xfId="0" applyFont="1" applyFill="1"/>
    <xf numFmtId="44" fontId="3" fillId="2" borderId="0" xfId="1" applyFont="1" applyFill="1"/>
    <xf numFmtId="0" fontId="3" fillId="2" borderId="0" xfId="0" applyFont="1" applyFill="1"/>
    <xf numFmtId="44" fontId="3" fillId="2" borderId="0" xfId="0" applyNumberFormat="1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7" xfId="0" applyFont="1" applyBorder="1"/>
    <xf numFmtId="0" fontId="6" fillId="0" borderId="0" xfId="0" applyFont="1"/>
    <xf numFmtId="14" fontId="2" fillId="0" borderId="0" xfId="0" applyNumberFormat="1" applyFont="1"/>
    <xf numFmtId="0" fontId="3" fillId="4" borderId="0" xfId="0" applyFont="1" applyFill="1"/>
    <xf numFmtId="14" fontId="3" fillId="4" borderId="0" xfId="0" applyNumberFormat="1" applyFont="1" applyFill="1"/>
    <xf numFmtId="0" fontId="4" fillId="7" borderId="0" xfId="0" applyFont="1" applyFill="1"/>
    <xf numFmtId="0" fontId="3" fillId="5" borderId="0" xfId="0" applyFont="1" applyFill="1"/>
    <xf numFmtId="44" fontId="3" fillId="0" borderId="0" xfId="1" applyFont="1"/>
    <xf numFmtId="0" fontId="5" fillId="0" borderId="7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21</xdr:row>
      <xdr:rowOff>123825</xdr:rowOff>
    </xdr:from>
    <xdr:to>
      <xdr:col>17</xdr:col>
      <xdr:colOff>36981</xdr:colOff>
      <xdr:row>29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E0278D-C18A-4526-815A-9DC931FEC6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9532" b="55462"/>
        <a:stretch/>
      </xdr:blipFill>
      <xdr:spPr>
        <a:xfrm>
          <a:off x="7753350" y="8582025"/>
          <a:ext cx="8561856" cy="309562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29</xdr:row>
      <xdr:rowOff>9525</xdr:rowOff>
    </xdr:from>
    <xdr:to>
      <xdr:col>17</xdr:col>
      <xdr:colOff>133350</xdr:colOff>
      <xdr:row>36</xdr:row>
      <xdr:rowOff>271453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2A9A5D-BDED-460C-9B1E-CC9FBF2268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5276"/>
        <a:stretch/>
      </xdr:blipFill>
      <xdr:spPr>
        <a:xfrm>
          <a:off x="7753350" y="11687175"/>
          <a:ext cx="8658225" cy="307180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152817-C172-4747-B08D-D772BFE3C3BB}" name="CookieTable" displayName="CookieTable" ref="A1:E8" totalsRowShown="0">
  <autoFilter ref="A1:E8" xr:uid="{97152817-C172-4747-B08D-D772BFE3C3BB}"/>
  <tableColumns count="5">
    <tableColumn id="3" xr3:uid="{6ED18DA3-5484-4630-851C-A9EE509E8D07}" name="Name" dataDxfId="12"/>
    <tableColumn id="1" xr3:uid="{8804D1DE-7084-4F71-B36B-88DD1FBADDFF}" name="Sell" dataDxfId="11"/>
    <tableColumn id="2" xr3:uid="{413D39D1-61F2-43F5-9316-7FB727D6990C}" name="Cost" dataDxfId="10"/>
    <tableColumn id="4" xr3:uid="{EAB88706-5160-4AA8-B167-73A68586AB3E}" name="Renevue" dataDxfId="9">
      <calculatedColumnFormula>SUM(CookieTable[[#This Row],[Sell]:[Cost]])</calculatedColumnFormula>
    </tableColumn>
    <tableColumn id="5" xr3:uid="{6E66AEFF-810D-4033-AAA1-086C6200C683}" name="Typ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C8D5904-19AB-4037-A6FF-C3DF5CF54219}" name="CustomerTable" displayName="CustomerTable" ref="A13:B28" totalsRowShown="0">
  <autoFilter ref="A13:B28" xr:uid="{8C8D5904-19AB-4037-A6FF-C3DF5CF54219}"/>
  <tableColumns count="2">
    <tableColumn id="1" xr3:uid="{113BB701-7F99-4F4D-8987-7E2E625E6FB6}" name="Customer" dataDxfId="7"/>
    <tableColumn id="2" xr3:uid="{BCAADBDC-174D-46E2-8482-E122D989AD2B}" name="Order Date" dataDxfId="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4D08D18-83EA-49E0-ACA7-0606280A7958}" name="CookieRevenue" displayName="CookieRevenue" ref="A30:D37" totalsRowShown="0" headerRowDxfId="5" dataDxfId="4" dataCellStyle="Currency">
  <autoFilter ref="A30:D37" xr:uid="{84D08D18-83EA-49E0-ACA7-0606280A7958}"/>
  <tableColumns count="4">
    <tableColumn id="1" xr3:uid="{3C792AE4-D44C-44C9-B19D-8D55175B79C5}" name="Name" dataDxfId="3"/>
    <tableColumn id="2" xr3:uid="{5BBC495F-E290-4AA5-8C59-C520A119577E}" name="2020" dataDxfId="2" dataCellStyle="Currency"/>
    <tableColumn id="3" xr3:uid="{3B0A8527-851E-4944-B373-8D5ED3FEA363}" name="2021" dataDxfId="1" dataCellStyle="Currency"/>
    <tableColumn id="4" xr3:uid="{CA941E9B-4124-456C-8A65-AD0C6DDFF6E4}" name="2022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2B73-5E4D-4D89-A024-629DC2D5C4EF}">
  <dimension ref="A1:G37"/>
  <sheetViews>
    <sheetView workbookViewId="0">
      <selection activeCell="A30" sqref="A30:D37"/>
    </sheetView>
  </sheetViews>
  <sheetFormatPr baseColWidth="10" defaultColWidth="9.1640625" defaultRowHeight="31" x14ac:dyDescent="0.35"/>
  <cols>
    <col min="1" max="1" width="33.1640625" style="2" customWidth="1"/>
    <col min="2" max="7" width="33.1640625" style="3" customWidth="1"/>
    <col min="8" max="8" width="31" style="3" bestFit="1" customWidth="1"/>
    <col min="9" max="9" width="30" style="3" bestFit="1" customWidth="1"/>
    <col min="10" max="10" width="28.83203125" style="3" bestFit="1" customWidth="1"/>
    <col min="11" max="11" width="14.83203125" style="3" bestFit="1" customWidth="1"/>
    <col min="12" max="12" width="23.5" style="3" bestFit="1" customWidth="1"/>
    <col min="13" max="16384" width="9.1640625" style="3"/>
  </cols>
  <sheetData>
    <row r="1" spans="1:7" x14ac:dyDescent="0.35">
      <c r="A1" s="3" t="s">
        <v>32</v>
      </c>
      <c r="B1" s="2" t="s">
        <v>30</v>
      </c>
      <c r="C1" s="3" t="s">
        <v>7</v>
      </c>
      <c r="D1" s="3" t="s">
        <v>31</v>
      </c>
      <c r="E1" s="3" t="s">
        <v>9</v>
      </c>
    </row>
    <row r="2" spans="1:7" x14ac:dyDescent="0.35">
      <c r="A2" s="16" t="s">
        <v>2</v>
      </c>
      <c r="B2" s="2">
        <v>4.5</v>
      </c>
      <c r="C2" s="2">
        <v>-1.75</v>
      </c>
      <c r="D2" s="2">
        <f>SUM(CookieTable[[#This Row],[Sell]:[Cost]])</f>
        <v>2.75</v>
      </c>
      <c r="E2" s="17" t="s">
        <v>10</v>
      </c>
    </row>
    <row r="3" spans="1:7" x14ac:dyDescent="0.35">
      <c r="A3" s="16" t="s">
        <v>4</v>
      </c>
      <c r="B3" s="2">
        <v>1</v>
      </c>
      <c r="C3" s="2">
        <v>-0.5</v>
      </c>
      <c r="D3" s="2">
        <f>SUM(CookieTable[[#This Row],[Sell]:[Cost]])</f>
        <v>0.5</v>
      </c>
      <c r="E3" s="17" t="s">
        <v>10</v>
      </c>
    </row>
    <row r="4" spans="1:7" x14ac:dyDescent="0.35">
      <c r="A4" s="16" t="s">
        <v>5</v>
      </c>
      <c r="B4" s="2">
        <v>5.5</v>
      </c>
      <c r="C4" s="2">
        <v>-2.4500000000000002</v>
      </c>
      <c r="D4" s="2">
        <f>SUM(CookieTable[[#This Row],[Sell]:[Cost]])</f>
        <v>3.05</v>
      </c>
      <c r="E4" s="17" t="s">
        <v>10</v>
      </c>
    </row>
    <row r="5" spans="1:7" x14ac:dyDescent="0.35">
      <c r="A5" s="16" t="s">
        <v>6</v>
      </c>
      <c r="B5" s="2">
        <v>3.75</v>
      </c>
      <c r="C5" s="2">
        <v>-1.5</v>
      </c>
      <c r="D5" s="2">
        <f>SUM(CookieTable[[#This Row],[Sell]:[Cost]])</f>
        <v>2.25</v>
      </c>
      <c r="E5" s="17" t="s">
        <v>10</v>
      </c>
    </row>
    <row r="6" spans="1:7" x14ac:dyDescent="0.35">
      <c r="A6" s="16" t="s">
        <v>3</v>
      </c>
      <c r="B6" s="2">
        <v>2.5</v>
      </c>
      <c r="C6" s="2">
        <v>-1.25</v>
      </c>
      <c r="D6" s="2">
        <f>SUM(CookieTable[[#This Row],[Sell]:[Cost]])</f>
        <v>1.25</v>
      </c>
      <c r="E6" s="17" t="s">
        <v>10</v>
      </c>
    </row>
    <row r="7" spans="1:7" x14ac:dyDescent="0.35">
      <c r="A7" s="16" t="s">
        <v>19</v>
      </c>
      <c r="B7" s="2">
        <v>6</v>
      </c>
      <c r="C7" s="2">
        <v>-2.75</v>
      </c>
      <c r="D7" s="2">
        <f>SUM(CookieTable[[#This Row],[Sell]:[Cost]])</f>
        <v>3.25</v>
      </c>
      <c r="E7" s="17" t="s">
        <v>10</v>
      </c>
    </row>
    <row r="8" spans="1:7" x14ac:dyDescent="0.35">
      <c r="A8" s="16" t="s">
        <v>25</v>
      </c>
      <c r="B8" s="2">
        <v>4</v>
      </c>
      <c r="C8" s="2">
        <v>-2.5</v>
      </c>
      <c r="D8" s="2">
        <f>SUM(CookieTable[[#This Row],[Sell]:[Cost]])</f>
        <v>1.5</v>
      </c>
      <c r="E8" s="17" t="s">
        <v>11</v>
      </c>
    </row>
    <row r="10" spans="1:7" x14ac:dyDescent="0.35">
      <c r="A10" s="5" t="s">
        <v>0</v>
      </c>
      <c r="B10" s="6">
        <v>5</v>
      </c>
      <c r="C10" s="10">
        <v>1</v>
      </c>
      <c r="D10" s="7">
        <v>5</v>
      </c>
      <c r="E10" s="10">
        <v>4</v>
      </c>
      <c r="F10" s="7">
        <v>3</v>
      </c>
      <c r="G10" s="10">
        <v>6</v>
      </c>
    </row>
    <row r="11" spans="1:7" x14ac:dyDescent="0.35">
      <c r="A11" s="5" t="s">
        <v>32</v>
      </c>
      <c r="B11" s="8" t="s">
        <v>2</v>
      </c>
      <c r="C11" s="11" t="s">
        <v>4</v>
      </c>
      <c r="D11" s="9" t="s">
        <v>5</v>
      </c>
      <c r="E11" s="11" t="s">
        <v>6</v>
      </c>
      <c r="F11" s="9" t="s">
        <v>3</v>
      </c>
      <c r="G11" s="11" t="s">
        <v>19</v>
      </c>
    </row>
    <row r="13" spans="1:7" x14ac:dyDescent="0.35">
      <c r="A13" s="2" t="s">
        <v>13</v>
      </c>
      <c r="B13" s="3" t="s">
        <v>14</v>
      </c>
      <c r="D13" s="23" t="s">
        <v>44</v>
      </c>
    </row>
    <row r="14" spans="1:7" x14ac:dyDescent="0.35">
      <c r="A14" s="19" t="s">
        <v>34</v>
      </c>
      <c r="B14" s="20">
        <v>43846</v>
      </c>
      <c r="D14" s="3" t="str" cm="1">
        <f t="array" ref="D14:D22">_xlfn.UNIQUE(CustomerTable[Customer],FALSE,FALSE)</f>
        <v>Ryan</v>
      </c>
    </row>
    <row r="15" spans="1:7" x14ac:dyDescent="0.35">
      <c r="A15" s="1" t="s">
        <v>35</v>
      </c>
      <c r="B15" s="20">
        <v>43979</v>
      </c>
      <c r="D15" s="3" t="str">
        <v>Mark</v>
      </c>
    </row>
    <row r="16" spans="1:7" x14ac:dyDescent="0.35">
      <c r="A16" s="1" t="s">
        <v>37</v>
      </c>
      <c r="B16" s="20">
        <v>43981</v>
      </c>
      <c r="D16" s="3" t="str">
        <v>David</v>
      </c>
    </row>
    <row r="17" spans="1:4" x14ac:dyDescent="0.35">
      <c r="A17" s="1" t="s">
        <v>39</v>
      </c>
      <c r="B17" s="20">
        <v>43982</v>
      </c>
      <c r="D17" s="3" t="str">
        <v>Kyara</v>
      </c>
    </row>
    <row r="18" spans="1:4" x14ac:dyDescent="0.35">
      <c r="A18" s="1" t="s">
        <v>41</v>
      </c>
      <c r="B18" s="20">
        <v>43990</v>
      </c>
      <c r="D18" s="3" t="str">
        <v>Richard</v>
      </c>
    </row>
    <row r="19" spans="1:4" x14ac:dyDescent="0.35">
      <c r="A19" s="19" t="s">
        <v>34</v>
      </c>
      <c r="B19" s="20">
        <v>43993</v>
      </c>
      <c r="D19" s="3" t="str">
        <v>Chelsea</v>
      </c>
    </row>
    <row r="20" spans="1:4" x14ac:dyDescent="0.35">
      <c r="A20" s="19" t="s">
        <v>34</v>
      </c>
      <c r="B20" s="20">
        <v>44025</v>
      </c>
      <c r="D20" s="3" t="str">
        <v>Peter</v>
      </c>
    </row>
    <row r="21" spans="1:4" x14ac:dyDescent="0.35">
      <c r="A21" s="1" t="s">
        <v>38</v>
      </c>
      <c r="B21" s="20">
        <v>44096</v>
      </c>
      <c r="D21" s="3" t="str">
        <v>Ben</v>
      </c>
    </row>
    <row r="22" spans="1:4" x14ac:dyDescent="0.35">
      <c r="A22" s="1" t="s">
        <v>37</v>
      </c>
      <c r="B22" s="20">
        <v>44107</v>
      </c>
      <c r="D22" s="3" t="str">
        <v>Kendra</v>
      </c>
    </row>
    <row r="23" spans="1:4" x14ac:dyDescent="0.35">
      <c r="A23" s="1" t="s">
        <v>38</v>
      </c>
      <c r="B23" s="20">
        <v>44114</v>
      </c>
    </row>
    <row r="24" spans="1:4" x14ac:dyDescent="0.35">
      <c r="A24" s="1" t="s">
        <v>40</v>
      </c>
      <c r="B24" s="20">
        <v>44133</v>
      </c>
    </row>
    <row r="25" spans="1:4" x14ac:dyDescent="0.35">
      <c r="A25" s="1" t="s">
        <v>41</v>
      </c>
      <c r="B25" s="20">
        <v>44147</v>
      </c>
    </row>
    <row r="26" spans="1:4" x14ac:dyDescent="0.35">
      <c r="A26" s="1" t="s">
        <v>36</v>
      </c>
      <c r="B26" s="20">
        <v>44166</v>
      </c>
    </row>
    <row r="27" spans="1:4" x14ac:dyDescent="0.35">
      <c r="A27" s="1" t="s">
        <v>16</v>
      </c>
      <c r="B27" s="20">
        <v>44184</v>
      </c>
    </row>
    <row r="28" spans="1:4" x14ac:dyDescent="0.35">
      <c r="A28" s="1" t="s">
        <v>41</v>
      </c>
      <c r="B28" s="20">
        <v>44188</v>
      </c>
    </row>
    <row r="30" spans="1:4" x14ac:dyDescent="0.35">
      <c r="A30" s="3" t="s">
        <v>32</v>
      </c>
      <c r="B30" s="4" t="s">
        <v>46</v>
      </c>
      <c r="C30" s="4" t="s">
        <v>47</v>
      </c>
      <c r="D30" s="4" t="s">
        <v>48</v>
      </c>
    </row>
    <row r="31" spans="1:4" x14ac:dyDescent="0.35">
      <c r="A31" s="24" t="s">
        <v>2</v>
      </c>
      <c r="B31" s="25">
        <v>8374396</v>
      </c>
      <c r="C31" s="25">
        <v>1745205</v>
      </c>
      <c r="D31" s="25">
        <v>8218755</v>
      </c>
    </row>
    <row r="32" spans="1:4" x14ac:dyDescent="0.35">
      <c r="A32" s="24" t="s">
        <v>4</v>
      </c>
      <c r="B32" s="25">
        <v>7834228</v>
      </c>
      <c r="C32" s="25">
        <v>9362298</v>
      </c>
      <c r="D32" s="25">
        <v>6921299</v>
      </c>
    </row>
    <row r="33" spans="1:4" x14ac:dyDescent="0.35">
      <c r="A33" s="24" t="s">
        <v>5</v>
      </c>
      <c r="B33" s="25">
        <v>7774800</v>
      </c>
      <c r="C33" s="25">
        <v>5552945</v>
      </c>
      <c r="D33" s="25">
        <v>7012110</v>
      </c>
    </row>
    <row r="34" spans="1:4" x14ac:dyDescent="0.35">
      <c r="A34" s="24" t="s">
        <v>6</v>
      </c>
      <c r="B34" s="25">
        <v>2285551</v>
      </c>
      <c r="C34" s="25">
        <v>6008557</v>
      </c>
      <c r="D34" s="25">
        <v>7817326</v>
      </c>
    </row>
    <row r="35" spans="1:4" x14ac:dyDescent="0.35">
      <c r="A35" s="24" t="s">
        <v>3</v>
      </c>
      <c r="B35" s="25">
        <v>8808194</v>
      </c>
      <c r="C35" s="25">
        <v>7192194</v>
      </c>
      <c r="D35" s="25">
        <v>5865301</v>
      </c>
    </row>
    <row r="36" spans="1:4" x14ac:dyDescent="0.35">
      <c r="A36" s="24" t="s">
        <v>19</v>
      </c>
      <c r="B36" s="25">
        <v>9871733</v>
      </c>
      <c r="C36" s="25">
        <v>4234364</v>
      </c>
      <c r="D36" s="25">
        <v>1184328</v>
      </c>
    </row>
    <row r="37" spans="1:4" x14ac:dyDescent="0.35">
      <c r="A37" s="24" t="s">
        <v>25</v>
      </c>
      <c r="B37" s="2">
        <v>0</v>
      </c>
      <c r="C37" s="2">
        <v>8593495</v>
      </c>
      <c r="D37" s="2">
        <v>3942324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ECF5-9461-49B9-BC73-3A17FCDD4C50}">
  <dimension ref="A1:C36"/>
  <sheetViews>
    <sheetView tabSelected="1" topLeftCell="A5" workbookViewId="0">
      <selection activeCell="B3" sqref="B3"/>
    </sheetView>
  </sheetViews>
  <sheetFormatPr baseColWidth="10" defaultColWidth="9.1640625" defaultRowHeight="31" x14ac:dyDescent="0.35"/>
  <cols>
    <col min="1" max="3" width="38.6640625" style="3" customWidth="1"/>
    <col min="4" max="16384" width="9.1640625" style="3"/>
  </cols>
  <sheetData>
    <row r="1" spans="1:3" ht="32" thickBot="1" x14ac:dyDescent="0.4">
      <c r="A1" s="26" t="s">
        <v>23</v>
      </c>
      <c r="B1" s="26"/>
    </row>
    <row r="2" spans="1:3" x14ac:dyDescent="0.35">
      <c r="A2" s="12" t="s">
        <v>1</v>
      </c>
      <c r="B2" s="12" t="s">
        <v>0</v>
      </c>
    </row>
    <row r="3" spans="1:3" x14ac:dyDescent="0.35">
      <c r="A3" s="14" t="s">
        <v>6</v>
      </c>
      <c r="B3" s="15">
        <f>_xlfn.XLOOKUP(A3,CookieTable[Name],CookieTable[Sell])</f>
        <v>3.75</v>
      </c>
    </row>
    <row r="5" spans="1:3" ht="32" thickBot="1" x14ac:dyDescent="0.4">
      <c r="A5" s="26" t="s">
        <v>22</v>
      </c>
      <c r="B5" s="26"/>
    </row>
    <row r="6" spans="1:3" x14ac:dyDescent="0.35">
      <c r="A6" s="12" t="s">
        <v>1</v>
      </c>
      <c r="B6" s="14" t="s">
        <v>19</v>
      </c>
    </row>
    <row r="7" spans="1:3" x14ac:dyDescent="0.35">
      <c r="A7" s="12" t="s">
        <v>0</v>
      </c>
      <c r="B7" s="13">
        <f>_xlfn.XLOOKUP(B6,H_CookieNames,H_CookiePrices)</f>
        <v>6</v>
      </c>
    </row>
    <row r="9" spans="1:3" ht="32" thickBot="1" x14ac:dyDescent="0.4">
      <c r="A9" s="26" t="s">
        <v>20</v>
      </c>
      <c r="B9" s="26"/>
      <c r="C9" s="18"/>
    </row>
    <row r="10" spans="1:3" x14ac:dyDescent="0.35">
      <c r="A10" s="12" t="s">
        <v>1</v>
      </c>
      <c r="B10" s="12" t="s">
        <v>0</v>
      </c>
      <c r="C10" s="12" t="s">
        <v>7</v>
      </c>
    </row>
    <row r="11" spans="1:3" x14ac:dyDescent="0.35">
      <c r="A11" s="14" t="s">
        <v>2</v>
      </c>
      <c r="B11" s="13" cm="1">
        <f t="array" ref="B11:C11">_xlfn.XLOOKUP(A11,CookieTable[Name],CookieTable[[Sell]:[Cost]])</f>
        <v>4.5</v>
      </c>
      <c r="C11" s="13">
        <v>-1.75</v>
      </c>
    </row>
    <row r="13" spans="1:3" ht="32" thickBot="1" x14ac:dyDescent="0.4">
      <c r="A13" s="26" t="s">
        <v>21</v>
      </c>
      <c r="B13" s="26"/>
    </row>
    <row r="14" spans="1:3" x14ac:dyDescent="0.35">
      <c r="A14" s="12" t="s">
        <v>1</v>
      </c>
      <c r="B14" s="12" t="s">
        <v>8</v>
      </c>
    </row>
    <row r="15" spans="1:3" x14ac:dyDescent="0.35">
      <c r="A15" s="14" t="s">
        <v>2</v>
      </c>
      <c r="B15" s="13">
        <f>SUM(_xlfn.XLOOKUP(A15,CookieTable[Name],CookieTable[[Sell]:[Cost]]))</f>
        <v>2.75</v>
      </c>
    </row>
    <row r="17" spans="1:3" ht="32" thickBot="1" x14ac:dyDescent="0.4">
      <c r="A17" s="26" t="s">
        <v>26</v>
      </c>
      <c r="B17" s="26"/>
      <c r="C17" s="18"/>
    </row>
    <row r="18" spans="1:3" x14ac:dyDescent="0.35">
      <c r="A18" s="12" t="s">
        <v>1</v>
      </c>
      <c r="B18" s="12" t="s">
        <v>9</v>
      </c>
      <c r="C18" s="12" t="s">
        <v>0</v>
      </c>
    </row>
    <row r="19" spans="1:3" x14ac:dyDescent="0.35">
      <c r="A19" s="14" t="s">
        <v>2</v>
      </c>
      <c r="B19" s="13" t="s">
        <v>10</v>
      </c>
      <c r="C19" s="13" cm="1">
        <f t="array" ref="C19">_xlfn.XLOOKUP(A19&amp;B19,CookieTable[Name]&amp;CookieTable[Type],CookieTable[Sell])</f>
        <v>4.5</v>
      </c>
    </row>
    <row r="21" spans="1:3" ht="32" thickBot="1" x14ac:dyDescent="0.4">
      <c r="A21" s="26" t="s">
        <v>27</v>
      </c>
      <c r="B21" s="26"/>
      <c r="C21" s="18"/>
    </row>
    <row r="22" spans="1:3" x14ac:dyDescent="0.35">
      <c r="A22" s="12" t="s">
        <v>1</v>
      </c>
      <c r="B22" s="12" t="s">
        <v>0</v>
      </c>
      <c r="C22" s="12" t="s">
        <v>0</v>
      </c>
    </row>
    <row r="23" spans="1:3" x14ac:dyDescent="0.35">
      <c r="A23" s="14" t="s">
        <v>24</v>
      </c>
      <c r="B23" s="14" t="e">
        <f>_xlfn.XLOOKUP(A23,CookieTable[Name],CookieTable[Sell])</f>
        <v>#N/A</v>
      </c>
      <c r="C23" s="14" t="str">
        <f>_xlfn.XLOOKUP(A23,CookieTable[Name],CookieTable[Sell],"Invalid Cookie")</f>
        <v>Invalid Cookie</v>
      </c>
    </row>
    <row r="25" spans="1:3" ht="32" thickBot="1" x14ac:dyDescent="0.4">
      <c r="A25" s="26" t="s">
        <v>28</v>
      </c>
      <c r="B25" s="26"/>
      <c r="C25" s="18"/>
    </row>
    <row r="26" spans="1:3" x14ac:dyDescent="0.35">
      <c r="A26" s="12" t="s">
        <v>29</v>
      </c>
      <c r="B26" s="12" t="s">
        <v>33</v>
      </c>
      <c r="C26" s="12" t="s">
        <v>12</v>
      </c>
    </row>
    <row r="27" spans="1:3" x14ac:dyDescent="0.35">
      <c r="A27" s="2">
        <v>10</v>
      </c>
      <c r="B27" s="3">
        <v>1</v>
      </c>
      <c r="C27" s="3" t="str" cm="1">
        <f t="array" ref="C27">_xlfn.XLOOKUP(A27,CookieTable[Sell]*B27,CookieTable[Name],"Invalid",-1)</f>
        <v>Macadamia</v>
      </c>
    </row>
    <row r="29" spans="1:3" ht="32" thickBot="1" x14ac:dyDescent="0.4">
      <c r="A29" s="26" t="s">
        <v>42</v>
      </c>
      <c r="B29" s="26"/>
    </row>
    <row r="30" spans="1:3" x14ac:dyDescent="0.35">
      <c r="A30" s="3" t="s">
        <v>43</v>
      </c>
    </row>
    <row r="31" spans="1:3" x14ac:dyDescent="0.35">
      <c r="A31" s="12" t="s">
        <v>13</v>
      </c>
      <c r="B31" s="12" t="s">
        <v>15</v>
      </c>
    </row>
    <row r="32" spans="1:3" x14ac:dyDescent="0.35">
      <c r="A32" s="21" t="s">
        <v>34</v>
      </c>
      <c r="B32" s="22">
        <f>_xlfn.XLOOKUP(A32,CustomerTable[Customer],CustomerTable[Order Date],"Error",0,-1)</f>
        <v>44025</v>
      </c>
    </row>
    <row r="34" spans="1:3" ht="32" thickBot="1" x14ac:dyDescent="0.4">
      <c r="A34" s="26" t="s">
        <v>45</v>
      </c>
      <c r="B34" s="26"/>
      <c r="C34" s="18"/>
    </row>
    <row r="35" spans="1:3" x14ac:dyDescent="0.35">
      <c r="A35" s="12" t="s">
        <v>9</v>
      </c>
      <c r="B35" s="12" t="s">
        <v>17</v>
      </c>
      <c r="C35" s="12" t="s">
        <v>18</v>
      </c>
    </row>
    <row r="36" spans="1:3" x14ac:dyDescent="0.35">
      <c r="A36" s="3" t="s">
        <v>4</v>
      </c>
      <c r="B36" s="17" t="s">
        <v>48</v>
      </c>
      <c r="C36" s="25" cm="1">
        <f t="array" ref="C36">_xlfn.XLOOKUP(A36,CookieTable[Name],_xlfn.XLOOKUP(B36,CookieRevenue[[#Headers],[2020]:[2022]],CookieRevenue[[2020]:[2022]]))</f>
        <v>6921299</v>
      </c>
    </row>
  </sheetData>
  <mergeCells count="9">
    <mergeCell ref="A25:B25"/>
    <mergeCell ref="A29:B29"/>
    <mergeCell ref="A34:B34"/>
    <mergeCell ref="A1:B1"/>
    <mergeCell ref="A5:B5"/>
    <mergeCell ref="A9:B9"/>
    <mergeCell ref="A13:B13"/>
    <mergeCell ref="A17:B17"/>
    <mergeCell ref="A21:B21"/>
  </mergeCells>
  <dataValidations count="1">
    <dataValidation type="list" allowBlank="1" showInputMessage="1" showErrorMessage="1" sqref="A32" xr:uid="{67E52E8F-6778-4497-937F-6DF3753C87B5}">
      <formula1>UniqueCustomers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16A3974-0B3C-4B30-93FC-11B890B4B18C}">
          <x14:formula1>
            <xm:f>REFENECES!$G$1:$G$7</xm:f>
          </x14:formula1>
          <xm:sqref>E2</xm:sqref>
        </x14:dataValidation>
        <x14:dataValidation type="list" allowBlank="1" showInputMessage="1" showErrorMessage="1" xr:uid="{3B7ADB90-AB3A-4169-8B6E-5847C2FC8374}">
          <x14:formula1>
            <xm:f>REFENECES!$A$2:$A$8</xm:f>
          </x14:formula1>
          <xm:sqref>A3 B6 A11 A15 A19 A36</xm:sqref>
        </x14:dataValidation>
        <x14:dataValidation type="list" allowBlank="1" showInputMessage="1" showErrorMessage="1" xr:uid="{0739E167-D69A-4399-B589-B749FAE43BE3}">
          <x14:formula1>
            <xm:f>REFENECES!$B$30:$D$30</xm:f>
          </x14:formula1>
          <xm:sqref>B36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4F3096-8D86-402A-A2C0-07D761640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REFENECES</vt:lpstr>
      <vt:lpstr>XLOOKUP</vt:lpstr>
      <vt:lpstr>H_CookieNames</vt:lpstr>
      <vt:lpstr>H_CookiePrices</vt:lpstr>
      <vt:lpstr>UniqueCustomers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Abby Smith</cp:lastModifiedBy>
  <cp:revision/>
  <dcterms:created xsi:type="dcterms:W3CDTF">2021-09-22T21:48:33Z</dcterms:created>
  <dcterms:modified xsi:type="dcterms:W3CDTF">2023-02-17T01:30:13Z</dcterms:modified>
  <cp:category/>
  <cp:contentStatus/>
</cp:coreProperties>
</file>