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DATA ANALYTICS\"/>
    </mc:Choice>
  </mc:AlternateContent>
  <xr:revisionPtr revIDLastSave="0" documentId="13_ncr:1_{4C579D53-ACAA-4E30-9B5D-F69305FC1E4D}" xr6:coauthVersionLast="47" xr6:coauthVersionMax="47" xr10:uidLastSave="{00000000-0000-0000-0000-000000000000}"/>
  <bookViews>
    <workbookView xWindow="-110" yWindow="-110" windowWidth="19420" windowHeight="10300" activeTab="3" xr2:uid="{C1807DC5-937E-4323-972E-3EC52C3661FD}"/>
  </bookViews>
  <sheets>
    <sheet name="Sheet2" sheetId="2" r:id="rId1"/>
    <sheet name="Sheet4" sheetId="4" r:id="rId2"/>
    <sheet name="Sheet3" sheetId="3" r:id="rId3"/>
    <sheet name="Sheet1" sheetId="1" r:id="rId4"/>
    <sheet name="DASHBOARD" sheetId="5" r:id="rId5"/>
  </sheets>
  <definedNames>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 i="1" l="1"/>
  <c r="Q39" i="1"/>
  <c r="S38" i="1"/>
  <c r="R38" i="1"/>
  <c r="M38" i="1"/>
  <c r="N38" i="1" s="1"/>
  <c r="H38" i="1"/>
  <c r="I38" i="1" s="1"/>
  <c r="E38" i="1"/>
  <c r="S37" i="1"/>
  <c r="R37" i="1"/>
  <c r="N37" i="1"/>
  <c r="M37" i="1"/>
  <c r="O37" i="1" s="1"/>
  <c r="Q37" i="1" s="1"/>
  <c r="H37" i="1"/>
  <c r="J37" i="1" s="1"/>
  <c r="E37" i="1"/>
  <c r="S36" i="1"/>
  <c r="R36" i="1"/>
  <c r="M36" i="1"/>
  <c r="N36" i="1" s="1"/>
  <c r="H36" i="1"/>
  <c r="I36" i="1" s="1"/>
  <c r="E36" i="1"/>
  <c r="S35" i="1"/>
  <c r="R35" i="1"/>
  <c r="M35" i="1"/>
  <c r="O35" i="1" s="1"/>
  <c r="Q35" i="1" s="1"/>
  <c r="H35" i="1"/>
  <c r="J35" i="1" s="1"/>
  <c r="E35" i="1"/>
  <c r="S34" i="1"/>
  <c r="R34" i="1"/>
  <c r="M34" i="1"/>
  <c r="N34" i="1" s="1"/>
  <c r="H34" i="1"/>
  <c r="I34" i="1" s="1"/>
  <c r="E34" i="1"/>
  <c r="S33" i="1"/>
  <c r="R33" i="1"/>
  <c r="N33" i="1"/>
  <c r="M33" i="1"/>
  <c r="O33" i="1" s="1"/>
  <c r="Q33" i="1" s="1"/>
  <c r="H33" i="1"/>
  <c r="J33" i="1" s="1"/>
  <c r="E33" i="1"/>
  <c r="S32" i="1"/>
  <c r="R32" i="1"/>
  <c r="M32" i="1"/>
  <c r="N32" i="1" s="1"/>
  <c r="H32" i="1"/>
  <c r="I32" i="1" s="1"/>
  <c r="E32" i="1"/>
  <c r="S31" i="1"/>
  <c r="R31" i="1"/>
  <c r="O31" i="1"/>
  <c r="Q31" i="1" s="1"/>
  <c r="M31" i="1"/>
  <c r="N31" i="1" s="1"/>
  <c r="H31" i="1"/>
  <c r="J31" i="1" s="1"/>
  <c r="E31" i="1"/>
  <c r="S30" i="1"/>
  <c r="R30" i="1"/>
  <c r="M30" i="1"/>
  <c r="N30" i="1" s="1"/>
  <c r="J30" i="1"/>
  <c r="H30" i="1"/>
  <c r="I30" i="1" s="1"/>
  <c r="E30" i="1"/>
  <c r="S29" i="1"/>
  <c r="R29" i="1"/>
  <c r="M29" i="1"/>
  <c r="O29" i="1" s="1"/>
  <c r="Q29" i="1" s="1"/>
  <c r="H29" i="1"/>
  <c r="J29" i="1" s="1"/>
  <c r="E29" i="1"/>
  <c r="S28" i="1"/>
  <c r="R28" i="1"/>
  <c r="M28" i="1"/>
  <c r="N28" i="1" s="1"/>
  <c r="J28" i="1"/>
  <c r="H28" i="1"/>
  <c r="I28" i="1" s="1"/>
  <c r="E28" i="1"/>
  <c r="S27" i="1"/>
  <c r="R27" i="1"/>
  <c r="M27" i="1"/>
  <c r="O27" i="1" s="1"/>
  <c r="Q27" i="1" s="1"/>
  <c r="H27" i="1"/>
  <c r="J27" i="1" s="1"/>
  <c r="E27" i="1"/>
  <c r="S26" i="1"/>
  <c r="R26" i="1"/>
  <c r="M26" i="1"/>
  <c r="N26" i="1" s="1"/>
  <c r="H26" i="1"/>
  <c r="I26" i="1" s="1"/>
  <c r="E26" i="1"/>
  <c r="S25" i="1"/>
  <c r="R25" i="1"/>
  <c r="N25" i="1"/>
  <c r="M25" i="1"/>
  <c r="O25" i="1" s="1"/>
  <c r="Q25" i="1" s="1"/>
  <c r="H25" i="1"/>
  <c r="J25" i="1" s="1"/>
  <c r="E25" i="1"/>
  <c r="S24" i="1"/>
  <c r="R24" i="1"/>
  <c r="M24" i="1"/>
  <c r="N24" i="1" s="1"/>
  <c r="H24" i="1"/>
  <c r="I24" i="1" s="1"/>
  <c r="E24" i="1"/>
  <c r="S23" i="1"/>
  <c r="R23" i="1"/>
  <c r="O23" i="1"/>
  <c r="Q23" i="1" s="1"/>
  <c r="N23" i="1"/>
  <c r="M23" i="1"/>
  <c r="H23" i="1"/>
  <c r="J23" i="1" s="1"/>
  <c r="E23" i="1"/>
  <c r="S22" i="1"/>
  <c r="R22" i="1"/>
  <c r="M22" i="1"/>
  <c r="N22" i="1" s="1"/>
  <c r="J22" i="1"/>
  <c r="H22" i="1"/>
  <c r="I22" i="1" s="1"/>
  <c r="E22" i="1"/>
  <c r="S21" i="1"/>
  <c r="R21" i="1"/>
  <c r="O21" i="1"/>
  <c r="Q21" i="1" s="1"/>
  <c r="M21" i="1"/>
  <c r="N21" i="1" s="1"/>
  <c r="H21" i="1"/>
  <c r="J21" i="1" s="1"/>
  <c r="E21" i="1"/>
  <c r="S20" i="1"/>
  <c r="R20" i="1"/>
  <c r="M20" i="1"/>
  <c r="N20" i="1" s="1"/>
  <c r="J20" i="1"/>
  <c r="H20" i="1"/>
  <c r="I20" i="1" s="1"/>
  <c r="E20" i="1"/>
  <c r="S19" i="1"/>
  <c r="R19" i="1"/>
  <c r="M19" i="1"/>
  <c r="O19" i="1" s="1"/>
  <c r="Q19" i="1" s="1"/>
  <c r="H19" i="1"/>
  <c r="J19" i="1" s="1"/>
  <c r="E19" i="1"/>
  <c r="S18" i="1"/>
  <c r="R18" i="1"/>
  <c r="M18" i="1"/>
  <c r="N18" i="1" s="1"/>
  <c r="H18" i="1"/>
  <c r="I18" i="1" s="1"/>
  <c r="E18" i="1"/>
  <c r="S17" i="1"/>
  <c r="R17" i="1"/>
  <c r="N17" i="1"/>
  <c r="M17" i="1"/>
  <c r="O17" i="1" s="1"/>
  <c r="Q17" i="1" s="1"/>
  <c r="H17" i="1"/>
  <c r="J17" i="1" s="1"/>
  <c r="E17" i="1"/>
  <c r="S16" i="1"/>
  <c r="R16" i="1"/>
  <c r="M16" i="1"/>
  <c r="N16" i="1" s="1"/>
  <c r="H16" i="1"/>
  <c r="I16" i="1" s="1"/>
  <c r="E16" i="1"/>
  <c r="S15" i="1"/>
  <c r="R15" i="1"/>
  <c r="O15" i="1"/>
  <c r="Q15" i="1" s="1"/>
  <c r="N15" i="1"/>
  <c r="M15" i="1"/>
  <c r="H15" i="1"/>
  <c r="J15" i="1" s="1"/>
  <c r="E15" i="1"/>
  <c r="S14" i="1"/>
  <c r="R14" i="1"/>
  <c r="M14" i="1"/>
  <c r="N14" i="1" s="1"/>
  <c r="J14" i="1"/>
  <c r="H14" i="1"/>
  <c r="I14" i="1" s="1"/>
  <c r="E14" i="1"/>
  <c r="S13" i="1"/>
  <c r="R13" i="1"/>
  <c r="O13" i="1"/>
  <c r="Q13" i="1" s="1"/>
  <c r="M13" i="1"/>
  <c r="N13" i="1" s="1"/>
  <c r="H13" i="1"/>
  <c r="J13" i="1" s="1"/>
  <c r="E13" i="1"/>
  <c r="S12" i="1"/>
  <c r="R12" i="1"/>
  <c r="M12" i="1"/>
  <c r="N12" i="1" s="1"/>
  <c r="J12" i="1"/>
  <c r="H12" i="1"/>
  <c r="I12" i="1" s="1"/>
  <c r="E12" i="1"/>
  <c r="S11" i="1"/>
  <c r="R11" i="1"/>
  <c r="M11" i="1"/>
  <c r="O11" i="1" s="1"/>
  <c r="Q11" i="1" s="1"/>
  <c r="H11" i="1"/>
  <c r="J11" i="1" s="1"/>
  <c r="E11" i="1"/>
  <c r="S10" i="1"/>
  <c r="R10" i="1"/>
  <c r="M10" i="1"/>
  <c r="N10" i="1" s="1"/>
  <c r="H10" i="1"/>
  <c r="I10" i="1" s="1"/>
  <c r="E10" i="1"/>
  <c r="S9" i="1"/>
  <c r="R9" i="1"/>
  <c r="N9" i="1"/>
  <c r="M9" i="1"/>
  <c r="O9" i="1" s="1"/>
  <c r="Q9" i="1" s="1"/>
  <c r="H9" i="1"/>
  <c r="J9" i="1" s="1"/>
  <c r="E9" i="1"/>
  <c r="S8" i="1"/>
  <c r="R8" i="1"/>
  <c r="M8" i="1"/>
  <c r="N8" i="1" s="1"/>
  <c r="H8" i="1"/>
  <c r="I8" i="1" s="1"/>
  <c r="E8" i="1"/>
  <c r="S7" i="1"/>
  <c r="R7" i="1"/>
  <c r="O7" i="1"/>
  <c r="Q7" i="1" s="1"/>
  <c r="M7" i="1"/>
  <c r="N7" i="1" s="1"/>
  <c r="H7" i="1"/>
  <c r="J7" i="1" s="1"/>
  <c r="E7" i="1"/>
  <c r="S6" i="1"/>
  <c r="R6" i="1"/>
  <c r="M6" i="1"/>
  <c r="N6" i="1" s="1"/>
  <c r="J6" i="1"/>
  <c r="H6" i="1"/>
  <c r="I6" i="1" s="1"/>
  <c r="E6" i="1"/>
  <c r="S5" i="1"/>
  <c r="R5" i="1"/>
  <c r="M5" i="1"/>
  <c r="O5" i="1" s="1"/>
  <c r="Q5" i="1" s="1"/>
  <c r="H5" i="1"/>
  <c r="J5" i="1" s="1"/>
  <c r="E5" i="1"/>
  <c r="S4" i="1"/>
  <c r="R4" i="1"/>
  <c r="M4" i="1"/>
  <c r="N4" i="1" s="1"/>
  <c r="J4" i="1"/>
  <c r="H4" i="1"/>
  <c r="I4" i="1" s="1"/>
  <c r="E4" i="1"/>
  <c r="S3" i="1"/>
  <c r="R3" i="1"/>
  <c r="M3" i="1"/>
  <c r="O3" i="1" s="1"/>
  <c r="Q3" i="1" s="1"/>
  <c r="H3" i="1"/>
  <c r="J3" i="1" s="1"/>
  <c r="E3" i="1"/>
  <c r="S2" i="1"/>
  <c r="R2" i="1"/>
  <c r="M2" i="1"/>
  <c r="N2" i="1" s="1"/>
  <c r="H2" i="1"/>
  <c r="I2" i="1" s="1"/>
  <c r="E2" i="1"/>
  <c r="J5" i="2"/>
  <c r="D5" i="2"/>
  <c r="C5" i="2"/>
  <c r="B5" i="2"/>
  <c r="A5" i="2"/>
  <c r="E5" i="2"/>
  <c r="F5" i="2"/>
  <c r="G5" i="2"/>
  <c r="H5" i="2"/>
  <c r="I5" i="2"/>
  <c r="H9" i="2"/>
  <c r="G9" i="2"/>
  <c r="B11" i="2"/>
  <c r="B8" i="2"/>
  <c r="E10" i="2"/>
  <c r="E7" i="2"/>
  <c r="N3" i="1" l="1"/>
  <c r="J8" i="1"/>
  <c r="N11" i="1"/>
  <c r="J16" i="1"/>
  <c r="N19" i="1"/>
  <c r="J24" i="1"/>
  <c r="N27" i="1"/>
  <c r="J32" i="1"/>
  <c r="N35" i="1"/>
  <c r="J2" i="1"/>
  <c r="N5" i="1"/>
  <c r="J10" i="1"/>
  <c r="J18" i="1"/>
  <c r="J26" i="1"/>
  <c r="N29" i="1"/>
  <c r="J34" i="1"/>
  <c r="J36" i="1"/>
  <c r="J38" i="1"/>
  <c r="I5" i="1"/>
  <c r="I9" i="1"/>
  <c r="I11" i="1"/>
  <c r="I19" i="1"/>
  <c r="I23" i="1"/>
  <c r="I25" i="1"/>
  <c r="I29" i="1"/>
  <c r="I35" i="1"/>
  <c r="O2" i="1"/>
  <c r="Q2" i="1" s="1"/>
  <c r="O4" i="1"/>
  <c r="Q4" i="1" s="1"/>
  <c r="O6" i="1"/>
  <c r="Q6" i="1" s="1"/>
  <c r="O8" i="1"/>
  <c r="Q8" i="1" s="1"/>
  <c r="O10" i="1"/>
  <c r="Q10" i="1" s="1"/>
  <c r="O12" i="1"/>
  <c r="Q12" i="1" s="1"/>
  <c r="O14" i="1"/>
  <c r="Q14" i="1" s="1"/>
  <c r="O16" i="1"/>
  <c r="Q16" i="1" s="1"/>
  <c r="O18" i="1"/>
  <c r="Q18" i="1" s="1"/>
  <c r="O20" i="1"/>
  <c r="Q20" i="1" s="1"/>
  <c r="O22" i="1"/>
  <c r="Q22" i="1" s="1"/>
  <c r="O24" i="1"/>
  <c r="Q24" i="1" s="1"/>
  <c r="O26" i="1"/>
  <c r="Q26" i="1" s="1"/>
  <c r="O28" i="1"/>
  <c r="Q28" i="1" s="1"/>
  <c r="O30" i="1"/>
  <c r="Q30" i="1" s="1"/>
  <c r="O32" i="1"/>
  <c r="Q32" i="1" s="1"/>
  <c r="O34" i="1"/>
  <c r="Q34" i="1" s="1"/>
  <c r="O36" i="1"/>
  <c r="Q36" i="1" s="1"/>
  <c r="O38" i="1"/>
  <c r="Q38" i="1" s="1"/>
  <c r="I3" i="1"/>
  <c r="I7" i="1"/>
  <c r="I13" i="1"/>
  <c r="I15" i="1"/>
  <c r="I17" i="1"/>
  <c r="I21" i="1"/>
  <c r="I27" i="1"/>
  <c r="I31" i="1"/>
  <c r="I33" i="1"/>
  <c r="I37" i="1"/>
</calcChain>
</file>

<file path=xl/sharedStrings.xml><?xml version="1.0" encoding="utf-8"?>
<sst xmlns="http://schemas.openxmlformats.org/spreadsheetml/2006/main" count="137" uniqueCount="75">
  <si>
    <t>STATE</t>
  </si>
  <si>
    <t>REGION</t>
  </si>
  <si>
    <t>TOTAL SAT PRIVATE</t>
  </si>
  <si>
    <t>TOTAL SAT PUBLIC</t>
  </si>
  <si>
    <t>TOTAL PASSED PRIVATE</t>
  </si>
  <si>
    <t>TOTAL PASSED PUBLIC</t>
  </si>
  <si>
    <t>TOTAL PASSED P&amp;P</t>
  </si>
  <si>
    <t>% PRIVATE PASSED</t>
  </si>
  <si>
    <t>% PUBLIC PASSED</t>
  </si>
  <si>
    <t>TOTAL MALE PASSED</t>
  </si>
  <si>
    <t>TOTAL FEMALE PASSED</t>
  </si>
  <si>
    <t>TOTAL PASSED M &amp; F</t>
  </si>
  <si>
    <t>% MALE PASSED</t>
  </si>
  <si>
    <t>% FEMALE PASSED</t>
  </si>
  <si>
    <t>TOTAL MALE SAT</t>
  </si>
  <si>
    <t>TOTAL FEMAL SAT</t>
  </si>
  <si>
    <t>TOTAL PUBLIC SAT &amp; PASSED</t>
  </si>
  <si>
    <t>TOTAL PRIVATE SAT &amp; PASSED</t>
  </si>
  <si>
    <t>Abia</t>
  </si>
  <si>
    <t>Abuja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</si>
  <si>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</si>
  <si>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</si>
  <si>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</si>
  <si>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</si>
  <si>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</si>
  <si>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</si>
  <si>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</si>
  <si>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</si>
  <si>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</si>
  <si>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</si>
  <si>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</si>
  <si>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</si>
  <si>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</si>
  <si>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</si>
  <si>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</si>
  <si>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</si>
  <si>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</si>
  <si>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</si>
  <si>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</si>
  <si>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</si>
  <si>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</si>
  <si>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</si>
  <si>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</si>
  <si>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</si>
  <si>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</si>
  <si>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</si>
  <si>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</si>
  <si>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</si>
  <si>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</si>
  <si>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</si>
  <si>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</si>
  <si>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</si>
  <si>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</si>
  <si>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Yobe</t>
  </si>
  <si>
    <t>Zamfara</t>
  </si>
  <si>
    <t>south east</t>
  </si>
  <si>
    <t>north central</t>
  </si>
  <si>
    <t>north east</t>
  </si>
  <si>
    <t>south south</t>
  </si>
  <si>
    <t>south west</t>
  </si>
  <si>
    <t>north west</t>
  </si>
  <si>
    <t>TOTAL ENROLLED</t>
  </si>
  <si>
    <t>Sum of TOTAL ENROLLED</t>
  </si>
  <si>
    <t>Sum of TOTAL PASSED P&amp;P</t>
  </si>
  <si>
    <t>Sum of TOTAL PASSED PRIVATE</t>
  </si>
  <si>
    <t>Sum of TOTAL SAT PRIVATE</t>
  </si>
  <si>
    <t>Sum of TOTAL SAT PUBLIC</t>
  </si>
  <si>
    <t>Sum of TOTAL PASSED PUBLIC</t>
  </si>
  <si>
    <t>Sum of TOTAL MALE PASSED</t>
  </si>
  <si>
    <t>Sum of TOTAL FEMALE PASSED</t>
  </si>
  <si>
    <t>Sum of TOTAL MALE SAT</t>
  </si>
  <si>
    <t>Sum of TOTAL FEMAL SAT</t>
  </si>
  <si>
    <t>Row Labels</t>
  </si>
  <si>
    <t>Grand Total</t>
  </si>
  <si>
    <t>%FEMALE  PASSES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</si>
</sst>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7" x14ac:knownFonts="1">
    <font>
      <sz val="11"/>
      <color theme="1"/>
      <name val="Calibri"/>
      <family val="2"/>
      <scheme val="minor"/>
    </font>
    <font>
      <sz val="11"/>
      <color theme="1"/>
      <name val="Calibri"/>
      <family val="2"/>
      <scheme val="minor"/>
    </font>
    <font>
      <b/>
      <sz val="11"/>
      <name val="Calibri"/>
      <family val="2"/>
    </font>
    <font>
      <sz val="11"/>
      <color theme="1"/>
      <name val="Calibri"/>
      <family val="2"/>
    </font>
    <font>
      <sz val="11"/>
      <name val="Calibri"/>
      <family val="2"/>
    </font>
    <font>
      <sz val="12"/>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0" borderId="0" xfId="0" applyFont="1" applyAlignment="1">
      <alignment horizontal="left"/>
    </xf>
    <xf numFmtId="3" fontId="0" fillId="0" borderId="0" xfId="0" applyNumberFormat="1"/>
    <xf numFmtId="0" fontId="3" fillId="0" borderId="0" xfId="0" applyFont="1"/>
    <xf numFmtId="0" fontId="5" fillId="0" borderId="0" xfId="0" applyFont="1" applyAlignment="1">
      <alignment horizontal="left"/>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6" fillId="0" borderId="0" xfId="0" applyNumberFormat="1" applyFont="1" applyAlignment="1">
      <alignment horizontal="center" vertical="center"/>
    </xf>
    <xf numFmtId="165" fontId="0" fillId="0" borderId="0" xfId="1" applyNumberFormat="1" applyFont="1"/>
    <xf numFmtId="2" fontId="0" fillId="0" borderId="0" xfId="0" applyNumberFormat="1"/>
    <xf numFmtId="3" fontId="0" fillId="0" borderId="0" xfId="0" applyNumberFormat="1" applyBorder="1" applyAlignment="1">
      <alignment horizontal="center"/>
    </xf>
    <xf numFmtId="0" fontId="0" fillId="0" borderId="0" xfId="0" applyBorder="1"/>
    <xf numFmtId="3" fontId="4" fillId="0" borderId="0" xfId="0" applyNumberFormat="1" applyFont="1" applyBorder="1" applyAlignment="1">
      <alignment horizontal="center"/>
    </xf>
    <xf numFmtId="0" fontId="2" fillId="0" borderId="0" xfId="0" applyFont="1" applyBorder="1" applyAlignment="1">
      <alignment horizontal="left"/>
    </xf>
    <xf numFmtId="0" fontId="4" fillId="0" borderId="0" xfId="0" applyFont="1" applyBorder="1" applyAlignment="1">
      <alignment horizontal="left"/>
    </xf>
  </cellXfs>
  <cellStyles count="2">
    <cellStyle name="Comma" xfId="1" builtinId="3"/>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[WAEC RESULT DASHBOARD 2019.xlsx]Sheet4!PivotTable4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Sheet4!$C$2</c:f>
              <c:strCache>
                <c:ptCount val="1"/>
                <c:pt idx="0">
                  <c:v>Sum of TOTAL SAT PRIVATE</c:v>
                </c:pt>
              </c:strCache>
            </c:strRef>
          </c:tx>
          <c:spPr>
            <a:solidFill>
              <a:schemeClr val="accent1"/>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Sheet4!$C$3:$C$9</c:f>
              <c:numCache>
                <c:formatCode>General</c:formatCode>
                <c:ptCount val="6"/>
                <c:pt idx="0">
                  <c:v>116405</c:v>
                </c:pt>
                <c:pt idx="1">
                  <c:v>36207</c:v>
                </c:pt>
                <c:pt idx="2">
                  <c:v>178501</c:v>
                </c:pt>
                <c:pt idx="3">
                  <c:v>112872</c:v>
                </c:pt>
                <c:pt idx="4">
                  <c:v>130165</c:v>
                </c:pt>
                <c:pt idx="5">
                  <c:v>136276</c:v>
                </c:pt>
              </c:numCache>
            </c:numRef>
          </c:val>
          <c:extLst>
            <c:ext xmlns:c16="http://schemas.microsoft.com/office/drawing/2014/chart" uri="{C3380CC4-5D6E-409C-BE32-E72D297353CC}">
              <c16:uniqueId val="{00000000-3907-4F00-82B4-CF39E2BC05E3}"/>
            </c:ext>
          </c:extLst>
        </c:ser>
        <c:ser>
          <c:idx val="1"/>
          <c:order val="1"/>
          <c:tx>
            <c:strRef>
              <c:f>Sheet4!$D$2</c:f>
              <c:strCache>
                <c:ptCount val="1"/>
                <c:pt idx="0">
                  <c:v>Sum of TOTAL PASSED PRIVATE</c:v>
                </c:pt>
              </c:strCache>
            </c:strRef>
          </c:tx>
          <c:spPr>
            <a:solidFill>
              <a:schemeClr val="accent2"/>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Sheet4!$D$3:$D$9</c:f>
              <c:numCache>
                <c:formatCode>General</c:formatCode>
                <c:ptCount val="6"/>
                <c:pt idx="0">
                  <c:v>75881</c:v>
                </c:pt>
                <c:pt idx="1">
                  <c:v>21254</c:v>
                </c:pt>
                <c:pt idx="2">
                  <c:v>137979</c:v>
                </c:pt>
                <c:pt idx="3">
                  <c:v>93780</c:v>
                </c:pt>
                <c:pt idx="4">
                  <c:v>105449</c:v>
                </c:pt>
                <c:pt idx="5">
                  <c:v>109193</c:v>
                </c:pt>
              </c:numCache>
            </c:numRef>
          </c:val>
          <c:extLst>
            <c:ext xmlns:c16="http://schemas.microsoft.com/office/drawing/2014/chart" uri="{C3380CC4-5D6E-409C-BE32-E72D297353CC}">
              <c16:uniqueId val="{00000001-3907-4F00-82B4-CF39E2BC05E3}"/>
            </c:ext>
          </c:extLst>
        </c:ser>
        <c:ser>
          <c:idx val="2"/>
          <c:order val="2"/>
          <c:tx>
            <c:strRef>
              <c:f>Sheet4!$E$2</c:f>
              <c:strCache>
                <c:ptCount val="1"/>
                <c:pt idx="0">
                  <c:v>Sum of TOTAL SAT PUBLIC</c:v>
                </c:pt>
              </c:strCache>
            </c:strRef>
          </c:tx>
          <c:spPr>
            <a:solidFill>
              <a:schemeClr val="accent3"/>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Sheet4!$E$3:$E$9</c:f>
              <c:numCache>
                <c:formatCode>General</c:formatCode>
                <c:ptCount val="6"/>
                <c:pt idx="0">
                  <c:v>143816</c:v>
                </c:pt>
                <c:pt idx="1">
                  <c:v>117076</c:v>
                </c:pt>
                <c:pt idx="2">
                  <c:v>230486</c:v>
                </c:pt>
                <c:pt idx="3">
                  <c:v>92497</c:v>
                </c:pt>
                <c:pt idx="4">
                  <c:v>162196</c:v>
                </c:pt>
                <c:pt idx="5">
                  <c:v>133360</c:v>
                </c:pt>
              </c:numCache>
            </c:numRef>
          </c:val>
          <c:extLst>
            <c:ext xmlns:c16="http://schemas.microsoft.com/office/drawing/2014/chart" uri="{C3380CC4-5D6E-409C-BE32-E72D297353CC}">
              <c16:uniqueId val="{00000002-3907-4F00-82B4-CF39E2BC05E3}"/>
            </c:ext>
          </c:extLst>
        </c:ser>
        <c:ser>
          <c:idx val="3"/>
          <c:order val="3"/>
          <c:tx>
            <c:strRef>
              <c:f>Sheet4!$F$2</c:f>
              <c:strCache>
                <c:ptCount val="1"/>
                <c:pt idx="0">
                  <c:v>Sum of TOTAL PASSED PUBLIC</c:v>
                </c:pt>
              </c:strCache>
            </c:strRef>
          </c:tx>
          <c:spPr>
            <a:solidFill>
              <a:schemeClr val="accent4"/>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Sheet4!$F$3:$F$9</c:f>
              <c:numCache>
                <c:formatCode>General</c:formatCode>
                <c:ptCount val="6"/>
                <c:pt idx="0">
                  <c:v>68074</c:v>
                </c:pt>
                <c:pt idx="1">
                  <c:v>39421</c:v>
                </c:pt>
                <c:pt idx="2">
                  <c:v>100947</c:v>
                </c:pt>
                <c:pt idx="3">
                  <c:v>65605</c:v>
                </c:pt>
                <c:pt idx="4">
                  <c:v>107092</c:v>
                </c:pt>
                <c:pt idx="5">
                  <c:v>66670</c:v>
                </c:pt>
              </c:numCache>
            </c:numRef>
          </c:val>
          <c:extLst>
            <c:ext xmlns:c16="http://schemas.microsoft.com/office/drawing/2014/chart" uri="{C3380CC4-5D6E-409C-BE32-E72D297353CC}">
              <c16:uniqueId val="{00000003-3907-4F00-82B4-CF39E2BC05E3}"/>
            </c:ext>
          </c:extLst>
        </c:ser>
        <c:dLbls>
          <c:showLegendKey val="0"/>
          <c:showVal val="0"/>
          <c:showCatName val="0"/>
          <c:showSerName val="0"/>
          <c:showPercent val="0"/>
          <c:showBubbleSize val="0"/>
        </c:dLbls>
        <c:gapWidth val="219"/>
        <c:overlap val="-27"/>
        <c:axId val="1283283727"/>
        <c:axId val="1425952767"/>
      </c:barChart>
      <c:catAx>
        <c:axId val="128328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52767"/>
        <c:crosses val="autoZero"/>
        <c:auto val="1"/>
        <c:lblAlgn val="ctr"/>
        <c:lblOffset val="100"/>
        <c:noMultiLvlLbl val="0"/>
      </c:catAx>
      <c:valAx>
        <c:axId val="142595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[WAEC RESULT DASHBOARD 2019.xlsx]Sheet4!PivotTable5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Sheet4!$I$2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4E-478B-AB5C-24B12CA5CF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4E-478B-AB5C-24B12CA5CF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4E-478B-AB5C-24B12CA5CF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4E-478B-AB5C-24B12CA5CF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4E-478B-AB5C-24B12CA5CF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4E-478B-AB5C-24B12CA5CFC0}"/>
              </c:ext>
            </c:extLst>
          </c:dPt>
          <c:cat>
            <c:strRef>
              <c:f>Sheet4!$H$3:$H$9</c:f>
              <c:strCache>
                <c:ptCount val="6"/>
                <c:pt idx="0">
                  <c:v>north central</c:v>
                </c:pt>
                <c:pt idx="1">
                  <c:v>north east</c:v>
                </c:pt>
                <c:pt idx="2">
                  <c:v>north west</c:v>
                </c:pt>
                <c:pt idx="3">
                  <c:v>south east</c:v>
                </c:pt>
                <c:pt idx="4">
                  <c:v>south south</c:v>
                </c:pt>
                <c:pt idx="5">
                  <c:v>south west</c:v>
                </c:pt>
              </c:strCache>
            </c:strRef>
          </c:cat>
          <c:val>
            <c:numRef>
              <c:f>Sheet4!$I$3:$I$9</c:f>
              <c:numCache>
                <c:formatCode>General</c:formatCode>
                <c:ptCount val="6"/>
                <c:pt idx="0">
                  <c:v>68074</c:v>
                </c:pt>
                <c:pt idx="1">
                  <c:v>39421</c:v>
                </c:pt>
                <c:pt idx="2">
                  <c:v>100947</c:v>
                </c:pt>
                <c:pt idx="3">
                  <c:v>65605</c:v>
                </c:pt>
                <c:pt idx="4">
                  <c:v>107092</c:v>
                </c:pt>
                <c:pt idx="5">
                  <c:v>66670</c:v>
                </c:pt>
              </c:numCache>
            </c:numRef>
          </c:val>
          <c:extLst>
            <c:ext xmlns:c16="http://schemas.microsoft.com/office/drawing/2014/chart" uri="{C3380CC4-5D6E-409C-BE32-E72D297353CC}">
              <c16:uniqueId val="{00000000-C6FF-47A5-8E9D-2624F8E256B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[WAEC RESULT DASHBOARD 2019.xlsx]Sheet4!PivotTable6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Sheet4!$M$2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3F-4E53-9EDC-EBEE57B316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3F-4E53-9EDC-EBEE57B316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3F-4E53-9EDC-EBEE57B316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3F-4E53-9EDC-EBEE57B316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3F-4E53-9EDC-EBEE57B316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3F-4E53-9EDC-EBEE57B31640}"/>
              </c:ext>
            </c:extLst>
          </c:dPt>
          <c:cat>
            <c:strRef>
              <c:f>Sheet4!$L$3:$L$9</c:f>
              <c:strCache>
                <c:ptCount val="6"/>
                <c:pt idx="0">
                  <c:v>north central</c:v>
                </c:pt>
                <c:pt idx="1">
                  <c:v>north east</c:v>
                </c:pt>
                <c:pt idx="2">
                  <c:v>north west</c:v>
                </c:pt>
                <c:pt idx="3">
                  <c:v>south east</c:v>
                </c:pt>
                <c:pt idx="4">
                  <c:v>south south</c:v>
                </c:pt>
                <c:pt idx="5">
                  <c:v>south west</c:v>
                </c:pt>
              </c:strCache>
            </c:strRef>
          </c:cat>
          <c:val>
            <c:numRef>
              <c:f>Sheet4!$M$3:$M$9</c:f>
              <c:numCache>
                <c:formatCode>General</c:formatCode>
                <c:ptCount val="6"/>
                <c:pt idx="0">
                  <c:v>75881</c:v>
                </c:pt>
                <c:pt idx="1">
                  <c:v>21254</c:v>
                </c:pt>
                <c:pt idx="2">
                  <c:v>137979</c:v>
                </c:pt>
                <c:pt idx="3">
                  <c:v>93780</c:v>
                </c:pt>
                <c:pt idx="4">
                  <c:v>105449</c:v>
                </c:pt>
                <c:pt idx="5">
                  <c:v>109193</c:v>
                </c:pt>
              </c:numCache>
            </c:numRef>
          </c:val>
          <c:extLst>
            <c:ext xmlns:c16="http://schemas.microsoft.com/office/drawing/2014/chart" uri="{C3380CC4-5D6E-409C-BE32-E72D297353CC}">
              <c16:uniqueId val="{00000000-E82E-4659-973A-76BC463E45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[WAEC RESULT DASHBOARD 2019.xlsx]Sheet4!PivotTable4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32304745690578E-2"/>
          <c:y val="3.2693569553805778E-2"/>
          <c:w val="0.65353981090201563"/>
          <c:h val="0.79643888263967"/>
        </c:manualLayout>
      </c:layout>
      <c:barChart>
        <c:barDir val="col"/>
        <c:grouping val="clustered"/>
        <c:varyColors val="0"/>
        <c:ser>
          <c:idx val="0"/>
          <c:order val="0"/>
          <c:tx>
            <c:strRef>
              <c:f>Sheet4!$C$2</c:f>
              <c:strCache>
                <c:ptCount val="1"/>
                <c:pt idx="0">
                  <c:v>Sum of TOTAL SAT PRIVATE</c:v>
                </c:pt>
              </c:strCache>
            </c:strRef>
          </c:tx>
          <c:spPr>
            <a:solidFill>
              <a:schemeClr val="accent1"/>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Sheet4!$C$3:$C$9</c:f>
              <c:numCache>
                <c:formatCode>General</c:formatCode>
                <c:ptCount val="6"/>
                <c:pt idx="0">
                  <c:v>116405</c:v>
                </c:pt>
                <c:pt idx="1">
                  <c:v>36207</c:v>
                </c:pt>
                <c:pt idx="2">
                  <c:v>178501</c:v>
                </c:pt>
                <c:pt idx="3">
                  <c:v>112872</c:v>
                </c:pt>
                <c:pt idx="4">
                  <c:v>130165</c:v>
                </c:pt>
                <c:pt idx="5">
                  <c:v>136276</c:v>
                </c:pt>
              </c:numCache>
            </c:numRef>
          </c:val>
          <c:extLst>
            <c:ext xmlns:c16="http://schemas.microsoft.com/office/drawing/2014/chart" uri="{C3380CC4-5D6E-409C-BE32-E72D297353CC}">
              <c16:uniqueId val="{00000000-627E-436C-A39A-9399268C1903}"/>
            </c:ext>
          </c:extLst>
        </c:ser>
        <c:ser>
          <c:idx val="1"/>
          <c:order val="1"/>
          <c:tx>
            <c:strRef>
              <c:f>Sheet4!$D$2</c:f>
              <c:strCache>
                <c:ptCount val="1"/>
                <c:pt idx="0">
                  <c:v>Sum of TOTAL PASSED PRIVATE</c:v>
                </c:pt>
              </c:strCache>
            </c:strRef>
          </c:tx>
          <c:spPr>
            <a:solidFill>
              <a:schemeClr val="accent2"/>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Sheet4!$D$3:$D$9</c:f>
              <c:numCache>
                <c:formatCode>General</c:formatCode>
                <c:ptCount val="6"/>
                <c:pt idx="0">
                  <c:v>75881</c:v>
                </c:pt>
                <c:pt idx="1">
                  <c:v>21254</c:v>
                </c:pt>
                <c:pt idx="2">
                  <c:v>137979</c:v>
                </c:pt>
                <c:pt idx="3">
                  <c:v>93780</c:v>
                </c:pt>
                <c:pt idx="4">
                  <c:v>105449</c:v>
                </c:pt>
                <c:pt idx="5">
                  <c:v>109193</c:v>
                </c:pt>
              </c:numCache>
            </c:numRef>
          </c:val>
          <c:extLst>
            <c:ext xmlns:c16="http://schemas.microsoft.com/office/drawing/2014/chart" uri="{C3380CC4-5D6E-409C-BE32-E72D297353CC}">
              <c16:uniqueId val="{00000001-627E-436C-A39A-9399268C1903}"/>
            </c:ext>
          </c:extLst>
        </c:ser>
        <c:ser>
          <c:idx val="2"/>
          <c:order val="2"/>
          <c:tx>
            <c:strRef>
              <c:f>Sheet4!$E$2</c:f>
              <c:strCache>
                <c:ptCount val="1"/>
                <c:pt idx="0">
                  <c:v>Sum of TOTAL SAT PUBLIC</c:v>
                </c:pt>
              </c:strCache>
            </c:strRef>
          </c:tx>
          <c:spPr>
            <a:solidFill>
              <a:schemeClr val="accent3"/>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Sheet4!$E$3:$E$9</c:f>
              <c:numCache>
                <c:formatCode>General</c:formatCode>
                <c:ptCount val="6"/>
                <c:pt idx="0">
                  <c:v>143816</c:v>
                </c:pt>
                <c:pt idx="1">
                  <c:v>117076</c:v>
                </c:pt>
                <c:pt idx="2">
                  <c:v>230486</c:v>
                </c:pt>
                <c:pt idx="3">
                  <c:v>92497</c:v>
                </c:pt>
                <c:pt idx="4">
                  <c:v>162196</c:v>
                </c:pt>
                <c:pt idx="5">
                  <c:v>133360</c:v>
                </c:pt>
              </c:numCache>
            </c:numRef>
          </c:val>
          <c:extLst>
            <c:ext xmlns:c16="http://schemas.microsoft.com/office/drawing/2014/chart" uri="{C3380CC4-5D6E-409C-BE32-E72D297353CC}">
              <c16:uniqueId val="{00000002-627E-436C-A39A-9399268C1903}"/>
            </c:ext>
          </c:extLst>
        </c:ser>
        <c:ser>
          <c:idx val="3"/>
          <c:order val="3"/>
          <c:tx>
            <c:strRef>
              <c:f>Sheet4!$F$2</c:f>
              <c:strCache>
                <c:ptCount val="1"/>
                <c:pt idx="0">
                  <c:v>Sum of TOTAL PASSED PUBLIC</c:v>
                </c:pt>
              </c:strCache>
            </c:strRef>
          </c:tx>
          <c:spPr>
            <a:solidFill>
              <a:schemeClr val="accent4"/>
            </a:solidFill>
            <a:ln>
              <a:noFill/>
            </a:ln>
            <a:effectLst/>
          </c:spPr>
          <c:invertIfNegative val="0"/>
          <c:cat>
            <c:strRef>
              <c:f>Sheet4!$B$3:$B$9</c:f>
              <c:strCache>
                <c:ptCount val="6"/>
                <c:pt idx="0">
                  <c:v>north central</c:v>
                </c:pt>
                <c:pt idx="1">
                  <c:v>north east</c:v>
                </c:pt>
                <c:pt idx="2">
                  <c:v>north west</c:v>
                </c:pt>
                <c:pt idx="3">
                  <c:v>south east</c:v>
                </c:pt>
                <c:pt idx="4">
                  <c:v>south south</c:v>
                </c:pt>
                <c:pt idx="5">
                  <c:v>south west</c:v>
                </c:pt>
              </c:strCache>
            </c:strRef>
          </c:cat>
          <c:val>
            <c:numRef>
              <c:f>Sheet4!$F$3:$F$9</c:f>
              <c:numCache>
                <c:formatCode>General</c:formatCode>
                <c:ptCount val="6"/>
                <c:pt idx="0">
                  <c:v>68074</c:v>
                </c:pt>
                <c:pt idx="1">
                  <c:v>39421</c:v>
                </c:pt>
                <c:pt idx="2">
                  <c:v>100947</c:v>
                </c:pt>
                <c:pt idx="3">
                  <c:v>65605</c:v>
                </c:pt>
                <c:pt idx="4">
                  <c:v>107092</c:v>
                </c:pt>
                <c:pt idx="5">
                  <c:v>66670</c:v>
                </c:pt>
              </c:numCache>
            </c:numRef>
          </c:val>
          <c:extLst>
            <c:ext xmlns:c16="http://schemas.microsoft.com/office/drawing/2014/chart" uri="{C3380CC4-5D6E-409C-BE32-E72D297353CC}">
              <c16:uniqueId val="{00000003-627E-436C-A39A-9399268C1903}"/>
            </c:ext>
          </c:extLst>
        </c:ser>
        <c:dLbls>
          <c:showLegendKey val="0"/>
          <c:showVal val="0"/>
          <c:showCatName val="0"/>
          <c:showSerName val="0"/>
          <c:showPercent val="0"/>
          <c:showBubbleSize val="0"/>
        </c:dLbls>
        <c:gapWidth val="219"/>
        <c:overlap val="-27"/>
        <c:axId val="1283283727"/>
        <c:axId val="1425952767"/>
      </c:barChart>
      <c:catAx>
        <c:axId val="128328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952767"/>
        <c:crosses val="autoZero"/>
        <c:auto val="1"/>
        <c:lblAlgn val="ctr"/>
        <c:lblOffset val="100"/>
        <c:noMultiLvlLbl val="0"/>
      </c:catAx>
      <c:valAx>
        <c:axId val="142595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[WAEC RESULT DASHBOARD 2019.xlsx]Sheet4!PivotTable5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1">
                    <a:lumMod val="50000"/>
                  </a:schemeClr>
                </a:solidFill>
              </a:rPr>
              <a:t>TOTAL</a:t>
            </a:r>
            <a:r>
              <a:rPr lang="en-US" sz="1100" b="1" baseline="0">
                <a:solidFill>
                  <a:schemeClr val="accent1">
                    <a:lumMod val="50000"/>
                  </a:schemeClr>
                </a:solidFill>
              </a:rPr>
              <a:t> PASSED PUBIC</a:t>
            </a:r>
            <a:endParaRPr lang="en-US" sz="11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2.6041666666666713E-2"/>
              <c:y val="-8.48484848484848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6.25E-2"/>
              <c:y val="-1.21212121212121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4.6874999999999903E-2"/>
              <c:y val="1.21212121212121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5.2083333333333573E-3"/>
              <c:y val="4.2424242424242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
              <c:y val="-5.45454545454545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Sheet4!$I$2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B9-40BF-A1DD-0D2A0C06C6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B9-40BF-A1DD-0D2A0C06C6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B9-40BF-A1DD-0D2A0C06C6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B9-40BF-A1DD-0D2A0C06C6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B9-40BF-A1DD-0D2A0C06C6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B9-40BF-A1DD-0D2A0C06C681}"/>
              </c:ext>
            </c:extLst>
          </c:dPt>
          <c:dLbls>
            <c:dLbl>
              <c:idx val="0"/>
              <c:layout>
                <c:manualLayout>
                  <c:x val="2.6041666666666713E-2"/>
                  <c:y val="-8.48484848484848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B9-40BF-A1DD-0D2A0C06C681}"/>
                </c:ext>
              </c:extLst>
            </c:dLbl>
            <c:dLbl>
              <c:idx val="1"/>
              <c:layout>
                <c:manualLayout>
                  <c:x val="6.25E-2"/>
                  <c:y val="-1.21212121212121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1B9-40BF-A1DD-0D2A0C06C681}"/>
                </c:ext>
              </c:extLst>
            </c:dLbl>
            <c:dLbl>
              <c:idx val="2"/>
              <c:layout>
                <c:manualLayout>
                  <c:x val="4.6874999999999903E-2"/>
                  <c:y val="1.21212121212121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1B9-40BF-A1DD-0D2A0C06C681}"/>
                </c:ext>
              </c:extLst>
            </c:dLbl>
            <c:dLbl>
              <c:idx val="3"/>
              <c:layout>
                <c:manualLayout>
                  <c:x val="-5.2083333333333573E-3"/>
                  <c:y val="4.24242424242422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1B9-40BF-A1DD-0D2A0C06C681}"/>
                </c:ext>
              </c:extLst>
            </c:dLbl>
            <c:dLbl>
              <c:idx val="5"/>
              <c:layout>
                <c:manualLayout>
                  <c:x val="0"/>
                  <c:y val="-5.45454545454545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1B9-40BF-A1DD-0D2A0C06C6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Sheet4!$H$3:$H$9</c:f>
              <c:strCache>
                <c:ptCount val="6"/>
                <c:pt idx="0">
                  <c:v>north central</c:v>
                </c:pt>
                <c:pt idx="1">
                  <c:v>north east</c:v>
                </c:pt>
                <c:pt idx="2">
                  <c:v>north west</c:v>
                </c:pt>
                <c:pt idx="3">
                  <c:v>south east</c:v>
                </c:pt>
                <c:pt idx="4">
                  <c:v>south south</c:v>
                </c:pt>
                <c:pt idx="5">
                  <c:v>south west</c:v>
                </c:pt>
              </c:strCache>
            </c:strRef>
          </c:cat>
          <c:val>
            <c:numRef>
              <c:f>Sheet4!$I$3:$I$9</c:f>
              <c:numCache>
                <c:formatCode>General</c:formatCode>
                <c:ptCount val="6"/>
                <c:pt idx="0">
                  <c:v>68074</c:v>
                </c:pt>
                <c:pt idx="1">
                  <c:v>39421</c:v>
                </c:pt>
                <c:pt idx="2">
                  <c:v>100947</c:v>
                </c:pt>
                <c:pt idx="3">
                  <c:v>65605</c:v>
                </c:pt>
                <c:pt idx="4">
                  <c:v>107092</c:v>
                </c:pt>
                <c:pt idx="5">
                  <c:v>66670</c:v>
                </c:pt>
              </c:numCache>
            </c:numRef>
          </c:val>
          <c:extLst>
            <c:ext xmlns:c16="http://schemas.microsoft.com/office/drawing/2014/chart" uri="{C3380CC4-5D6E-409C-BE32-E72D297353CC}">
              <c16:uniqueId val="{0000000C-11B9-40BF-A1DD-0D2A0C06C68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[WAEC RESULT DASHBOARD 2019.xlsx]Sheet4!PivotTable6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1">
                    <a:lumMod val="50000"/>
                  </a:schemeClr>
                </a:solidFill>
              </a:rPr>
              <a:t>TOTAL</a:t>
            </a:r>
            <a:r>
              <a:rPr lang="en-US" sz="1100" b="1" baseline="0">
                <a:solidFill>
                  <a:schemeClr val="accent1">
                    <a:lumMod val="50000"/>
                  </a:schemeClr>
                </a:solidFill>
              </a:rPr>
              <a:t> PASSED PRIVATE</a:t>
            </a:r>
            <a:endParaRPr lang="en-US" sz="11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3.6553524804177596E-2"/>
              <c:y val="-0.1215805471124620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5.7441253263707477E-2"/>
              <c:y val="-1.8237082066869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5.2219321148824972E-2"/>
              <c:y val="3.64741641337384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2.3933579043797375E-17"/>
              <c:y val="5.47112462006077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7.3107049608355096E-2"/>
              <c:y val="-2.4316109422492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Sheet4!$M$2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4A-46FC-9993-28536F4801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4A-46FC-9993-28536F4801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4A-46FC-9993-28536F4801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4A-46FC-9993-28536F4801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4A-46FC-9993-28536F4801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4A-46FC-9993-28536F4801C5}"/>
              </c:ext>
            </c:extLst>
          </c:dPt>
          <c:dLbls>
            <c:dLbl>
              <c:idx val="0"/>
              <c:layout>
                <c:manualLayout>
                  <c:x val="-3.6553524804177596E-2"/>
                  <c:y val="-0.121580547112462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4A-46FC-9993-28536F4801C5}"/>
                </c:ext>
              </c:extLst>
            </c:dLbl>
            <c:dLbl>
              <c:idx val="1"/>
              <c:layout>
                <c:manualLayout>
                  <c:x val="5.7441253263707477E-2"/>
                  <c:y val="-1.82370820668693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4A-46FC-9993-28536F4801C5}"/>
                </c:ext>
              </c:extLst>
            </c:dLbl>
            <c:dLbl>
              <c:idx val="2"/>
              <c:layout>
                <c:manualLayout>
                  <c:x val="5.2219321148824972E-2"/>
                  <c:y val="3.64741641337384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4A-46FC-9993-28536F4801C5}"/>
                </c:ext>
              </c:extLst>
            </c:dLbl>
            <c:dLbl>
              <c:idx val="3"/>
              <c:layout>
                <c:manualLayout>
                  <c:x val="-2.3933579043797375E-17"/>
                  <c:y val="5.47112462006077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F4A-46FC-9993-28536F4801C5}"/>
                </c:ext>
              </c:extLst>
            </c:dLbl>
            <c:dLbl>
              <c:idx val="5"/>
              <c:layout>
                <c:manualLayout>
                  <c:x val="-7.3107049608355096E-2"/>
                  <c:y val="-2.43161094224924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F4A-46FC-9993-28536F4801C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Sheet4!$L$3:$L$9</c:f>
              <c:strCache>
                <c:ptCount val="6"/>
                <c:pt idx="0">
                  <c:v>north central</c:v>
                </c:pt>
                <c:pt idx="1">
                  <c:v>north east</c:v>
                </c:pt>
                <c:pt idx="2">
                  <c:v>north west</c:v>
                </c:pt>
                <c:pt idx="3">
                  <c:v>south east</c:v>
                </c:pt>
                <c:pt idx="4">
                  <c:v>south south</c:v>
                </c:pt>
                <c:pt idx="5">
                  <c:v>south west</c:v>
                </c:pt>
              </c:strCache>
            </c:strRef>
          </c:cat>
          <c:val>
            <c:numRef>
              <c:f>Sheet4!$M$3:$M$9</c:f>
              <c:numCache>
                <c:formatCode>General</c:formatCode>
                <c:ptCount val="6"/>
                <c:pt idx="0">
                  <c:v>75881</c:v>
                </c:pt>
                <c:pt idx="1">
                  <c:v>21254</c:v>
                </c:pt>
                <c:pt idx="2">
                  <c:v>137979</c:v>
                </c:pt>
                <c:pt idx="3">
                  <c:v>93780</c:v>
                </c:pt>
                <c:pt idx="4">
                  <c:v>105449</c:v>
                </c:pt>
                <c:pt idx="5">
                  <c:v>109193</c:v>
                </c:pt>
              </c:numCache>
            </c:numRef>
          </c:val>
          <c:extLst>
            <c:ext xmlns:c16="http://schemas.microsoft.com/office/drawing/2014/chart" uri="{C3380CC4-5D6E-409C-BE32-E72D297353CC}">
              <c16:uniqueId val="{0000000C-7F4A-46FC-9993-28536F4801C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292100</xdr:colOff>
      <xdr:row>8</xdr:row>
      <xdr:rowOff>146050</xdr:rowOff>
    </xdr:from>
    <xdr:to>
      <xdr:col>5</xdr:col>
      <xdr:colOff>1758950</xdr:colOff>
      <xdr:row>23</xdr:row>
      <xdr:rowOff>127000</xdr:rowOff>
    </xdr:to>
    <xdr:graphicFrame macro="">
      <xdr:nvGraphicFramePr>
        <xdr:cNvPr id="2" name="Chart 1">
          <a:extLst>
            <a:ext uri="{FF2B5EF4-FFF2-40B4-BE49-F238E27FC236}">
              <a16:creationId xmlns:a16="http://schemas.microsoft.com/office/drawing/2014/main" id="{0F95A30E-2DFD-0D0E-E072-1D38743BC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1752599</xdr:colOff>
      <xdr:row>11</xdr:row>
      <xdr:rowOff>69850</xdr:rowOff>
    </xdr:from>
    <xdr:to>
      <xdr:col>9</xdr:col>
      <xdr:colOff>600074</xdr:colOff>
      <xdr:row>23</xdr:row>
      <xdr:rowOff>107950</xdr:rowOff>
    </xdr:to>
    <xdr:graphicFrame macro="">
      <xdr:nvGraphicFramePr>
        <xdr:cNvPr id="3" name="Chart 2">
          <a:extLst>
            <a:ext uri="{FF2B5EF4-FFF2-40B4-BE49-F238E27FC236}">
              <a16:creationId xmlns:a16="http://schemas.microsoft.com/office/drawing/2014/main" id="{9C7106E8-7869-88D9-6863-EAB1AD6F4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168275</xdr:colOff>
      <xdr:row>9</xdr:row>
      <xdr:rowOff>25400</xdr:rowOff>
    </xdr:from>
    <xdr:to>
      <xdr:col>15</xdr:col>
      <xdr:colOff>149225</xdr:colOff>
      <xdr:row>24</xdr:row>
      <xdr:rowOff>6350</xdr:rowOff>
    </xdr:to>
    <xdr:graphicFrame macro="">
      <xdr:nvGraphicFramePr>
        <xdr:cNvPr id="4" name="Chart 3">
          <a:extLst>
            <a:ext uri="{FF2B5EF4-FFF2-40B4-BE49-F238E27FC236}">
              <a16:creationId xmlns:a16="http://schemas.microsoft.com/office/drawing/2014/main" id="{074C632E-F409-ED96-37C0-D6C55B61D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9525</xdr:colOff>
      <xdr:row>0</xdr:row>
      <xdr:rowOff>28575</xdr:rowOff>
    </xdr:from>
    <xdr:ext cx="65" cy="172227"/>
    <xdr:sp macro="" textlink="">
      <xdr:nvSpPr>
        <xdr:cNvPr id="2" name="TextBox 1">
          <a:extLst>
            <a:ext uri="{FF2B5EF4-FFF2-40B4-BE49-F238E27FC236}">
              <a16:creationId xmlns:a16="http://schemas.microsoft.com/office/drawing/2014/main" id="{5C8E4F63-6D08-412E-AA82-24530CEB8A0D}"/>
            </a:ext>
          </a:extLst>
        </xdr:cNvPr>
        <xdr:cNvSpPr txBox="1"/>
      </xdr:nvSpPr>
      <xdr:spPr>
        <a:xfrm>
          <a:off x="9896475" y="28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xdr:row>
      <xdr:rowOff>28575</xdr:rowOff>
    </xdr:from>
    <xdr:ext cx="65" cy="172227"/>
    <xdr:sp macro="" textlink="">
      <xdr:nvSpPr>
        <xdr:cNvPr id="3" name="TextBox 2">
          <a:extLst>
            <a:ext uri="{FF2B5EF4-FFF2-40B4-BE49-F238E27FC236}">
              <a16:creationId xmlns:a16="http://schemas.microsoft.com/office/drawing/2014/main" id="{42957480-AD84-41DD-9A09-6E965CA4A582}"/>
            </a:ext>
          </a:extLst>
        </xdr:cNvPr>
        <xdr:cNvSpPr txBox="1"/>
      </xdr:nvSpPr>
      <xdr:spPr>
        <a:xfrm>
          <a:off x="9896475" y="219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4" name="TextBox 3">
          <a:extLst>
            <a:ext uri="{FF2B5EF4-FFF2-40B4-BE49-F238E27FC236}">
              <a16:creationId xmlns:a16="http://schemas.microsoft.com/office/drawing/2014/main" id="{54EABF8C-9CF7-40F0-A248-E6A1DDF6CBFB}"/>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5" name="TextBox 4">
          <a:extLst>
            <a:ext uri="{FF2B5EF4-FFF2-40B4-BE49-F238E27FC236}">
              <a16:creationId xmlns:a16="http://schemas.microsoft.com/office/drawing/2014/main" id="{51EF5A18-C74C-46E0-A710-989751C67689}"/>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6" name="TextBox 5">
          <a:extLst>
            <a:ext uri="{FF2B5EF4-FFF2-40B4-BE49-F238E27FC236}">
              <a16:creationId xmlns:a16="http://schemas.microsoft.com/office/drawing/2014/main" id="{E3E680F7-63E3-4200-9636-995A5EFE49EE}"/>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7" name="TextBox 6">
          <a:extLst>
            <a:ext uri="{FF2B5EF4-FFF2-40B4-BE49-F238E27FC236}">
              <a16:creationId xmlns:a16="http://schemas.microsoft.com/office/drawing/2014/main" id="{FA4A5AE2-CE2C-4E47-BA8C-A4D470D01D08}"/>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8" name="TextBox 7">
          <a:extLst>
            <a:ext uri="{FF2B5EF4-FFF2-40B4-BE49-F238E27FC236}">
              <a16:creationId xmlns:a16="http://schemas.microsoft.com/office/drawing/2014/main" id="{1B1CA46F-DEA6-4D8B-A477-E7FA4E5183FB}"/>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9" name="TextBox 8">
          <a:extLst>
            <a:ext uri="{FF2B5EF4-FFF2-40B4-BE49-F238E27FC236}">
              <a16:creationId xmlns:a16="http://schemas.microsoft.com/office/drawing/2014/main" id="{01BFBF8A-C464-4BD9-9145-3C5F54613889}"/>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10" name="TextBox 9">
          <a:extLst>
            <a:ext uri="{FF2B5EF4-FFF2-40B4-BE49-F238E27FC236}">
              <a16:creationId xmlns:a16="http://schemas.microsoft.com/office/drawing/2014/main" id="{544E7482-1756-4421-95CB-C35955D73F6E}"/>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11" name="TextBox 10">
          <a:extLst>
            <a:ext uri="{FF2B5EF4-FFF2-40B4-BE49-F238E27FC236}">
              <a16:creationId xmlns:a16="http://schemas.microsoft.com/office/drawing/2014/main" id="{C2ADFDDA-1667-40C7-8459-9FEC50CACC20}"/>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12" name="TextBox 11">
          <a:extLst>
            <a:ext uri="{FF2B5EF4-FFF2-40B4-BE49-F238E27FC236}">
              <a16:creationId xmlns:a16="http://schemas.microsoft.com/office/drawing/2014/main" id="{545B88C3-91CD-46C0-B8D5-985BAE2CC306}"/>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13" name="TextBox 12">
          <a:extLst>
            <a:ext uri="{FF2B5EF4-FFF2-40B4-BE49-F238E27FC236}">
              <a16:creationId xmlns:a16="http://schemas.microsoft.com/office/drawing/2014/main" id="{388A4194-46A6-4E03-AC05-FF243C61EA0C}"/>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14" name="TextBox 13">
          <a:extLst>
            <a:ext uri="{FF2B5EF4-FFF2-40B4-BE49-F238E27FC236}">
              <a16:creationId xmlns:a16="http://schemas.microsoft.com/office/drawing/2014/main" id="{7422AC9E-3D64-411C-BE8B-6D941EDD7E3B}"/>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15" name="TextBox 14">
          <a:extLst>
            <a:ext uri="{FF2B5EF4-FFF2-40B4-BE49-F238E27FC236}">
              <a16:creationId xmlns:a16="http://schemas.microsoft.com/office/drawing/2014/main" id="{F008F4E1-4086-4CC7-8C43-56A9BECB5658}"/>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16" name="TextBox 15">
          <a:extLst>
            <a:ext uri="{FF2B5EF4-FFF2-40B4-BE49-F238E27FC236}">
              <a16:creationId xmlns:a16="http://schemas.microsoft.com/office/drawing/2014/main" id="{873E5D08-2679-47C1-8F73-5D1A80DDECA1}"/>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17" name="TextBox 16">
          <a:extLst>
            <a:ext uri="{FF2B5EF4-FFF2-40B4-BE49-F238E27FC236}">
              <a16:creationId xmlns:a16="http://schemas.microsoft.com/office/drawing/2014/main" id="{7CEB8628-FF6E-473B-91EE-2939715DB0A8}"/>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18" name="TextBox 17">
          <a:extLst>
            <a:ext uri="{FF2B5EF4-FFF2-40B4-BE49-F238E27FC236}">
              <a16:creationId xmlns:a16="http://schemas.microsoft.com/office/drawing/2014/main" id="{E99C44F0-67ED-4ECB-9EB8-FF68D5FB09A0}"/>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19" name="TextBox 18">
          <a:extLst>
            <a:ext uri="{FF2B5EF4-FFF2-40B4-BE49-F238E27FC236}">
              <a16:creationId xmlns:a16="http://schemas.microsoft.com/office/drawing/2014/main" id="{82D788E2-D4BC-49CF-B863-6533A832B512}"/>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20" name="TextBox 19">
          <a:extLst>
            <a:ext uri="{FF2B5EF4-FFF2-40B4-BE49-F238E27FC236}">
              <a16:creationId xmlns:a16="http://schemas.microsoft.com/office/drawing/2014/main" id="{AA9122E4-1A47-47E5-9E4A-E82CFCC146B0}"/>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1" name="TextBox 20">
          <a:extLst>
            <a:ext uri="{FF2B5EF4-FFF2-40B4-BE49-F238E27FC236}">
              <a16:creationId xmlns:a16="http://schemas.microsoft.com/office/drawing/2014/main" id="{24A33F90-92C9-4A5F-9F41-F62CA13194D2}"/>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2" name="TextBox 21">
          <a:extLst>
            <a:ext uri="{FF2B5EF4-FFF2-40B4-BE49-F238E27FC236}">
              <a16:creationId xmlns:a16="http://schemas.microsoft.com/office/drawing/2014/main" id="{8A113C63-2565-4BA2-B52C-1082052FB31D}"/>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3" name="TextBox 22">
          <a:extLst>
            <a:ext uri="{FF2B5EF4-FFF2-40B4-BE49-F238E27FC236}">
              <a16:creationId xmlns:a16="http://schemas.microsoft.com/office/drawing/2014/main" id="{A044E27A-F0FF-41D6-B4F8-03CAEF20B14E}"/>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4" name="TextBox 23">
          <a:extLst>
            <a:ext uri="{FF2B5EF4-FFF2-40B4-BE49-F238E27FC236}">
              <a16:creationId xmlns:a16="http://schemas.microsoft.com/office/drawing/2014/main" id="{86E4B1D9-45D1-4AC8-940B-32E2DD9DA8A8}"/>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5" name="TextBox 24">
          <a:extLst>
            <a:ext uri="{FF2B5EF4-FFF2-40B4-BE49-F238E27FC236}">
              <a16:creationId xmlns:a16="http://schemas.microsoft.com/office/drawing/2014/main" id="{48402426-16DF-40E4-A910-E66E50EB1AE2}"/>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6" name="TextBox 25">
          <a:extLst>
            <a:ext uri="{FF2B5EF4-FFF2-40B4-BE49-F238E27FC236}">
              <a16:creationId xmlns:a16="http://schemas.microsoft.com/office/drawing/2014/main" id="{8B56A0EB-3AF4-4EAA-BA2B-60DA463EA112}"/>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27" name="TextBox 26">
          <a:extLst>
            <a:ext uri="{FF2B5EF4-FFF2-40B4-BE49-F238E27FC236}">
              <a16:creationId xmlns:a16="http://schemas.microsoft.com/office/drawing/2014/main" id="{68138F0C-9713-4518-8E69-956BCEC4EAB1}"/>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28" name="TextBox 27">
          <a:extLst>
            <a:ext uri="{FF2B5EF4-FFF2-40B4-BE49-F238E27FC236}">
              <a16:creationId xmlns:a16="http://schemas.microsoft.com/office/drawing/2014/main" id="{74AF1138-49FC-4660-B838-509BECCE7711}"/>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29" name="TextBox 28">
          <a:extLst>
            <a:ext uri="{FF2B5EF4-FFF2-40B4-BE49-F238E27FC236}">
              <a16:creationId xmlns:a16="http://schemas.microsoft.com/office/drawing/2014/main" id="{99E6AE75-76FA-470D-AD85-8041B9D6B9EB}"/>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30" name="TextBox 29">
          <a:extLst>
            <a:ext uri="{FF2B5EF4-FFF2-40B4-BE49-F238E27FC236}">
              <a16:creationId xmlns:a16="http://schemas.microsoft.com/office/drawing/2014/main" id="{4DE13A0C-7F95-41DB-953B-8589B4D6E8E9}"/>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1" name="TextBox 30">
          <a:extLst>
            <a:ext uri="{FF2B5EF4-FFF2-40B4-BE49-F238E27FC236}">
              <a16:creationId xmlns:a16="http://schemas.microsoft.com/office/drawing/2014/main" id="{909F4644-8141-44B0-9B67-88DADAD9B2AF}"/>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2" name="TextBox 31">
          <a:extLst>
            <a:ext uri="{FF2B5EF4-FFF2-40B4-BE49-F238E27FC236}">
              <a16:creationId xmlns:a16="http://schemas.microsoft.com/office/drawing/2014/main" id="{4DF56B0A-651A-4A26-BF95-A458F352A55C}"/>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3" name="TextBox 32">
          <a:extLst>
            <a:ext uri="{FF2B5EF4-FFF2-40B4-BE49-F238E27FC236}">
              <a16:creationId xmlns:a16="http://schemas.microsoft.com/office/drawing/2014/main" id="{F3F73A5F-FF8F-42B7-A17F-D8A85AEA0F4F}"/>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4" name="TextBox 33">
          <a:extLst>
            <a:ext uri="{FF2B5EF4-FFF2-40B4-BE49-F238E27FC236}">
              <a16:creationId xmlns:a16="http://schemas.microsoft.com/office/drawing/2014/main" id="{6A9C5C40-3E78-4626-8CE7-790AE656CD57}"/>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5" name="TextBox 34">
          <a:extLst>
            <a:ext uri="{FF2B5EF4-FFF2-40B4-BE49-F238E27FC236}">
              <a16:creationId xmlns:a16="http://schemas.microsoft.com/office/drawing/2014/main" id="{170325B2-BB77-4552-9F96-DA280C406CEE}"/>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6" name="TextBox 35">
          <a:extLst>
            <a:ext uri="{FF2B5EF4-FFF2-40B4-BE49-F238E27FC236}">
              <a16:creationId xmlns:a16="http://schemas.microsoft.com/office/drawing/2014/main" id="{9BE68263-0641-4FE7-919B-3EAE3FF340EE}"/>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7" name="TextBox 36">
          <a:extLst>
            <a:ext uri="{FF2B5EF4-FFF2-40B4-BE49-F238E27FC236}">
              <a16:creationId xmlns:a16="http://schemas.microsoft.com/office/drawing/2014/main" id="{08195099-8402-4721-9603-9EA9943CAB79}"/>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8" name="TextBox 37">
          <a:extLst>
            <a:ext uri="{FF2B5EF4-FFF2-40B4-BE49-F238E27FC236}">
              <a16:creationId xmlns:a16="http://schemas.microsoft.com/office/drawing/2014/main" id="{01C6CC95-61AF-4F90-A62A-5B897E75A066}"/>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39" name="TextBox 38">
          <a:extLst>
            <a:ext uri="{FF2B5EF4-FFF2-40B4-BE49-F238E27FC236}">
              <a16:creationId xmlns:a16="http://schemas.microsoft.com/office/drawing/2014/main" id="{E5AB7622-2875-4074-96AE-0A64CF5D1F4E}"/>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40" name="TextBox 39">
          <a:extLst>
            <a:ext uri="{FF2B5EF4-FFF2-40B4-BE49-F238E27FC236}">
              <a16:creationId xmlns:a16="http://schemas.microsoft.com/office/drawing/2014/main" id="{B03859B0-1AC9-44E5-8798-D46828457351}"/>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41" name="TextBox 40">
          <a:extLst>
            <a:ext uri="{FF2B5EF4-FFF2-40B4-BE49-F238E27FC236}">
              <a16:creationId xmlns:a16="http://schemas.microsoft.com/office/drawing/2014/main" id="{B216F504-1F37-4650-9616-C8F3C2AE5EF3}"/>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42" name="TextBox 41">
          <a:extLst>
            <a:ext uri="{FF2B5EF4-FFF2-40B4-BE49-F238E27FC236}">
              <a16:creationId xmlns:a16="http://schemas.microsoft.com/office/drawing/2014/main" id="{13252A7C-DC27-4D65-B77E-F50F13D49BCA}"/>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43" name="TextBox 42">
          <a:extLst>
            <a:ext uri="{FF2B5EF4-FFF2-40B4-BE49-F238E27FC236}">
              <a16:creationId xmlns:a16="http://schemas.microsoft.com/office/drawing/2014/main" id="{3E18973D-2F1A-40F4-B0A8-B9065126642F}"/>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44" name="TextBox 43">
          <a:extLst>
            <a:ext uri="{FF2B5EF4-FFF2-40B4-BE49-F238E27FC236}">
              <a16:creationId xmlns:a16="http://schemas.microsoft.com/office/drawing/2014/main" id="{81A9E3D7-18E3-4256-94F9-BDED96EE1B7D}"/>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45" name="TextBox 44">
          <a:extLst>
            <a:ext uri="{FF2B5EF4-FFF2-40B4-BE49-F238E27FC236}">
              <a16:creationId xmlns:a16="http://schemas.microsoft.com/office/drawing/2014/main" id="{B8A2A05B-24C1-46F1-A837-B4CB3043AAE3}"/>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46" name="TextBox 45">
          <a:extLst>
            <a:ext uri="{FF2B5EF4-FFF2-40B4-BE49-F238E27FC236}">
              <a16:creationId xmlns:a16="http://schemas.microsoft.com/office/drawing/2014/main" id="{0BEF3701-F888-4E41-AF98-52F96E12E94F}"/>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47" name="TextBox 46">
          <a:extLst>
            <a:ext uri="{FF2B5EF4-FFF2-40B4-BE49-F238E27FC236}">
              <a16:creationId xmlns:a16="http://schemas.microsoft.com/office/drawing/2014/main" id="{9D4640F1-66AE-4D0E-9BA2-0418659FC6BD}"/>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48" name="TextBox 47">
          <a:extLst>
            <a:ext uri="{FF2B5EF4-FFF2-40B4-BE49-F238E27FC236}">
              <a16:creationId xmlns:a16="http://schemas.microsoft.com/office/drawing/2014/main" id="{4BD32017-2ED9-40C3-9656-CAAEF346BB53}"/>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49" name="TextBox 48">
          <a:extLst>
            <a:ext uri="{FF2B5EF4-FFF2-40B4-BE49-F238E27FC236}">
              <a16:creationId xmlns:a16="http://schemas.microsoft.com/office/drawing/2014/main" id="{B7652C7D-3B95-43CC-9377-A55676F2D622}"/>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50" name="TextBox 49">
          <a:extLst>
            <a:ext uri="{FF2B5EF4-FFF2-40B4-BE49-F238E27FC236}">
              <a16:creationId xmlns:a16="http://schemas.microsoft.com/office/drawing/2014/main" id="{1022C521-62A6-410D-A595-FCB1E0E5B8D1}"/>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51" name="TextBox 50">
          <a:extLst>
            <a:ext uri="{FF2B5EF4-FFF2-40B4-BE49-F238E27FC236}">
              <a16:creationId xmlns:a16="http://schemas.microsoft.com/office/drawing/2014/main" id="{CA1AA664-4C3B-4BBF-A3F9-F54CC097EE40}"/>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52" name="TextBox 51">
          <a:extLst>
            <a:ext uri="{FF2B5EF4-FFF2-40B4-BE49-F238E27FC236}">
              <a16:creationId xmlns:a16="http://schemas.microsoft.com/office/drawing/2014/main" id="{264FC471-07B2-48AB-A73C-DC6B9360F7A2}"/>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53" name="TextBox 52">
          <a:extLst>
            <a:ext uri="{FF2B5EF4-FFF2-40B4-BE49-F238E27FC236}">
              <a16:creationId xmlns:a16="http://schemas.microsoft.com/office/drawing/2014/main" id="{CAE3883C-FE4E-4763-B525-B14B0EC94C09}"/>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54" name="TextBox 53">
          <a:extLst>
            <a:ext uri="{FF2B5EF4-FFF2-40B4-BE49-F238E27FC236}">
              <a16:creationId xmlns:a16="http://schemas.microsoft.com/office/drawing/2014/main" id="{CB2DAFC8-A656-41DD-8A8A-BF572CD48533}"/>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55" name="TextBox 54">
          <a:extLst>
            <a:ext uri="{FF2B5EF4-FFF2-40B4-BE49-F238E27FC236}">
              <a16:creationId xmlns:a16="http://schemas.microsoft.com/office/drawing/2014/main" id="{623BCFC6-DCAB-4350-8621-6DF198B75D93}"/>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56" name="TextBox 55">
          <a:extLst>
            <a:ext uri="{FF2B5EF4-FFF2-40B4-BE49-F238E27FC236}">
              <a16:creationId xmlns:a16="http://schemas.microsoft.com/office/drawing/2014/main" id="{08B1A8B0-A25E-4245-8231-27EF9B41B01D}"/>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57" name="TextBox 56">
          <a:extLst>
            <a:ext uri="{FF2B5EF4-FFF2-40B4-BE49-F238E27FC236}">
              <a16:creationId xmlns:a16="http://schemas.microsoft.com/office/drawing/2014/main" id="{93BCE268-C70D-4CB2-B9ED-11AEB358F26C}"/>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58" name="TextBox 57">
          <a:extLst>
            <a:ext uri="{FF2B5EF4-FFF2-40B4-BE49-F238E27FC236}">
              <a16:creationId xmlns:a16="http://schemas.microsoft.com/office/drawing/2014/main" id="{C7FF900B-9FB9-4176-8164-78E0AFA49485}"/>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59" name="TextBox 58">
          <a:extLst>
            <a:ext uri="{FF2B5EF4-FFF2-40B4-BE49-F238E27FC236}">
              <a16:creationId xmlns:a16="http://schemas.microsoft.com/office/drawing/2014/main" id="{6C89724A-15E3-4D7D-8B50-FF9EF660A66B}"/>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60" name="TextBox 59">
          <a:extLst>
            <a:ext uri="{FF2B5EF4-FFF2-40B4-BE49-F238E27FC236}">
              <a16:creationId xmlns:a16="http://schemas.microsoft.com/office/drawing/2014/main" id="{72754882-E751-4CEB-A76F-9FFC818746EC}"/>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61" name="TextBox 60">
          <a:extLst>
            <a:ext uri="{FF2B5EF4-FFF2-40B4-BE49-F238E27FC236}">
              <a16:creationId xmlns:a16="http://schemas.microsoft.com/office/drawing/2014/main" id="{C364662C-FECC-43C0-8B10-D82B91E72126}"/>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62" name="TextBox 61">
          <a:extLst>
            <a:ext uri="{FF2B5EF4-FFF2-40B4-BE49-F238E27FC236}">
              <a16:creationId xmlns:a16="http://schemas.microsoft.com/office/drawing/2014/main" id="{59FAD1C8-97FC-492F-B66B-C5B105C3D8B5}"/>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63" name="TextBox 62">
          <a:extLst>
            <a:ext uri="{FF2B5EF4-FFF2-40B4-BE49-F238E27FC236}">
              <a16:creationId xmlns:a16="http://schemas.microsoft.com/office/drawing/2014/main" id="{5023D39B-E7E9-412E-9A1E-1129954858E5}"/>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64" name="TextBox 63">
          <a:extLst>
            <a:ext uri="{FF2B5EF4-FFF2-40B4-BE49-F238E27FC236}">
              <a16:creationId xmlns:a16="http://schemas.microsoft.com/office/drawing/2014/main" id="{C7001B0B-EB37-4D15-9CF2-67BEE0DCE26C}"/>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65" name="TextBox 64">
          <a:extLst>
            <a:ext uri="{FF2B5EF4-FFF2-40B4-BE49-F238E27FC236}">
              <a16:creationId xmlns:a16="http://schemas.microsoft.com/office/drawing/2014/main" id="{8138347E-9AEA-46A6-A255-6DB4762DA2C1}"/>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66" name="TextBox 65">
          <a:extLst>
            <a:ext uri="{FF2B5EF4-FFF2-40B4-BE49-F238E27FC236}">
              <a16:creationId xmlns:a16="http://schemas.microsoft.com/office/drawing/2014/main" id="{ADBA22F7-711A-484A-9D4D-C30450BBF18B}"/>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67" name="TextBox 66">
          <a:extLst>
            <a:ext uri="{FF2B5EF4-FFF2-40B4-BE49-F238E27FC236}">
              <a16:creationId xmlns:a16="http://schemas.microsoft.com/office/drawing/2014/main" id="{B17BF958-D9D9-48DF-B81E-933FBF36E6E1}"/>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68" name="TextBox 67">
          <a:extLst>
            <a:ext uri="{FF2B5EF4-FFF2-40B4-BE49-F238E27FC236}">
              <a16:creationId xmlns:a16="http://schemas.microsoft.com/office/drawing/2014/main" id="{205C9C7D-C7FC-4A41-9BD8-60A76912449E}"/>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69" name="TextBox 68">
          <a:extLst>
            <a:ext uri="{FF2B5EF4-FFF2-40B4-BE49-F238E27FC236}">
              <a16:creationId xmlns:a16="http://schemas.microsoft.com/office/drawing/2014/main" id="{23CC0FED-5690-4604-8927-DE95E6C522DD}"/>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70" name="TextBox 69">
          <a:extLst>
            <a:ext uri="{FF2B5EF4-FFF2-40B4-BE49-F238E27FC236}">
              <a16:creationId xmlns:a16="http://schemas.microsoft.com/office/drawing/2014/main" id="{F1F86856-699B-4D6C-B973-B2536CBA466C}"/>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71" name="TextBox 70">
          <a:extLst>
            <a:ext uri="{FF2B5EF4-FFF2-40B4-BE49-F238E27FC236}">
              <a16:creationId xmlns:a16="http://schemas.microsoft.com/office/drawing/2014/main" id="{EE5558D9-C11B-4522-86E9-5E0513E124A6}"/>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72" name="TextBox 71">
          <a:extLst>
            <a:ext uri="{FF2B5EF4-FFF2-40B4-BE49-F238E27FC236}">
              <a16:creationId xmlns:a16="http://schemas.microsoft.com/office/drawing/2014/main" id="{E497B9E7-662C-4CEB-8CB4-E92CDF5E2271}"/>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73" name="TextBox 72">
          <a:extLst>
            <a:ext uri="{FF2B5EF4-FFF2-40B4-BE49-F238E27FC236}">
              <a16:creationId xmlns:a16="http://schemas.microsoft.com/office/drawing/2014/main" id="{D61C6E7B-BB6F-4E1B-8925-D47C99783E7E}"/>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xdr:row>
      <xdr:rowOff>28575</xdr:rowOff>
    </xdr:from>
    <xdr:ext cx="65" cy="172227"/>
    <xdr:sp macro="" textlink="">
      <xdr:nvSpPr>
        <xdr:cNvPr id="74" name="TextBox 73">
          <a:extLst>
            <a:ext uri="{FF2B5EF4-FFF2-40B4-BE49-F238E27FC236}">
              <a16:creationId xmlns:a16="http://schemas.microsoft.com/office/drawing/2014/main" id="{704E2FD5-519D-4D70-8B83-634050D22728}"/>
            </a:ext>
          </a:extLst>
        </xdr:cNvPr>
        <xdr:cNvSpPr txBox="1"/>
      </xdr:nvSpPr>
      <xdr:spPr>
        <a:xfrm>
          <a:off x="9896475" y="219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75" name="TextBox 74">
          <a:extLst>
            <a:ext uri="{FF2B5EF4-FFF2-40B4-BE49-F238E27FC236}">
              <a16:creationId xmlns:a16="http://schemas.microsoft.com/office/drawing/2014/main" id="{C9487F90-4CC3-4020-BA91-368848D302DB}"/>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76" name="TextBox 75">
          <a:extLst>
            <a:ext uri="{FF2B5EF4-FFF2-40B4-BE49-F238E27FC236}">
              <a16:creationId xmlns:a16="http://schemas.microsoft.com/office/drawing/2014/main" id="{A262FCDF-D174-4463-9685-FF8DB3DB82EC}"/>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77" name="TextBox 76">
          <a:extLst>
            <a:ext uri="{FF2B5EF4-FFF2-40B4-BE49-F238E27FC236}">
              <a16:creationId xmlns:a16="http://schemas.microsoft.com/office/drawing/2014/main" id="{EBC686C7-4858-4072-BD2D-A016CA47BB2B}"/>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78" name="TextBox 77">
          <a:extLst>
            <a:ext uri="{FF2B5EF4-FFF2-40B4-BE49-F238E27FC236}">
              <a16:creationId xmlns:a16="http://schemas.microsoft.com/office/drawing/2014/main" id="{30C718D6-FCC6-4ACE-92A5-5FBA2DD62F21}"/>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79" name="TextBox 78">
          <a:extLst>
            <a:ext uri="{FF2B5EF4-FFF2-40B4-BE49-F238E27FC236}">
              <a16:creationId xmlns:a16="http://schemas.microsoft.com/office/drawing/2014/main" id="{79708303-7DD7-4DA3-9C00-0443F10FC601}"/>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80" name="TextBox 79">
          <a:extLst>
            <a:ext uri="{FF2B5EF4-FFF2-40B4-BE49-F238E27FC236}">
              <a16:creationId xmlns:a16="http://schemas.microsoft.com/office/drawing/2014/main" id="{9C06B9B9-2B03-4F94-9CA2-9847BD31E4CC}"/>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81" name="TextBox 80">
          <a:extLst>
            <a:ext uri="{FF2B5EF4-FFF2-40B4-BE49-F238E27FC236}">
              <a16:creationId xmlns:a16="http://schemas.microsoft.com/office/drawing/2014/main" id="{7F4DF083-8221-4D64-980B-8AF463273E78}"/>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82" name="TextBox 81">
          <a:extLst>
            <a:ext uri="{FF2B5EF4-FFF2-40B4-BE49-F238E27FC236}">
              <a16:creationId xmlns:a16="http://schemas.microsoft.com/office/drawing/2014/main" id="{1A57A0AF-D836-40BB-A69C-42E0CA2DB4C1}"/>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83" name="TextBox 82">
          <a:extLst>
            <a:ext uri="{FF2B5EF4-FFF2-40B4-BE49-F238E27FC236}">
              <a16:creationId xmlns:a16="http://schemas.microsoft.com/office/drawing/2014/main" id="{88E74119-BBD5-4C0B-ABAA-0B40CADE2F19}"/>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84" name="TextBox 83">
          <a:extLst>
            <a:ext uri="{FF2B5EF4-FFF2-40B4-BE49-F238E27FC236}">
              <a16:creationId xmlns:a16="http://schemas.microsoft.com/office/drawing/2014/main" id="{4571E9D0-4C65-4DC9-8CF8-E94F5C9C976E}"/>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85" name="TextBox 84">
          <a:extLst>
            <a:ext uri="{FF2B5EF4-FFF2-40B4-BE49-F238E27FC236}">
              <a16:creationId xmlns:a16="http://schemas.microsoft.com/office/drawing/2014/main" id="{76771FD3-36EA-4B40-A4AD-50A54C99A419}"/>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86" name="TextBox 85">
          <a:extLst>
            <a:ext uri="{FF2B5EF4-FFF2-40B4-BE49-F238E27FC236}">
              <a16:creationId xmlns:a16="http://schemas.microsoft.com/office/drawing/2014/main" id="{9EA4F070-B46D-4B38-91EA-D08590B95286}"/>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87" name="TextBox 86">
          <a:extLst>
            <a:ext uri="{FF2B5EF4-FFF2-40B4-BE49-F238E27FC236}">
              <a16:creationId xmlns:a16="http://schemas.microsoft.com/office/drawing/2014/main" id="{8A681C09-1C25-4FD7-91C5-DD45735CC7F3}"/>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88" name="TextBox 87">
          <a:extLst>
            <a:ext uri="{FF2B5EF4-FFF2-40B4-BE49-F238E27FC236}">
              <a16:creationId xmlns:a16="http://schemas.microsoft.com/office/drawing/2014/main" id="{8089BDE0-96B0-4C5C-9080-760DB856A701}"/>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89" name="TextBox 88">
          <a:extLst>
            <a:ext uri="{FF2B5EF4-FFF2-40B4-BE49-F238E27FC236}">
              <a16:creationId xmlns:a16="http://schemas.microsoft.com/office/drawing/2014/main" id="{08990B17-E343-4BF7-8456-5D4F7090A263}"/>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90" name="TextBox 89">
          <a:extLst>
            <a:ext uri="{FF2B5EF4-FFF2-40B4-BE49-F238E27FC236}">
              <a16:creationId xmlns:a16="http://schemas.microsoft.com/office/drawing/2014/main" id="{8D133997-6205-4893-89EC-1740C015760C}"/>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91" name="TextBox 90">
          <a:extLst>
            <a:ext uri="{FF2B5EF4-FFF2-40B4-BE49-F238E27FC236}">
              <a16:creationId xmlns:a16="http://schemas.microsoft.com/office/drawing/2014/main" id="{B81230A5-3857-44C9-801E-68030EDD4BBD}"/>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92" name="TextBox 91">
          <a:extLst>
            <a:ext uri="{FF2B5EF4-FFF2-40B4-BE49-F238E27FC236}">
              <a16:creationId xmlns:a16="http://schemas.microsoft.com/office/drawing/2014/main" id="{81A5A8C7-2AE3-4138-9E1A-040C44D71D26}"/>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93" name="TextBox 92">
          <a:extLst>
            <a:ext uri="{FF2B5EF4-FFF2-40B4-BE49-F238E27FC236}">
              <a16:creationId xmlns:a16="http://schemas.microsoft.com/office/drawing/2014/main" id="{9FD3DC0F-E347-44BD-BADE-E0EE9A83BC1D}"/>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xdr:row>
      <xdr:rowOff>28575</xdr:rowOff>
    </xdr:from>
    <xdr:ext cx="65" cy="172227"/>
    <xdr:sp macro="" textlink="">
      <xdr:nvSpPr>
        <xdr:cNvPr id="94" name="TextBox 93">
          <a:extLst>
            <a:ext uri="{FF2B5EF4-FFF2-40B4-BE49-F238E27FC236}">
              <a16:creationId xmlns:a16="http://schemas.microsoft.com/office/drawing/2014/main" id="{3AE80575-8FF0-4948-8AD7-3D1C40288A2C}"/>
            </a:ext>
          </a:extLst>
        </xdr:cNvPr>
        <xdr:cNvSpPr txBox="1"/>
      </xdr:nvSpPr>
      <xdr:spPr>
        <a:xfrm>
          <a:off x="9896475" y="219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95" name="TextBox 94">
          <a:extLst>
            <a:ext uri="{FF2B5EF4-FFF2-40B4-BE49-F238E27FC236}">
              <a16:creationId xmlns:a16="http://schemas.microsoft.com/office/drawing/2014/main" id="{42184767-99DA-4EA7-8C4E-6CA5D975284F}"/>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96" name="TextBox 95">
          <a:extLst>
            <a:ext uri="{FF2B5EF4-FFF2-40B4-BE49-F238E27FC236}">
              <a16:creationId xmlns:a16="http://schemas.microsoft.com/office/drawing/2014/main" id="{BB4FBC09-C211-4DD0-B1BD-C6127B2852B8}"/>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97" name="TextBox 96">
          <a:extLst>
            <a:ext uri="{FF2B5EF4-FFF2-40B4-BE49-F238E27FC236}">
              <a16:creationId xmlns:a16="http://schemas.microsoft.com/office/drawing/2014/main" id="{85E33B36-4028-4EEB-BD3A-1B72F785BED9}"/>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98" name="TextBox 97">
          <a:extLst>
            <a:ext uri="{FF2B5EF4-FFF2-40B4-BE49-F238E27FC236}">
              <a16:creationId xmlns:a16="http://schemas.microsoft.com/office/drawing/2014/main" id="{55FAB011-0106-4C4F-8042-8172DCEBF83B}"/>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99" name="TextBox 98">
          <a:extLst>
            <a:ext uri="{FF2B5EF4-FFF2-40B4-BE49-F238E27FC236}">
              <a16:creationId xmlns:a16="http://schemas.microsoft.com/office/drawing/2014/main" id="{610169BE-DE6B-4162-B761-F60434A26985}"/>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100" name="TextBox 99">
          <a:extLst>
            <a:ext uri="{FF2B5EF4-FFF2-40B4-BE49-F238E27FC236}">
              <a16:creationId xmlns:a16="http://schemas.microsoft.com/office/drawing/2014/main" id="{E88750F4-F2FF-4069-A212-EEEB914F0350}"/>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101" name="TextBox 100">
          <a:extLst>
            <a:ext uri="{FF2B5EF4-FFF2-40B4-BE49-F238E27FC236}">
              <a16:creationId xmlns:a16="http://schemas.microsoft.com/office/drawing/2014/main" id="{242EB6A4-72C3-48C9-B156-D2AA99DC2CEA}"/>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102" name="TextBox 101">
          <a:extLst>
            <a:ext uri="{FF2B5EF4-FFF2-40B4-BE49-F238E27FC236}">
              <a16:creationId xmlns:a16="http://schemas.microsoft.com/office/drawing/2014/main" id="{0496DD63-FB34-44BC-AFDE-914DA7201E9F}"/>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103" name="TextBox 102">
          <a:extLst>
            <a:ext uri="{FF2B5EF4-FFF2-40B4-BE49-F238E27FC236}">
              <a16:creationId xmlns:a16="http://schemas.microsoft.com/office/drawing/2014/main" id="{097E68C1-8472-4BFF-AAA6-A1A9E553E8D1}"/>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104" name="TextBox 103">
          <a:extLst>
            <a:ext uri="{FF2B5EF4-FFF2-40B4-BE49-F238E27FC236}">
              <a16:creationId xmlns:a16="http://schemas.microsoft.com/office/drawing/2014/main" id="{1D927B8D-B016-4DF7-8DB9-05599178AE05}"/>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105" name="TextBox 104">
          <a:extLst>
            <a:ext uri="{FF2B5EF4-FFF2-40B4-BE49-F238E27FC236}">
              <a16:creationId xmlns:a16="http://schemas.microsoft.com/office/drawing/2014/main" id="{5A29A1DC-F510-4EE9-981E-B6D834260AED}"/>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106" name="TextBox 105">
          <a:extLst>
            <a:ext uri="{FF2B5EF4-FFF2-40B4-BE49-F238E27FC236}">
              <a16:creationId xmlns:a16="http://schemas.microsoft.com/office/drawing/2014/main" id="{FA424B31-3398-4915-9B5A-9EB329898E06}"/>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107" name="TextBox 106">
          <a:extLst>
            <a:ext uri="{FF2B5EF4-FFF2-40B4-BE49-F238E27FC236}">
              <a16:creationId xmlns:a16="http://schemas.microsoft.com/office/drawing/2014/main" id="{58C37430-947E-411C-BAFD-AB8E29F36CEC}"/>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108" name="TextBox 107">
          <a:extLst>
            <a:ext uri="{FF2B5EF4-FFF2-40B4-BE49-F238E27FC236}">
              <a16:creationId xmlns:a16="http://schemas.microsoft.com/office/drawing/2014/main" id="{C38BC197-0097-4CD1-B70B-B8FEF68BA461}"/>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109" name="TextBox 108">
          <a:extLst>
            <a:ext uri="{FF2B5EF4-FFF2-40B4-BE49-F238E27FC236}">
              <a16:creationId xmlns:a16="http://schemas.microsoft.com/office/drawing/2014/main" id="{C2AEED49-24BE-4B65-B8D9-23CC6E65B2A0}"/>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110" name="TextBox 109">
          <a:extLst>
            <a:ext uri="{FF2B5EF4-FFF2-40B4-BE49-F238E27FC236}">
              <a16:creationId xmlns:a16="http://schemas.microsoft.com/office/drawing/2014/main" id="{FA76BE98-B6A2-4838-BA89-407953257800}"/>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111" name="TextBox 110">
          <a:extLst>
            <a:ext uri="{FF2B5EF4-FFF2-40B4-BE49-F238E27FC236}">
              <a16:creationId xmlns:a16="http://schemas.microsoft.com/office/drawing/2014/main" id="{D8DA9D18-CAC5-45D8-B1BC-F3DCD838F00D}"/>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112" name="TextBox 111">
          <a:extLst>
            <a:ext uri="{FF2B5EF4-FFF2-40B4-BE49-F238E27FC236}">
              <a16:creationId xmlns:a16="http://schemas.microsoft.com/office/drawing/2014/main" id="{1E0033AE-2C84-4EA1-9B02-1EA32D7378E5}"/>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113" name="TextBox 112">
          <a:extLst>
            <a:ext uri="{FF2B5EF4-FFF2-40B4-BE49-F238E27FC236}">
              <a16:creationId xmlns:a16="http://schemas.microsoft.com/office/drawing/2014/main" id="{9B50B54F-F7E2-4E07-AA22-F9FA5BFB51A9}"/>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114" name="TextBox 113">
          <a:extLst>
            <a:ext uri="{FF2B5EF4-FFF2-40B4-BE49-F238E27FC236}">
              <a16:creationId xmlns:a16="http://schemas.microsoft.com/office/drawing/2014/main" id="{8A60F42D-D77A-4A58-A5B0-D1BECB3217B0}"/>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115" name="TextBox 114">
          <a:extLst>
            <a:ext uri="{FF2B5EF4-FFF2-40B4-BE49-F238E27FC236}">
              <a16:creationId xmlns:a16="http://schemas.microsoft.com/office/drawing/2014/main" id="{DA03CC46-10A7-4FFA-9AC0-C4F7EB726AB5}"/>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116" name="TextBox 115">
          <a:extLst>
            <a:ext uri="{FF2B5EF4-FFF2-40B4-BE49-F238E27FC236}">
              <a16:creationId xmlns:a16="http://schemas.microsoft.com/office/drawing/2014/main" id="{A3B701BE-7D2D-4AD9-BFF6-A7F743347212}"/>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117" name="TextBox 116">
          <a:extLst>
            <a:ext uri="{FF2B5EF4-FFF2-40B4-BE49-F238E27FC236}">
              <a16:creationId xmlns:a16="http://schemas.microsoft.com/office/drawing/2014/main" id="{A7CDA649-477B-4A46-A91A-D89C1CEF22CA}"/>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118" name="TextBox 117">
          <a:extLst>
            <a:ext uri="{FF2B5EF4-FFF2-40B4-BE49-F238E27FC236}">
              <a16:creationId xmlns:a16="http://schemas.microsoft.com/office/drawing/2014/main" id="{A027B529-A913-423C-87FB-1CC5075D5831}"/>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119" name="TextBox 118">
          <a:extLst>
            <a:ext uri="{FF2B5EF4-FFF2-40B4-BE49-F238E27FC236}">
              <a16:creationId xmlns:a16="http://schemas.microsoft.com/office/drawing/2014/main" id="{C5FAEA51-557E-45AC-BD57-6B6F864F9492}"/>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120" name="TextBox 119">
          <a:extLst>
            <a:ext uri="{FF2B5EF4-FFF2-40B4-BE49-F238E27FC236}">
              <a16:creationId xmlns:a16="http://schemas.microsoft.com/office/drawing/2014/main" id="{A75088BC-1E60-4118-A2D3-9D66A9E8EFE1}"/>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121" name="TextBox 120">
          <a:extLst>
            <a:ext uri="{FF2B5EF4-FFF2-40B4-BE49-F238E27FC236}">
              <a16:creationId xmlns:a16="http://schemas.microsoft.com/office/drawing/2014/main" id="{4091C082-C7B8-4474-A6F9-9C18F9B93830}"/>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122" name="TextBox 121">
          <a:extLst>
            <a:ext uri="{FF2B5EF4-FFF2-40B4-BE49-F238E27FC236}">
              <a16:creationId xmlns:a16="http://schemas.microsoft.com/office/drawing/2014/main" id="{885F8337-C751-458C-81AB-DA8A882D6995}"/>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123" name="TextBox 122">
          <a:extLst>
            <a:ext uri="{FF2B5EF4-FFF2-40B4-BE49-F238E27FC236}">
              <a16:creationId xmlns:a16="http://schemas.microsoft.com/office/drawing/2014/main" id="{1A410DA5-CA0C-4F9D-8155-B0911EC78976}"/>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124" name="TextBox 123">
          <a:extLst>
            <a:ext uri="{FF2B5EF4-FFF2-40B4-BE49-F238E27FC236}">
              <a16:creationId xmlns:a16="http://schemas.microsoft.com/office/drawing/2014/main" id="{D2B59CB2-E2FC-4860-849E-A275D73B6E69}"/>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125" name="TextBox 124">
          <a:extLst>
            <a:ext uri="{FF2B5EF4-FFF2-40B4-BE49-F238E27FC236}">
              <a16:creationId xmlns:a16="http://schemas.microsoft.com/office/drawing/2014/main" id="{41AEDE97-0CD8-42D8-89F7-30E4BBBF9C0E}"/>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126" name="TextBox 125">
          <a:extLst>
            <a:ext uri="{FF2B5EF4-FFF2-40B4-BE49-F238E27FC236}">
              <a16:creationId xmlns:a16="http://schemas.microsoft.com/office/drawing/2014/main" id="{E30CB568-30FB-465F-8901-C66C14F9F505}"/>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127" name="TextBox 126">
          <a:extLst>
            <a:ext uri="{FF2B5EF4-FFF2-40B4-BE49-F238E27FC236}">
              <a16:creationId xmlns:a16="http://schemas.microsoft.com/office/drawing/2014/main" id="{3ECD50B6-A6FD-490D-9E9A-26B005EB035D}"/>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128" name="TextBox 127">
          <a:extLst>
            <a:ext uri="{FF2B5EF4-FFF2-40B4-BE49-F238E27FC236}">
              <a16:creationId xmlns:a16="http://schemas.microsoft.com/office/drawing/2014/main" id="{34923A1C-1FEA-42FD-9BB4-9522A6A974DD}"/>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129" name="TextBox 128">
          <a:extLst>
            <a:ext uri="{FF2B5EF4-FFF2-40B4-BE49-F238E27FC236}">
              <a16:creationId xmlns:a16="http://schemas.microsoft.com/office/drawing/2014/main" id="{D21794CB-8B29-4198-90F4-F0AF77F806E1}"/>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130" name="TextBox 129">
          <a:extLst>
            <a:ext uri="{FF2B5EF4-FFF2-40B4-BE49-F238E27FC236}">
              <a16:creationId xmlns:a16="http://schemas.microsoft.com/office/drawing/2014/main" id="{231C488E-7A06-4675-B067-4B4A00EDCAB6}"/>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131" name="TextBox 130">
          <a:extLst>
            <a:ext uri="{FF2B5EF4-FFF2-40B4-BE49-F238E27FC236}">
              <a16:creationId xmlns:a16="http://schemas.microsoft.com/office/drawing/2014/main" id="{DEB4500A-BADA-4CCF-86A6-F48469505CEA}"/>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132" name="TextBox 131">
          <a:extLst>
            <a:ext uri="{FF2B5EF4-FFF2-40B4-BE49-F238E27FC236}">
              <a16:creationId xmlns:a16="http://schemas.microsoft.com/office/drawing/2014/main" id="{CF2A6011-61A2-481E-A332-29C8E012E68F}"/>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133" name="TextBox 132">
          <a:extLst>
            <a:ext uri="{FF2B5EF4-FFF2-40B4-BE49-F238E27FC236}">
              <a16:creationId xmlns:a16="http://schemas.microsoft.com/office/drawing/2014/main" id="{09ED0048-B33A-4640-B1EF-140FC1A1646A}"/>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134" name="TextBox 133">
          <a:extLst>
            <a:ext uri="{FF2B5EF4-FFF2-40B4-BE49-F238E27FC236}">
              <a16:creationId xmlns:a16="http://schemas.microsoft.com/office/drawing/2014/main" id="{0BA4EE15-3000-4177-A4DB-4F66FC8E32E6}"/>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135" name="TextBox 134">
          <a:extLst>
            <a:ext uri="{FF2B5EF4-FFF2-40B4-BE49-F238E27FC236}">
              <a16:creationId xmlns:a16="http://schemas.microsoft.com/office/drawing/2014/main" id="{21CEEED3-CFE8-4DF2-B0F5-DB68A7D766F5}"/>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136" name="TextBox 135">
          <a:extLst>
            <a:ext uri="{FF2B5EF4-FFF2-40B4-BE49-F238E27FC236}">
              <a16:creationId xmlns:a16="http://schemas.microsoft.com/office/drawing/2014/main" id="{2CE71A52-B32A-43C1-BE66-8E31D55FFE1E}"/>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137" name="TextBox 136">
          <a:extLst>
            <a:ext uri="{FF2B5EF4-FFF2-40B4-BE49-F238E27FC236}">
              <a16:creationId xmlns:a16="http://schemas.microsoft.com/office/drawing/2014/main" id="{5BCFD818-3223-44AE-AC92-9A8C84C46E1F}"/>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138" name="TextBox 137">
          <a:extLst>
            <a:ext uri="{FF2B5EF4-FFF2-40B4-BE49-F238E27FC236}">
              <a16:creationId xmlns:a16="http://schemas.microsoft.com/office/drawing/2014/main" id="{F52C7A40-9882-4ECB-A451-8F011125C23B}"/>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139" name="TextBox 138">
          <a:extLst>
            <a:ext uri="{FF2B5EF4-FFF2-40B4-BE49-F238E27FC236}">
              <a16:creationId xmlns:a16="http://schemas.microsoft.com/office/drawing/2014/main" id="{A9CE97D1-909C-4310-A916-F8DA40CE11A4}"/>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140" name="TextBox 139">
          <a:extLst>
            <a:ext uri="{FF2B5EF4-FFF2-40B4-BE49-F238E27FC236}">
              <a16:creationId xmlns:a16="http://schemas.microsoft.com/office/drawing/2014/main" id="{8FAD45E8-8D75-4FA7-83CE-392E780D7E21}"/>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141" name="TextBox 140">
          <a:extLst>
            <a:ext uri="{FF2B5EF4-FFF2-40B4-BE49-F238E27FC236}">
              <a16:creationId xmlns:a16="http://schemas.microsoft.com/office/drawing/2014/main" id="{0AEADCF0-191C-4856-8CBE-215B050DE5EA}"/>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142" name="TextBox 141">
          <a:extLst>
            <a:ext uri="{FF2B5EF4-FFF2-40B4-BE49-F238E27FC236}">
              <a16:creationId xmlns:a16="http://schemas.microsoft.com/office/drawing/2014/main" id="{220D0307-2AD3-4253-8CAD-1AE240B744E0}"/>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143" name="TextBox 142">
          <a:extLst>
            <a:ext uri="{FF2B5EF4-FFF2-40B4-BE49-F238E27FC236}">
              <a16:creationId xmlns:a16="http://schemas.microsoft.com/office/drawing/2014/main" id="{D2B70709-7C37-4F9B-8495-BC37AB60B8C7}"/>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144" name="TextBox 143">
          <a:extLst>
            <a:ext uri="{FF2B5EF4-FFF2-40B4-BE49-F238E27FC236}">
              <a16:creationId xmlns:a16="http://schemas.microsoft.com/office/drawing/2014/main" id="{C090B2A4-B091-46EF-AA35-F8C9EFCE2DA8}"/>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145" name="TextBox 144">
          <a:extLst>
            <a:ext uri="{FF2B5EF4-FFF2-40B4-BE49-F238E27FC236}">
              <a16:creationId xmlns:a16="http://schemas.microsoft.com/office/drawing/2014/main" id="{DA73A963-DBB5-49A4-9C84-0C36620A2FDD}"/>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146" name="TextBox 145">
          <a:extLst>
            <a:ext uri="{FF2B5EF4-FFF2-40B4-BE49-F238E27FC236}">
              <a16:creationId xmlns:a16="http://schemas.microsoft.com/office/drawing/2014/main" id="{D02A2C57-2A67-4303-AE5F-CFDE42BAEC17}"/>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147" name="TextBox 146">
          <a:extLst>
            <a:ext uri="{FF2B5EF4-FFF2-40B4-BE49-F238E27FC236}">
              <a16:creationId xmlns:a16="http://schemas.microsoft.com/office/drawing/2014/main" id="{CC337380-26C7-4A8E-A367-910676E1CAF2}"/>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148" name="TextBox 147">
          <a:extLst>
            <a:ext uri="{FF2B5EF4-FFF2-40B4-BE49-F238E27FC236}">
              <a16:creationId xmlns:a16="http://schemas.microsoft.com/office/drawing/2014/main" id="{A3725DF7-8525-412E-B529-6B392C7598F4}"/>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149" name="TextBox 148">
          <a:extLst>
            <a:ext uri="{FF2B5EF4-FFF2-40B4-BE49-F238E27FC236}">
              <a16:creationId xmlns:a16="http://schemas.microsoft.com/office/drawing/2014/main" id="{2F2BBD08-5034-4FD9-A391-9A1D8BD9652D}"/>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150" name="TextBox 149">
          <a:extLst>
            <a:ext uri="{FF2B5EF4-FFF2-40B4-BE49-F238E27FC236}">
              <a16:creationId xmlns:a16="http://schemas.microsoft.com/office/drawing/2014/main" id="{89338540-C62B-4E07-BD80-9F34A98FBC21}"/>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151" name="TextBox 150">
          <a:extLst>
            <a:ext uri="{FF2B5EF4-FFF2-40B4-BE49-F238E27FC236}">
              <a16:creationId xmlns:a16="http://schemas.microsoft.com/office/drawing/2014/main" id="{0691B350-D1EC-4976-9DCB-5A15019E290B}"/>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152" name="TextBox 151">
          <a:extLst>
            <a:ext uri="{FF2B5EF4-FFF2-40B4-BE49-F238E27FC236}">
              <a16:creationId xmlns:a16="http://schemas.microsoft.com/office/drawing/2014/main" id="{50A61E93-6469-42A2-99D0-098DEDA5680E}"/>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153" name="TextBox 152">
          <a:extLst>
            <a:ext uri="{FF2B5EF4-FFF2-40B4-BE49-F238E27FC236}">
              <a16:creationId xmlns:a16="http://schemas.microsoft.com/office/drawing/2014/main" id="{C24A4B2F-4914-402D-9077-7CF5C020690B}"/>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154" name="TextBox 153">
          <a:extLst>
            <a:ext uri="{FF2B5EF4-FFF2-40B4-BE49-F238E27FC236}">
              <a16:creationId xmlns:a16="http://schemas.microsoft.com/office/drawing/2014/main" id="{1564C02E-DC27-4408-B980-84019B78D293}"/>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155" name="TextBox 154">
          <a:extLst>
            <a:ext uri="{FF2B5EF4-FFF2-40B4-BE49-F238E27FC236}">
              <a16:creationId xmlns:a16="http://schemas.microsoft.com/office/drawing/2014/main" id="{D87B384B-0E4D-4570-BFFA-A5D5A5C01C41}"/>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156" name="TextBox 155">
          <a:extLst>
            <a:ext uri="{FF2B5EF4-FFF2-40B4-BE49-F238E27FC236}">
              <a16:creationId xmlns:a16="http://schemas.microsoft.com/office/drawing/2014/main" id="{3C8842A8-6FDC-4B1F-BC45-6551ABF72113}"/>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157" name="TextBox 156">
          <a:extLst>
            <a:ext uri="{FF2B5EF4-FFF2-40B4-BE49-F238E27FC236}">
              <a16:creationId xmlns:a16="http://schemas.microsoft.com/office/drawing/2014/main" id="{ADBE5D71-659C-4FE4-9AEA-F50EA872EEB1}"/>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158" name="TextBox 157">
          <a:extLst>
            <a:ext uri="{FF2B5EF4-FFF2-40B4-BE49-F238E27FC236}">
              <a16:creationId xmlns:a16="http://schemas.microsoft.com/office/drawing/2014/main" id="{17129904-3912-4533-BBAF-FE39933D0FC9}"/>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159" name="TextBox 158">
          <a:extLst>
            <a:ext uri="{FF2B5EF4-FFF2-40B4-BE49-F238E27FC236}">
              <a16:creationId xmlns:a16="http://schemas.microsoft.com/office/drawing/2014/main" id="{13AD5DE2-D143-47EC-8FE3-713C78796FAD}"/>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160" name="TextBox 159">
          <a:extLst>
            <a:ext uri="{FF2B5EF4-FFF2-40B4-BE49-F238E27FC236}">
              <a16:creationId xmlns:a16="http://schemas.microsoft.com/office/drawing/2014/main" id="{A37A153D-A9AF-42B1-BE3A-F2CE5E69C8BF}"/>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161" name="TextBox 160">
          <a:extLst>
            <a:ext uri="{FF2B5EF4-FFF2-40B4-BE49-F238E27FC236}">
              <a16:creationId xmlns:a16="http://schemas.microsoft.com/office/drawing/2014/main" id="{2295DC14-9756-48C1-9543-7B13A1BB541D}"/>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162" name="TextBox 161">
          <a:extLst>
            <a:ext uri="{FF2B5EF4-FFF2-40B4-BE49-F238E27FC236}">
              <a16:creationId xmlns:a16="http://schemas.microsoft.com/office/drawing/2014/main" id="{894B5C2D-19F1-4347-9A67-B99BB2B1BB8F}"/>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163" name="TextBox 162">
          <a:extLst>
            <a:ext uri="{FF2B5EF4-FFF2-40B4-BE49-F238E27FC236}">
              <a16:creationId xmlns:a16="http://schemas.microsoft.com/office/drawing/2014/main" id="{7E243067-BD8D-4D12-9E3B-521118588AF0}"/>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164" name="TextBox 163">
          <a:extLst>
            <a:ext uri="{FF2B5EF4-FFF2-40B4-BE49-F238E27FC236}">
              <a16:creationId xmlns:a16="http://schemas.microsoft.com/office/drawing/2014/main" id="{6487D89A-F77B-42FB-8F78-845703AE8EAC}"/>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165" name="TextBox 164">
          <a:extLst>
            <a:ext uri="{FF2B5EF4-FFF2-40B4-BE49-F238E27FC236}">
              <a16:creationId xmlns:a16="http://schemas.microsoft.com/office/drawing/2014/main" id="{416A8CF6-D59B-49C8-96EF-0F76C5ADB70B}"/>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166" name="TextBox 165">
          <a:extLst>
            <a:ext uri="{FF2B5EF4-FFF2-40B4-BE49-F238E27FC236}">
              <a16:creationId xmlns:a16="http://schemas.microsoft.com/office/drawing/2014/main" id="{708032C5-7F64-4F61-9230-BEA529A544B7}"/>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167" name="TextBox 166">
          <a:extLst>
            <a:ext uri="{FF2B5EF4-FFF2-40B4-BE49-F238E27FC236}">
              <a16:creationId xmlns:a16="http://schemas.microsoft.com/office/drawing/2014/main" id="{D2D52C48-DA4E-42A1-81DE-43F671C0067E}"/>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168" name="TextBox 167">
          <a:extLst>
            <a:ext uri="{FF2B5EF4-FFF2-40B4-BE49-F238E27FC236}">
              <a16:creationId xmlns:a16="http://schemas.microsoft.com/office/drawing/2014/main" id="{65FA99A5-1385-4507-8CE1-F6D4B48F6756}"/>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169" name="TextBox 168">
          <a:extLst>
            <a:ext uri="{FF2B5EF4-FFF2-40B4-BE49-F238E27FC236}">
              <a16:creationId xmlns:a16="http://schemas.microsoft.com/office/drawing/2014/main" id="{75383849-6616-46F7-86DB-2739D5E31DF1}"/>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170" name="TextBox 169">
          <a:extLst>
            <a:ext uri="{FF2B5EF4-FFF2-40B4-BE49-F238E27FC236}">
              <a16:creationId xmlns:a16="http://schemas.microsoft.com/office/drawing/2014/main" id="{58BBE8D7-1631-43D3-952B-6ACDE4B75C55}"/>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171" name="TextBox 170">
          <a:extLst>
            <a:ext uri="{FF2B5EF4-FFF2-40B4-BE49-F238E27FC236}">
              <a16:creationId xmlns:a16="http://schemas.microsoft.com/office/drawing/2014/main" id="{6428CC28-70AF-4861-8893-035C6C82EA3F}"/>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172" name="TextBox 171">
          <a:extLst>
            <a:ext uri="{FF2B5EF4-FFF2-40B4-BE49-F238E27FC236}">
              <a16:creationId xmlns:a16="http://schemas.microsoft.com/office/drawing/2014/main" id="{B4626DB5-97F6-4329-A982-35D25EE42C9B}"/>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173" name="TextBox 172">
          <a:extLst>
            <a:ext uri="{FF2B5EF4-FFF2-40B4-BE49-F238E27FC236}">
              <a16:creationId xmlns:a16="http://schemas.microsoft.com/office/drawing/2014/main" id="{674A2A41-FC51-4210-88CC-67B36498B08F}"/>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174" name="TextBox 173">
          <a:extLst>
            <a:ext uri="{FF2B5EF4-FFF2-40B4-BE49-F238E27FC236}">
              <a16:creationId xmlns:a16="http://schemas.microsoft.com/office/drawing/2014/main" id="{0D0601C4-9A61-4DF0-A559-223DDF77BAB2}"/>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175" name="TextBox 174">
          <a:extLst>
            <a:ext uri="{FF2B5EF4-FFF2-40B4-BE49-F238E27FC236}">
              <a16:creationId xmlns:a16="http://schemas.microsoft.com/office/drawing/2014/main" id="{1C51DE14-F5A1-4948-9EBF-1A9A29A7D7BB}"/>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176" name="TextBox 175">
          <a:extLst>
            <a:ext uri="{FF2B5EF4-FFF2-40B4-BE49-F238E27FC236}">
              <a16:creationId xmlns:a16="http://schemas.microsoft.com/office/drawing/2014/main" id="{6D199A48-E3F8-4546-AF6A-16E03F5EBACB}"/>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177" name="TextBox 176">
          <a:extLst>
            <a:ext uri="{FF2B5EF4-FFF2-40B4-BE49-F238E27FC236}">
              <a16:creationId xmlns:a16="http://schemas.microsoft.com/office/drawing/2014/main" id="{EA83E6BF-C7B8-4164-A1AA-B8460B4DC815}"/>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178" name="TextBox 177">
          <a:extLst>
            <a:ext uri="{FF2B5EF4-FFF2-40B4-BE49-F238E27FC236}">
              <a16:creationId xmlns:a16="http://schemas.microsoft.com/office/drawing/2014/main" id="{22FF1D68-9CAA-4675-A801-98E744017530}"/>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179" name="TextBox 178">
          <a:extLst>
            <a:ext uri="{FF2B5EF4-FFF2-40B4-BE49-F238E27FC236}">
              <a16:creationId xmlns:a16="http://schemas.microsoft.com/office/drawing/2014/main" id="{6A4454A7-516D-4EF6-B794-3B651EC2804B}"/>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180" name="TextBox 179">
          <a:extLst>
            <a:ext uri="{FF2B5EF4-FFF2-40B4-BE49-F238E27FC236}">
              <a16:creationId xmlns:a16="http://schemas.microsoft.com/office/drawing/2014/main" id="{2B80C124-D2BB-45A3-BAF1-65457FFE914E}"/>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181" name="TextBox 180">
          <a:extLst>
            <a:ext uri="{FF2B5EF4-FFF2-40B4-BE49-F238E27FC236}">
              <a16:creationId xmlns:a16="http://schemas.microsoft.com/office/drawing/2014/main" id="{4F9E16A5-D239-4F14-B9D9-C13934C059F1}"/>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182" name="TextBox 181">
          <a:extLst>
            <a:ext uri="{FF2B5EF4-FFF2-40B4-BE49-F238E27FC236}">
              <a16:creationId xmlns:a16="http://schemas.microsoft.com/office/drawing/2014/main" id="{271804E4-F25E-465E-854A-B1B85F76D67B}"/>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183" name="TextBox 182">
          <a:extLst>
            <a:ext uri="{FF2B5EF4-FFF2-40B4-BE49-F238E27FC236}">
              <a16:creationId xmlns:a16="http://schemas.microsoft.com/office/drawing/2014/main" id="{C34DB534-73A9-43DC-81E8-EA4D47E22DEC}"/>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184" name="TextBox 183">
          <a:extLst>
            <a:ext uri="{FF2B5EF4-FFF2-40B4-BE49-F238E27FC236}">
              <a16:creationId xmlns:a16="http://schemas.microsoft.com/office/drawing/2014/main" id="{1A317689-DE07-4226-AB03-605E60D1A8AF}"/>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185" name="TextBox 184">
          <a:extLst>
            <a:ext uri="{FF2B5EF4-FFF2-40B4-BE49-F238E27FC236}">
              <a16:creationId xmlns:a16="http://schemas.microsoft.com/office/drawing/2014/main" id="{1B96FD37-AC2C-4FE9-B25E-6E1C9C10ABAE}"/>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186" name="TextBox 185">
          <a:extLst>
            <a:ext uri="{FF2B5EF4-FFF2-40B4-BE49-F238E27FC236}">
              <a16:creationId xmlns:a16="http://schemas.microsoft.com/office/drawing/2014/main" id="{49ABE22D-5359-4CB2-93C4-A1B101002864}"/>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187" name="TextBox 186">
          <a:extLst>
            <a:ext uri="{FF2B5EF4-FFF2-40B4-BE49-F238E27FC236}">
              <a16:creationId xmlns:a16="http://schemas.microsoft.com/office/drawing/2014/main" id="{E7F804F3-55FB-4564-B745-299D228B1B56}"/>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188" name="TextBox 187">
          <a:extLst>
            <a:ext uri="{FF2B5EF4-FFF2-40B4-BE49-F238E27FC236}">
              <a16:creationId xmlns:a16="http://schemas.microsoft.com/office/drawing/2014/main" id="{BC6C4F6A-2AC7-43E0-BC53-6EF861B27814}"/>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189" name="TextBox 188">
          <a:extLst>
            <a:ext uri="{FF2B5EF4-FFF2-40B4-BE49-F238E27FC236}">
              <a16:creationId xmlns:a16="http://schemas.microsoft.com/office/drawing/2014/main" id="{B5A988B5-337E-4D42-8831-7F988FEBDCD3}"/>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190" name="TextBox 189">
          <a:extLst>
            <a:ext uri="{FF2B5EF4-FFF2-40B4-BE49-F238E27FC236}">
              <a16:creationId xmlns:a16="http://schemas.microsoft.com/office/drawing/2014/main" id="{47C31536-7CA2-4B3F-9C90-37F31B0DF49D}"/>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191" name="TextBox 190">
          <a:extLst>
            <a:ext uri="{FF2B5EF4-FFF2-40B4-BE49-F238E27FC236}">
              <a16:creationId xmlns:a16="http://schemas.microsoft.com/office/drawing/2014/main" id="{95874724-ADFC-4BD0-A6C4-DC48A5B56545}"/>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192" name="TextBox 191">
          <a:extLst>
            <a:ext uri="{FF2B5EF4-FFF2-40B4-BE49-F238E27FC236}">
              <a16:creationId xmlns:a16="http://schemas.microsoft.com/office/drawing/2014/main" id="{4C7710BD-C8BB-4EE0-8743-78C1231C08F9}"/>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193" name="TextBox 192">
          <a:extLst>
            <a:ext uri="{FF2B5EF4-FFF2-40B4-BE49-F238E27FC236}">
              <a16:creationId xmlns:a16="http://schemas.microsoft.com/office/drawing/2014/main" id="{D7F5809C-6DD5-4CDB-9E78-52CC552D201A}"/>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194" name="TextBox 193">
          <a:extLst>
            <a:ext uri="{FF2B5EF4-FFF2-40B4-BE49-F238E27FC236}">
              <a16:creationId xmlns:a16="http://schemas.microsoft.com/office/drawing/2014/main" id="{67D4374B-ED19-43B3-AAB4-A5DE3B26DF1F}"/>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195" name="TextBox 194">
          <a:extLst>
            <a:ext uri="{FF2B5EF4-FFF2-40B4-BE49-F238E27FC236}">
              <a16:creationId xmlns:a16="http://schemas.microsoft.com/office/drawing/2014/main" id="{C86791B3-A137-4108-8B1A-D7DF06177353}"/>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196" name="TextBox 195">
          <a:extLst>
            <a:ext uri="{FF2B5EF4-FFF2-40B4-BE49-F238E27FC236}">
              <a16:creationId xmlns:a16="http://schemas.microsoft.com/office/drawing/2014/main" id="{2F6EE69B-2CE9-456F-94ED-412EEF5F9E50}"/>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197" name="TextBox 196">
          <a:extLst>
            <a:ext uri="{FF2B5EF4-FFF2-40B4-BE49-F238E27FC236}">
              <a16:creationId xmlns:a16="http://schemas.microsoft.com/office/drawing/2014/main" id="{AACFEE62-F91E-46C8-83D0-53C41B045ED2}"/>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198" name="TextBox 197">
          <a:extLst>
            <a:ext uri="{FF2B5EF4-FFF2-40B4-BE49-F238E27FC236}">
              <a16:creationId xmlns:a16="http://schemas.microsoft.com/office/drawing/2014/main" id="{A4DEA617-F36F-49BB-B025-7110037F1870}"/>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199" name="TextBox 198">
          <a:extLst>
            <a:ext uri="{FF2B5EF4-FFF2-40B4-BE49-F238E27FC236}">
              <a16:creationId xmlns:a16="http://schemas.microsoft.com/office/drawing/2014/main" id="{540EE6D0-C076-4ADB-BA9C-5F483F3CE566}"/>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200" name="TextBox 199">
          <a:extLst>
            <a:ext uri="{FF2B5EF4-FFF2-40B4-BE49-F238E27FC236}">
              <a16:creationId xmlns:a16="http://schemas.microsoft.com/office/drawing/2014/main" id="{A45447BF-529B-46DF-9C3A-064296370D85}"/>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201" name="TextBox 200">
          <a:extLst>
            <a:ext uri="{FF2B5EF4-FFF2-40B4-BE49-F238E27FC236}">
              <a16:creationId xmlns:a16="http://schemas.microsoft.com/office/drawing/2014/main" id="{594FA817-12F8-449E-99F1-3E2FD471F3B9}"/>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202" name="TextBox 201">
          <a:extLst>
            <a:ext uri="{FF2B5EF4-FFF2-40B4-BE49-F238E27FC236}">
              <a16:creationId xmlns:a16="http://schemas.microsoft.com/office/drawing/2014/main" id="{5CBBEA31-8C18-4239-8D49-BFD68DDC9086}"/>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203" name="TextBox 202">
          <a:extLst>
            <a:ext uri="{FF2B5EF4-FFF2-40B4-BE49-F238E27FC236}">
              <a16:creationId xmlns:a16="http://schemas.microsoft.com/office/drawing/2014/main" id="{C1ABB8D7-78BC-4C67-A2D3-FBF4040C36B3}"/>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204" name="TextBox 203">
          <a:extLst>
            <a:ext uri="{FF2B5EF4-FFF2-40B4-BE49-F238E27FC236}">
              <a16:creationId xmlns:a16="http://schemas.microsoft.com/office/drawing/2014/main" id="{564D8FCA-7982-4018-A3D2-50A59BE2019F}"/>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205" name="TextBox 204">
          <a:extLst>
            <a:ext uri="{FF2B5EF4-FFF2-40B4-BE49-F238E27FC236}">
              <a16:creationId xmlns:a16="http://schemas.microsoft.com/office/drawing/2014/main" id="{BDB931CC-11D6-4C36-A8D2-60416A00523D}"/>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206" name="TextBox 205">
          <a:extLst>
            <a:ext uri="{FF2B5EF4-FFF2-40B4-BE49-F238E27FC236}">
              <a16:creationId xmlns:a16="http://schemas.microsoft.com/office/drawing/2014/main" id="{CDC50436-ECF0-4235-B835-24722400FAA2}"/>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207" name="TextBox 206">
          <a:extLst>
            <a:ext uri="{FF2B5EF4-FFF2-40B4-BE49-F238E27FC236}">
              <a16:creationId xmlns:a16="http://schemas.microsoft.com/office/drawing/2014/main" id="{5E08EE3B-8DD9-4EBB-93FC-F8AE5AAE3FF3}"/>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208" name="TextBox 207">
          <a:extLst>
            <a:ext uri="{FF2B5EF4-FFF2-40B4-BE49-F238E27FC236}">
              <a16:creationId xmlns:a16="http://schemas.microsoft.com/office/drawing/2014/main" id="{15771D92-09DB-4FF9-81B9-495A35C0762C}"/>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209" name="TextBox 208">
          <a:extLst>
            <a:ext uri="{FF2B5EF4-FFF2-40B4-BE49-F238E27FC236}">
              <a16:creationId xmlns:a16="http://schemas.microsoft.com/office/drawing/2014/main" id="{ED72A550-3C00-4CED-86E2-15748D631EAA}"/>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210" name="TextBox 209">
          <a:extLst>
            <a:ext uri="{FF2B5EF4-FFF2-40B4-BE49-F238E27FC236}">
              <a16:creationId xmlns:a16="http://schemas.microsoft.com/office/drawing/2014/main" id="{78F5AEB5-FD70-4364-B8DC-2C718BCDC889}"/>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211" name="TextBox 210">
          <a:extLst>
            <a:ext uri="{FF2B5EF4-FFF2-40B4-BE49-F238E27FC236}">
              <a16:creationId xmlns:a16="http://schemas.microsoft.com/office/drawing/2014/main" id="{90825532-9CDB-4969-93E5-6893C63813B7}"/>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212" name="TextBox 211">
          <a:extLst>
            <a:ext uri="{FF2B5EF4-FFF2-40B4-BE49-F238E27FC236}">
              <a16:creationId xmlns:a16="http://schemas.microsoft.com/office/drawing/2014/main" id="{B03D3448-EA2F-4A78-B0E3-80A29B0946D5}"/>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213" name="TextBox 212">
          <a:extLst>
            <a:ext uri="{FF2B5EF4-FFF2-40B4-BE49-F238E27FC236}">
              <a16:creationId xmlns:a16="http://schemas.microsoft.com/office/drawing/2014/main" id="{C3642A41-F9F4-41FC-A122-A9DA0D91FF21}"/>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214" name="TextBox 213">
          <a:extLst>
            <a:ext uri="{FF2B5EF4-FFF2-40B4-BE49-F238E27FC236}">
              <a16:creationId xmlns:a16="http://schemas.microsoft.com/office/drawing/2014/main" id="{B4B8B426-C296-48B7-972F-8D8048B2993C}"/>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215" name="TextBox 214">
          <a:extLst>
            <a:ext uri="{FF2B5EF4-FFF2-40B4-BE49-F238E27FC236}">
              <a16:creationId xmlns:a16="http://schemas.microsoft.com/office/drawing/2014/main" id="{D6A364D0-2512-4968-B9A9-6161A5A8A5D4}"/>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216" name="TextBox 215">
          <a:extLst>
            <a:ext uri="{FF2B5EF4-FFF2-40B4-BE49-F238E27FC236}">
              <a16:creationId xmlns:a16="http://schemas.microsoft.com/office/drawing/2014/main" id="{D9232E5D-D875-4BF1-B750-A6CC777DBB04}"/>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217" name="TextBox 216">
          <a:extLst>
            <a:ext uri="{FF2B5EF4-FFF2-40B4-BE49-F238E27FC236}">
              <a16:creationId xmlns:a16="http://schemas.microsoft.com/office/drawing/2014/main" id="{76F28EB1-64AE-49DC-B392-9337DBAF6804}"/>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218" name="TextBox 217">
          <a:extLst>
            <a:ext uri="{FF2B5EF4-FFF2-40B4-BE49-F238E27FC236}">
              <a16:creationId xmlns:a16="http://schemas.microsoft.com/office/drawing/2014/main" id="{E4464FEB-C794-44F8-9939-A77CEE7339E1}"/>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219" name="TextBox 218">
          <a:extLst>
            <a:ext uri="{FF2B5EF4-FFF2-40B4-BE49-F238E27FC236}">
              <a16:creationId xmlns:a16="http://schemas.microsoft.com/office/drawing/2014/main" id="{BE835556-5350-4768-8A61-848053E8AC32}"/>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220" name="TextBox 219">
          <a:extLst>
            <a:ext uri="{FF2B5EF4-FFF2-40B4-BE49-F238E27FC236}">
              <a16:creationId xmlns:a16="http://schemas.microsoft.com/office/drawing/2014/main" id="{4CA08C80-008F-440D-9A98-43D7E76A2FB3}"/>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221" name="TextBox 220">
          <a:extLst>
            <a:ext uri="{FF2B5EF4-FFF2-40B4-BE49-F238E27FC236}">
              <a16:creationId xmlns:a16="http://schemas.microsoft.com/office/drawing/2014/main" id="{B32B02A8-A6AB-4846-AD33-D78FA8A82B2B}"/>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222" name="TextBox 221">
          <a:extLst>
            <a:ext uri="{FF2B5EF4-FFF2-40B4-BE49-F238E27FC236}">
              <a16:creationId xmlns:a16="http://schemas.microsoft.com/office/drawing/2014/main" id="{25116A3F-D471-42EA-AF5F-D4C7180249BC}"/>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223" name="TextBox 222">
          <a:extLst>
            <a:ext uri="{FF2B5EF4-FFF2-40B4-BE49-F238E27FC236}">
              <a16:creationId xmlns:a16="http://schemas.microsoft.com/office/drawing/2014/main" id="{FE514F3B-3987-44C5-9BD8-F01728886456}"/>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224" name="TextBox 223">
          <a:extLst>
            <a:ext uri="{FF2B5EF4-FFF2-40B4-BE49-F238E27FC236}">
              <a16:creationId xmlns:a16="http://schemas.microsoft.com/office/drawing/2014/main" id="{6FE1D28B-E639-416D-AA78-ACC152BF5432}"/>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225" name="TextBox 224">
          <a:extLst>
            <a:ext uri="{FF2B5EF4-FFF2-40B4-BE49-F238E27FC236}">
              <a16:creationId xmlns:a16="http://schemas.microsoft.com/office/drawing/2014/main" id="{303AF605-545A-48EB-9AFD-7CA966BC4358}"/>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226" name="TextBox 225">
          <a:extLst>
            <a:ext uri="{FF2B5EF4-FFF2-40B4-BE49-F238E27FC236}">
              <a16:creationId xmlns:a16="http://schemas.microsoft.com/office/drawing/2014/main" id="{951E3010-9FDC-499E-AC82-7CEF930EAB9C}"/>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227" name="TextBox 226">
          <a:extLst>
            <a:ext uri="{FF2B5EF4-FFF2-40B4-BE49-F238E27FC236}">
              <a16:creationId xmlns:a16="http://schemas.microsoft.com/office/drawing/2014/main" id="{85F9AE53-F08D-4CEA-89EF-702CF0FF9C52}"/>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228" name="TextBox 227">
          <a:extLst>
            <a:ext uri="{FF2B5EF4-FFF2-40B4-BE49-F238E27FC236}">
              <a16:creationId xmlns:a16="http://schemas.microsoft.com/office/drawing/2014/main" id="{402A748E-D92E-4E05-BEAD-290BE24B543C}"/>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229" name="TextBox 228">
          <a:extLst>
            <a:ext uri="{FF2B5EF4-FFF2-40B4-BE49-F238E27FC236}">
              <a16:creationId xmlns:a16="http://schemas.microsoft.com/office/drawing/2014/main" id="{92328718-EDC3-4843-B93B-E014136F67D1}"/>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230" name="TextBox 229">
          <a:extLst>
            <a:ext uri="{FF2B5EF4-FFF2-40B4-BE49-F238E27FC236}">
              <a16:creationId xmlns:a16="http://schemas.microsoft.com/office/drawing/2014/main" id="{E06DE4A3-5054-48EA-B8F3-7B15108985F1}"/>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231" name="TextBox 230">
          <a:extLst>
            <a:ext uri="{FF2B5EF4-FFF2-40B4-BE49-F238E27FC236}">
              <a16:creationId xmlns:a16="http://schemas.microsoft.com/office/drawing/2014/main" id="{CD55CBA3-7BED-4BBC-B5EB-01D7B69E0BCF}"/>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232" name="TextBox 231">
          <a:extLst>
            <a:ext uri="{FF2B5EF4-FFF2-40B4-BE49-F238E27FC236}">
              <a16:creationId xmlns:a16="http://schemas.microsoft.com/office/drawing/2014/main" id="{E901EA4A-D488-480A-AAAB-2CA93BCB5E5A}"/>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233" name="TextBox 232">
          <a:extLst>
            <a:ext uri="{FF2B5EF4-FFF2-40B4-BE49-F238E27FC236}">
              <a16:creationId xmlns:a16="http://schemas.microsoft.com/office/drawing/2014/main" id="{8EB97FB6-6793-45EE-9AC8-BC6838EA6BCE}"/>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234" name="TextBox 233">
          <a:extLst>
            <a:ext uri="{FF2B5EF4-FFF2-40B4-BE49-F238E27FC236}">
              <a16:creationId xmlns:a16="http://schemas.microsoft.com/office/drawing/2014/main" id="{88B928C6-8A58-41D1-907A-950780137A15}"/>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235" name="TextBox 234">
          <a:extLst>
            <a:ext uri="{FF2B5EF4-FFF2-40B4-BE49-F238E27FC236}">
              <a16:creationId xmlns:a16="http://schemas.microsoft.com/office/drawing/2014/main" id="{A41A81F7-41F1-4C58-BAE1-9E17F805C254}"/>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236" name="TextBox 235">
          <a:extLst>
            <a:ext uri="{FF2B5EF4-FFF2-40B4-BE49-F238E27FC236}">
              <a16:creationId xmlns:a16="http://schemas.microsoft.com/office/drawing/2014/main" id="{6E0A78D6-7D46-4C37-8082-E652F487F456}"/>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xdr:row>
      <xdr:rowOff>28575</xdr:rowOff>
    </xdr:from>
    <xdr:ext cx="65" cy="172227"/>
    <xdr:sp macro="" textlink="">
      <xdr:nvSpPr>
        <xdr:cNvPr id="237" name="TextBox 236">
          <a:extLst>
            <a:ext uri="{FF2B5EF4-FFF2-40B4-BE49-F238E27FC236}">
              <a16:creationId xmlns:a16="http://schemas.microsoft.com/office/drawing/2014/main" id="{066BBC90-34EF-4374-A1DC-138552529D8A}"/>
            </a:ext>
          </a:extLst>
        </xdr:cNvPr>
        <xdr:cNvSpPr txBox="1"/>
      </xdr:nvSpPr>
      <xdr:spPr>
        <a:xfrm>
          <a:off x="9896475" y="219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238" name="TextBox 237">
          <a:extLst>
            <a:ext uri="{FF2B5EF4-FFF2-40B4-BE49-F238E27FC236}">
              <a16:creationId xmlns:a16="http://schemas.microsoft.com/office/drawing/2014/main" id="{D462EBAB-8D91-4E85-8B11-84CA0DAA5079}"/>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239" name="TextBox 238">
          <a:extLst>
            <a:ext uri="{FF2B5EF4-FFF2-40B4-BE49-F238E27FC236}">
              <a16:creationId xmlns:a16="http://schemas.microsoft.com/office/drawing/2014/main" id="{F1397A8C-703D-4B34-BE56-489FA6C1B1D5}"/>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240" name="TextBox 239">
          <a:extLst>
            <a:ext uri="{FF2B5EF4-FFF2-40B4-BE49-F238E27FC236}">
              <a16:creationId xmlns:a16="http://schemas.microsoft.com/office/drawing/2014/main" id="{7FC9D19A-5601-4C4F-BBB8-80D64BAF5E38}"/>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xdr:row>
      <xdr:rowOff>28575</xdr:rowOff>
    </xdr:from>
    <xdr:ext cx="65" cy="172227"/>
    <xdr:sp macro="" textlink="">
      <xdr:nvSpPr>
        <xdr:cNvPr id="241" name="TextBox 240">
          <a:extLst>
            <a:ext uri="{FF2B5EF4-FFF2-40B4-BE49-F238E27FC236}">
              <a16:creationId xmlns:a16="http://schemas.microsoft.com/office/drawing/2014/main" id="{7A06EEA8-3E73-474C-9080-70C19ADE5A51}"/>
            </a:ext>
          </a:extLst>
        </xdr:cNvPr>
        <xdr:cNvSpPr txBox="1"/>
      </xdr:nvSpPr>
      <xdr:spPr>
        <a:xfrm>
          <a:off x="9896475" y="4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242" name="TextBox 241">
          <a:extLst>
            <a:ext uri="{FF2B5EF4-FFF2-40B4-BE49-F238E27FC236}">
              <a16:creationId xmlns:a16="http://schemas.microsoft.com/office/drawing/2014/main" id="{AD1D4261-A5F9-44B9-AAC0-CC4A153805C2}"/>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243" name="TextBox 242">
          <a:extLst>
            <a:ext uri="{FF2B5EF4-FFF2-40B4-BE49-F238E27FC236}">
              <a16:creationId xmlns:a16="http://schemas.microsoft.com/office/drawing/2014/main" id="{AFC9737E-B604-413E-875A-89FCE042F92A}"/>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244" name="TextBox 243">
          <a:extLst>
            <a:ext uri="{FF2B5EF4-FFF2-40B4-BE49-F238E27FC236}">
              <a16:creationId xmlns:a16="http://schemas.microsoft.com/office/drawing/2014/main" id="{918EF27C-B506-4C36-933E-4B7A9D59953C}"/>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245" name="TextBox 244">
          <a:extLst>
            <a:ext uri="{FF2B5EF4-FFF2-40B4-BE49-F238E27FC236}">
              <a16:creationId xmlns:a16="http://schemas.microsoft.com/office/drawing/2014/main" id="{24478AD7-D1F7-462F-AC17-FD937F4C5606}"/>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xdr:row>
      <xdr:rowOff>28575</xdr:rowOff>
    </xdr:from>
    <xdr:ext cx="65" cy="172227"/>
    <xdr:sp macro="" textlink="">
      <xdr:nvSpPr>
        <xdr:cNvPr id="246" name="TextBox 245">
          <a:extLst>
            <a:ext uri="{FF2B5EF4-FFF2-40B4-BE49-F238E27FC236}">
              <a16:creationId xmlns:a16="http://schemas.microsoft.com/office/drawing/2014/main" id="{50AFB106-ABC8-47A1-BD3A-6AB650BD2A1D}"/>
            </a:ext>
          </a:extLst>
        </xdr:cNvPr>
        <xdr:cNvSpPr txBox="1"/>
      </xdr:nvSpPr>
      <xdr:spPr>
        <a:xfrm>
          <a:off x="9896475" y="587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247" name="TextBox 246">
          <a:extLst>
            <a:ext uri="{FF2B5EF4-FFF2-40B4-BE49-F238E27FC236}">
              <a16:creationId xmlns:a16="http://schemas.microsoft.com/office/drawing/2014/main" id="{D7F6AC84-666B-4DB5-89A6-078D4019498A}"/>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248" name="TextBox 247">
          <a:extLst>
            <a:ext uri="{FF2B5EF4-FFF2-40B4-BE49-F238E27FC236}">
              <a16:creationId xmlns:a16="http://schemas.microsoft.com/office/drawing/2014/main" id="{2E30530F-8E38-46B6-B45E-EF92F0B3C894}"/>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249" name="TextBox 248">
          <a:extLst>
            <a:ext uri="{FF2B5EF4-FFF2-40B4-BE49-F238E27FC236}">
              <a16:creationId xmlns:a16="http://schemas.microsoft.com/office/drawing/2014/main" id="{DE95755F-3EBD-4D59-A329-29B585B5C6F2}"/>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250" name="TextBox 249">
          <a:extLst>
            <a:ext uri="{FF2B5EF4-FFF2-40B4-BE49-F238E27FC236}">
              <a16:creationId xmlns:a16="http://schemas.microsoft.com/office/drawing/2014/main" id="{6959EAA7-A5D8-4572-B4D3-BD85794EA681}"/>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4</xdr:row>
      <xdr:rowOff>28575</xdr:rowOff>
    </xdr:from>
    <xdr:ext cx="65" cy="172227"/>
    <xdr:sp macro="" textlink="">
      <xdr:nvSpPr>
        <xdr:cNvPr id="251" name="TextBox 250">
          <a:extLst>
            <a:ext uri="{FF2B5EF4-FFF2-40B4-BE49-F238E27FC236}">
              <a16:creationId xmlns:a16="http://schemas.microsoft.com/office/drawing/2014/main" id="{A8B346F2-F610-4E9B-B027-502B97A63D0D}"/>
            </a:ext>
          </a:extLst>
        </xdr:cNvPr>
        <xdr:cNvSpPr txBox="1"/>
      </xdr:nvSpPr>
      <xdr:spPr>
        <a:xfrm>
          <a:off x="9896475" y="77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252" name="TextBox 251">
          <a:extLst>
            <a:ext uri="{FF2B5EF4-FFF2-40B4-BE49-F238E27FC236}">
              <a16:creationId xmlns:a16="http://schemas.microsoft.com/office/drawing/2014/main" id="{8DDB91B5-BAB3-4799-BFAC-914A91DD5C8E}"/>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253" name="TextBox 252">
          <a:extLst>
            <a:ext uri="{FF2B5EF4-FFF2-40B4-BE49-F238E27FC236}">
              <a16:creationId xmlns:a16="http://schemas.microsoft.com/office/drawing/2014/main" id="{C600CEBA-D535-4465-B7B2-C3C7E3B06B9E}"/>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254" name="TextBox 253">
          <a:extLst>
            <a:ext uri="{FF2B5EF4-FFF2-40B4-BE49-F238E27FC236}">
              <a16:creationId xmlns:a16="http://schemas.microsoft.com/office/drawing/2014/main" id="{46FFEF42-97F0-4894-BB58-E190025793CB}"/>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255" name="TextBox 254">
          <a:extLst>
            <a:ext uri="{FF2B5EF4-FFF2-40B4-BE49-F238E27FC236}">
              <a16:creationId xmlns:a16="http://schemas.microsoft.com/office/drawing/2014/main" id="{C66E829E-4C3B-4EF8-B59C-46278A096DD7}"/>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5</xdr:row>
      <xdr:rowOff>28575</xdr:rowOff>
    </xdr:from>
    <xdr:ext cx="65" cy="172227"/>
    <xdr:sp macro="" textlink="">
      <xdr:nvSpPr>
        <xdr:cNvPr id="256" name="TextBox 255">
          <a:extLst>
            <a:ext uri="{FF2B5EF4-FFF2-40B4-BE49-F238E27FC236}">
              <a16:creationId xmlns:a16="http://schemas.microsoft.com/office/drawing/2014/main" id="{8747EDDF-787C-4762-8AD4-7814A70F8BEA}"/>
            </a:ext>
          </a:extLst>
        </xdr:cNvPr>
        <xdr:cNvSpPr txBox="1"/>
      </xdr:nvSpPr>
      <xdr:spPr>
        <a:xfrm>
          <a:off x="9896475" y="95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257" name="TextBox 256">
          <a:extLst>
            <a:ext uri="{FF2B5EF4-FFF2-40B4-BE49-F238E27FC236}">
              <a16:creationId xmlns:a16="http://schemas.microsoft.com/office/drawing/2014/main" id="{C2232C30-28F2-4FA3-A208-32580638F894}"/>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258" name="TextBox 257">
          <a:extLst>
            <a:ext uri="{FF2B5EF4-FFF2-40B4-BE49-F238E27FC236}">
              <a16:creationId xmlns:a16="http://schemas.microsoft.com/office/drawing/2014/main" id="{54D0597B-0759-4C4F-9C54-599E131F3010}"/>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259" name="TextBox 258">
          <a:extLst>
            <a:ext uri="{FF2B5EF4-FFF2-40B4-BE49-F238E27FC236}">
              <a16:creationId xmlns:a16="http://schemas.microsoft.com/office/drawing/2014/main" id="{CA48B86D-EA69-4E9B-9309-551D7A73FF2C}"/>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260" name="TextBox 259">
          <a:extLst>
            <a:ext uri="{FF2B5EF4-FFF2-40B4-BE49-F238E27FC236}">
              <a16:creationId xmlns:a16="http://schemas.microsoft.com/office/drawing/2014/main" id="{37BC4943-C463-4AFB-B59D-1FB63B395B3F}"/>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6</xdr:row>
      <xdr:rowOff>28575</xdr:rowOff>
    </xdr:from>
    <xdr:ext cx="65" cy="172227"/>
    <xdr:sp macro="" textlink="">
      <xdr:nvSpPr>
        <xdr:cNvPr id="261" name="TextBox 260">
          <a:extLst>
            <a:ext uri="{FF2B5EF4-FFF2-40B4-BE49-F238E27FC236}">
              <a16:creationId xmlns:a16="http://schemas.microsoft.com/office/drawing/2014/main" id="{9F44223C-98CB-4E6C-A2EB-8E76CBA60817}"/>
            </a:ext>
          </a:extLst>
        </xdr:cNvPr>
        <xdr:cNvSpPr txBox="1"/>
      </xdr:nvSpPr>
      <xdr:spPr>
        <a:xfrm>
          <a:off x="989647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262" name="TextBox 261">
          <a:extLst>
            <a:ext uri="{FF2B5EF4-FFF2-40B4-BE49-F238E27FC236}">
              <a16:creationId xmlns:a16="http://schemas.microsoft.com/office/drawing/2014/main" id="{F2ED40A1-B12F-4E58-8F49-63A69A196BDE}"/>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263" name="TextBox 262">
          <a:extLst>
            <a:ext uri="{FF2B5EF4-FFF2-40B4-BE49-F238E27FC236}">
              <a16:creationId xmlns:a16="http://schemas.microsoft.com/office/drawing/2014/main" id="{157109AA-FC31-46D7-9DD7-1505F310AA50}"/>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264" name="TextBox 263">
          <a:extLst>
            <a:ext uri="{FF2B5EF4-FFF2-40B4-BE49-F238E27FC236}">
              <a16:creationId xmlns:a16="http://schemas.microsoft.com/office/drawing/2014/main" id="{FF3B9A81-2EB9-425D-B6B2-CD976D883A9C}"/>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265" name="TextBox 264">
          <a:extLst>
            <a:ext uri="{FF2B5EF4-FFF2-40B4-BE49-F238E27FC236}">
              <a16:creationId xmlns:a16="http://schemas.microsoft.com/office/drawing/2014/main" id="{87F0AA07-0649-4E7B-94C1-EFB1F5C6C1A0}"/>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7</xdr:row>
      <xdr:rowOff>28575</xdr:rowOff>
    </xdr:from>
    <xdr:ext cx="65" cy="172227"/>
    <xdr:sp macro="" textlink="">
      <xdr:nvSpPr>
        <xdr:cNvPr id="266" name="TextBox 265">
          <a:extLst>
            <a:ext uri="{FF2B5EF4-FFF2-40B4-BE49-F238E27FC236}">
              <a16:creationId xmlns:a16="http://schemas.microsoft.com/office/drawing/2014/main" id="{7536833C-E44E-46AE-85FE-2582D49B23EC}"/>
            </a:ext>
          </a:extLst>
        </xdr:cNvPr>
        <xdr:cNvSpPr txBox="1"/>
      </xdr:nvSpPr>
      <xdr:spPr>
        <a:xfrm>
          <a:off x="9896475" y="1323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267" name="TextBox 266">
          <a:extLst>
            <a:ext uri="{FF2B5EF4-FFF2-40B4-BE49-F238E27FC236}">
              <a16:creationId xmlns:a16="http://schemas.microsoft.com/office/drawing/2014/main" id="{DEBB0678-5733-4E77-AB58-678D5F3DF1FF}"/>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268" name="TextBox 267">
          <a:extLst>
            <a:ext uri="{FF2B5EF4-FFF2-40B4-BE49-F238E27FC236}">
              <a16:creationId xmlns:a16="http://schemas.microsoft.com/office/drawing/2014/main" id="{8AC90D48-8A3A-4117-8003-CEBC03A4E4FD}"/>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269" name="TextBox 268">
          <a:extLst>
            <a:ext uri="{FF2B5EF4-FFF2-40B4-BE49-F238E27FC236}">
              <a16:creationId xmlns:a16="http://schemas.microsoft.com/office/drawing/2014/main" id="{736648DF-5C57-469E-AF88-27E39AA08C15}"/>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270" name="TextBox 269">
          <a:extLst>
            <a:ext uri="{FF2B5EF4-FFF2-40B4-BE49-F238E27FC236}">
              <a16:creationId xmlns:a16="http://schemas.microsoft.com/office/drawing/2014/main" id="{F40982D1-B20D-4FD4-B68A-3326B7C2F775}"/>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8</xdr:row>
      <xdr:rowOff>28575</xdr:rowOff>
    </xdr:from>
    <xdr:ext cx="65" cy="172227"/>
    <xdr:sp macro="" textlink="">
      <xdr:nvSpPr>
        <xdr:cNvPr id="271" name="TextBox 270">
          <a:extLst>
            <a:ext uri="{FF2B5EF4-FFF2-40B4-BE49-F238E27FC236}">
              <a16:creationId xmlns:a16="http://schemas.microsoft.com/office/drawing/2014/main" id="{71A86C77-1478-4AAF-B21D-2DD73C7AA1EA}"/>
            </a:ext>
          </a:extLst>
        </xdr:cNvPr>
        <xdr:cNvSpPr txBox="1"/>
      </xdr:nvSpPr>
      <xdr:spPr>
        <a:xfrm>
          <a:off x="9896475" y="150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272" name="TextBox 271">
          <a:extLst>
            <a:ext uri="{FF2B5EF4-FFF2-40B4-BE49-F238E27FC236}">
              <a16:creationId xmlns:a16="http://schemas.microsoft.com/office/drawing/2014/main" id="{71C8F275-B24E-4E72-8459-88EAEFDF1DE7}"/>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273" name="TextBox 272">
          <a:extLst>
            <a:ext uri="{FF2B5EF4-FFF2-40B4-BE49-F238E27FC236}">
              <a16:creationId xmlns:a16="http://schemas.microsoft.com/office/drawing/2014/main" id="{5CAA8946-38F5-40F0-9804-5273151C9692}"/>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274" name="TextBox 273">
          <a:extLst>
            <a:ext uri="{FF2B5EF4-FFF2-40B4-BE49-F238E27FC236}">
              <a16:creationId xmlns:a16="http://schemas.microsoft.com/office/drawing/2014/main" id="{C13467BC-B58D-458D-AE67-4A02FAEE8E2A}"/>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275" name="TextBox 274">
          <a:extLst>
            <a:ext uri="{FF2B5EF4-FFF2-40B4-BE49-F238E27FC236}">
              <a16:creationId xmlns:a16="http://schemas.microsoft.com/office/drawing/2014/main" id="{0AFF9DF4-7D70-4960-BD17-B453EC1552A7}"/>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9</xdr:row>
      <xdr:rowOff>28575</xdr:rowOff>
    </xdr:from>
    <xdr:ext cx="65" cy="172227"/>
    <xdr:sp macro="" textlink="">
      <xdr:nvSpPr>
        <xdr:cNvPr id="276" name="TextBox 275">
          <a:extLst>
            <a:ext uri="{FF2B5EF4-FFF2-40B4-BE49-F238E27FC236}">
              <a16:creationId xmlns:a16="http://schemas.microsoft.com/office/drawing/2014/main" id="{48419943-C018-4FF5-883E-D9E3D142D6EE}"/>
            </a:ext>
          </a:extLst>
        </xdr:cNvPr>
        <xdr:cNvSpPr txBox="1"/>
      </xdr:nvSpPr>
      <xdr:spPr>
        <a:xfrm>
          <a:off x="9896475" y="169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277" name="TextBox 276">
          <a:extLst>
            <a:ext uri="{FF2B5EF4-FFF2-40B4-BE49-F238E27FC236}">
              <a16:creationId xmlns:a16="http://schemas.microsoft.com/office/drawing/2014/main" id="{960F9F90-E419-4F41-B3D9-A84D1C192875}"/>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278" name="TextBox 277">
          <a:extLst>
            <a:ext uri="{FF2B5EF4-FFF2-40B4-BE49-F238E27FC236}">
              <a16:creationId xmlns:a16="http://schemas.microsoft.com/office/drawing/2014/main" id="{E743437F-4D06-4336-8F1F-18D06EEC779E}"/>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279" name="TextBox 278">
          <a:extLst>
            <a:ext uri="{FF2B5EF4-FFF2-40B4-BE49-F238E27FC236}">
              <a16:creationId xmlns:a16="http://schemas.microsoft.com/office/drawing/2014/main" id="{A195CE22-9F86-4023-969E-1D91B9A6D753}"/>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280" name="TextBox 279">
          <a:extLst>
            <a:ext uri="{FF2B5EF4-FFF2-40B4-BE49-F238E27FC236}">
              <a16:creationId xmlns:a16="http://schemas.microsoft.com/office/drawing/2014/main" id="{775756BA-EC0E-4E3E-8B84-6A9E16BD2C40}"/>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10</xdr:row>
      <xdr:rowOff>28575</xdr:rowOff>
    </xdr:from>
    <xdr:ext cx="65" cy="172227"/>
    <xdr:sp macro="" textlink="">
      <xdr:nvSpPr>
        <xdr:cNvPr id="281" name="TextBox 280">
          <a:extLst>
            <a:ext uri="{FF2B5EF4-FFF2-40B4-BE49-F238E27FC236}">
              <a16:creationId xmlns:a16="http://schemas.microsoft.com/office/drawing/2014/main" id="{22E9A64E-19CE-4F7F-A688-0349B128C39A}"/>
            </a:ext>
          </a:extLst>
        </xdr:cNvPr>
        <xdr:cNvSpPr txBox="1"/>
      </xdr:nvSpPr>
      <xdr:spPr>
        <a:xfrm>
          <a:off x="9896475" y="1876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82" name="TextBox 281">
          <a:extLst>
            <a:ext uri="{FF2B5EF4-FFF2-40B4-BE49-F238E27FC236}">
              <a16:creationId xmlns:a16="http://schemas.microsoft.com/office/drawing/2014/main" id="{9EE407B0-7147-4572-96EF-436EA0E1BD11}"/>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83" name="TextBox 282">
          <a:extLst>
            <a:ext uri="{FF2B5EF4-FFF2-40B4-BE49-F238E27FC236}">
              <a16:creationId xmlns:a16="http://schemas.microsoft.com/office/drawing/2014/main" id="{2F064DBD-8D4B-4310-A2A9-5F2DB85C1B53}"/>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84" name="TextBox 283">
          <a:extLst>
            <a:ext uri="{FF2B5EF4-FFF2-40B4-BE49-F238E27FC236}">
              <a16:creationId xmlns:a16="http://schemas.microsoft.com/office/drawing/2014/main" id="{0F5967DD-0253-4EFD-AD79-28256BA8C303}"/>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85" name="TextBox 284">
          <a:extLst>
            <a:ext uri="{FF2B5EF4-FFF2-40B4-BE49-F238E27FC236}">
              <a16:creationId xmlns:a16="http://schemas.microsoft.com/office/drawing/2014/main" id="{01104EF5-00E9-434F-B559-DDA8E2D2714B}"/>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11</xdr:row>
      <xdr:rowOff>28575</xdr:rowOff>
    </xdr:from>
    <xdr:ext cx="65" cy="172227"/>
    <xdr:sp macro="" textlink="">
      <xdr:nvSpPr>
        <xdr:cNvPr id="286" name="TextBox 285">
          <a:extLst>
            <a:ext uri="{FF2B5EF4-FFF2-40B4-BE49-F238E27FC236}">
              <a16:creationId xmlns:a16="http://schemas.microsoft.com/office/drawing/2014/main" id="{5DF84D6B-CBA5-4097-87F9-57D7B2324682}"/>
            </a:ext>
          </a:extLst>
        </xdr:cNvPr>
        <xdr:cNvSpPr txBox="1"/>
      </xdr:nvSpPr>
      <xdr:spPr>
        <a:xfrm>
          <a:off x="9896475" y="206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87" name="TextBox 286">
          <a:extLst>
            <a:ext uri="{FF2B5EF4-FFF2-40B4-BE49-F238E27FC236}">
              <a16:creationId xmlns:a16="http://schemas.microsoft.com/office/drawing/2014/main" id="{7F3D61AF-FC32-45CF-95AE-3D2A3BDF685F}"/>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88" name="TextBox 287">
          <a:extLst>
            <a:ext uri="{FF2B5EF4-FFF2-40B4-BE49-F238E27FC236}">
              <a16:creationId xmlns:a16="http://schemas.microsoft.com/office/drawing/2014/main" id="{F6CE7E80-2A91-441F-845C-1FBF4DC73298}"/>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89" name="TextBox 288">
          <a:extLst>
            <a:ext uri="{FF2B5EF4-FFF2-40B4-BE49-F238E27FC236}">
              <a16:creationId xmlns:a16="http://schemas.microsoft.com/office/drawing/2014/main" id="{9057511C-9A08-452A-86FD-0E6BA4BC7E85}"/>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90" name="TextBox 289">
          <a:extLst>
            <a:ext uri="{FF2B5EF4-FFF2-40B4-BE49-F238E27FC236}">
              <a16:creationId xmlns:a16="http://schemas.microsoft.com/office/drawing/2014/main" id="{C4306711-5560-42AC-9CE5-B8A0269535E1}"/>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12</xdr:row>
      <xdr:rowOff>28575</xdr:rowOff>
    </xdr:from>
    <xdr:ext cx="65" cy="172227"/>
    <xdr:sp macro="" textlink="">
      <xdr:nvSpPr>
        <xdr:cNvPr id="291" name="TextBox 290">
          <a:extLst>
            <a:ext uri="{FF2B5EF4-FFF2-40B4-BE49-F238E27FC236}">
              <a16:creationId xmlns:a16="http://schemas.microsoft.com/office/drawing/2014/main" id="{E6F6E515-862A-4AB6-9B48-06A9743AF67E}"/>
            </a:ext>
          </a:extLst>
        </xdr:cNvPr>
        <xdr:cNvSpPr txBox="1"/>
      </xdr:nvSpPr>
      <xdr:spPr>
        <a:xfrm>
          <a:off x="9896475" y="2244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92" name="TextBox 291">
          <a:extLst>
            <a:ext uri="{FF2B5EF4-FFF2-40B4-BE49-F238E27FC236}">
              <a16:creationId xmlns:a16="http://schemas.microsoft.com/office/drawing/2014/main" id="{7F227F79-7CA0-4273-9D3F-45F63321D3FA}"/>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93" name="TextBox 292">
          <a:extLst>
            <a:ext uri="{FF2B5EF4-FFF2-40B4-BE49-F238E27FC236}">
              <a16:creationId xmlns:a16="http://schemas.microsoft.com/office/drawing/2014/main" id="{291C5B09-D54F-4231-8E08-A738CA08ABA3}"/>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94" name="TextBox 293">
          <a:extLst>
            <a:ext uri="{FF2B5EF4-FFF2-40B4-BE49-F238E27FC236}">
              <a16:creationId xmlns:a16="http://schemas.microsoft.com/office/drawing/2014/main" id="{1008B655-33A6-4FEC-B3AA-CFB61E03B0D1}"/>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95" name="TextBox 294">
          <a:extLst>
            <a:ext uri="{FF2B5EF4-FFF2-40B4-BE49-F238E27FC236}">
              <a16:creationId xmlns:a16="http://schemas.microsoft.com/office/drawing/2014/main" id="{BD4DF3B9-E9C6-4349-814E-387BC59AA23E}"/>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13</xdr:row>
      <xdr:rowOff>28575</xdr:rowOff>
    </xdr:from>
    <xdr:ext cx="65" cy="172227"/>
    <xdr:sp macro="" textlink="">
      <xdr:nvSpPr>
        <xdr:cNvPr id="296" name="TextBox 295">
          <a:extLst>
            <a:ext uri="{FF2B5EF4-FFF2-40B4-BE49-F238E27FC236}">
              <a16:creationId xmlns:a16="http://schemas.microsoft.com/office/drawing/2014/main" id="{2A1ED416-F7EF-40D0-8274-88B90D419FDB}"/>
            </a:ext>
          </a:extLst>
        </xdr:cNvPr>
        <xdr:cNvSpPr txBox="1"/>
      </xdr:nvSpPr>
      <xdr:spPr>
        <a:xfrm>
          <a:off x="9896475" y="2428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297" name="TextBox 296">
          <a:extLst>
            <a:ext uri="{FF2B5EF4-FFF2-40B4-BE49-F238E27FC236}">
              <a16:creationId xmlns:a16="http://schemas.microsoft.com/office/drawing/2014/main" id="{AE4D4E89-D7E5-4D61-8A3C-94BDD072E979}"/>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298" name="TextBox 297">
          <a:extLst>
            <a:ext uri="{FF2B5EF4-FFF2-40B4-BE49-F238E27FC236}">
              <a16:creationId xmlns:a16="http://schemas.microsoft.com/office/drawing/2014/main" id="{165D378D-E520-445E-A99D-DD421953857B}"/>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299" name="TextBox 298">
          <a:extLst>
            <a:ext uri="{FF2B5EF4-FFF2-40B4-BE49-F238E27FC236}">
              <a16:creationId xmlns:a16="http://schemas.microsoft.com/office/drawing/2014/main" id="{BB58595E-831E-4B3C-B451-B5450A79CD5A}"/>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300" name="TextBox 299">
          <a:extLst>
            <a:ext uri="{FF2B5EF4-FFF2-40B4-BE49-F238E27FC236}">
              <a16:creationId xmlns:a16="http://schemas.microsoft.com/office/drawing/2014/main" id="{A44DF2D6-9454-4DC1-9C4A-3CDB5FD02E8B}"/>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14</xdr:row>
      <xdr:rowOff>28575</xdr:rowOff>
    </xdr:from>
    <xdr:ext cx="65" cy="172227"/>
    <xdr:sp macro="" textlink="">
      <xdr:nvSpPr>
        <xdr:cNvPr id="301" name="TextBox 300">
          <a:extLst>
            <a:ext uri="{FF2B5EF4-FFF2-40B4-BE49-F238E27FC236}">
              <a16:creationId xmlns:a16="http://schemas.microsoft.com/office/drawing/2014/main" id="{5BA0185F-38A7-4ED2-8559-171703913F1A}"/>
            </a:ext>
          </a:extLst>
        </xdr:cNvPr>
        <xdr:cNvSpPr txBox="1"/>
      </xdr:nvSpPr>
      <xdr:spPr>
        <a:xfrm>
          <a:off x="9896475" y="2613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302" name="TextBox 301">
          <a:extLst>
            <a:ext uri="{FF2B5EF4-FFF2-40B4-BE49-F238E27FC236}">
              <a16:creationId xmlns:a16="http://schemas.microsoft.com/office/drawing/2014/main" id="{90E71709-B5F8-411E-BADA-56BA0D78F57C}"/>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303" name="TextBox 302">
          <a:extLst>
            <a:ext uri="{FF2B5EF4-FFF2-40B4-BE49-F238E27FC236}">
              <a16:creationId xmlns:a16="http://schemas.microsoft.com/office/drawing/2014/main" id="{652C82B8-FE98-43CB-A589-A8E66267AD6D}"/>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304" name="TextBox 303">
          <a:extLst>
            <a:ext uri="{FF2B5EF4-FFF2-40B4-BE49-F238E27FC236}">
              <a16:creationId xmlns:a16="http://schemas.microsoft.com/office/drawing/2014/main" id="{B7F5F767-68FC-40A4-B2B8-42BC5339D362}"/>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305" name="TextBox 304">
          <a:extLst>
            <a:ext uri="{FF2B5EF4-FFF2-40B4-BE49-F238E27FC236}">
              <a16:creationId xmlns:a16="http://schemas.microsoft.com/office/drawing/2014/main" id="{DCD528E5-DDFB-4306-881C-2D15E955568D}"/>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15</xdr:row>
      <xdr:rowOff>28575</xdr:rowOff>
    </xdr:from>
    <xdr:ext cx="65" cy="172227"/>
    <xdr:sp macro="" textlink="">
      <xdr:nvSpPr>
        <xdr:cNvPr id="306" name="TextBox 305">
          <a:extLst>
            <a:ext uri="{FF2B5EF4-FFF2-40B4-BE49-F238E27FC236}">
              <a16:creationId xmlns:a16="http://schemas.microsoft.com/office/drawing/2014/main" id="{3F68463B-DAED-4FAC-91A7-41897AB34FAF}"/>
            </a:ext>
          </a:extLst>
        </xdr:cNvPr>
        <xdr:cNvSpPr txBox="1"/>
      </xdr:nvSpPr>
      <xdr:spPr>
        <a:xfrm>
          <a:off x="9896475" y="279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07" name="TextBox 306">
          <a:extLst>
            <a:ext uri="{FF2B5EF4-FFF2-40B4-BE49-F238E27FC236}">
              <a16:creationId xmlns:a16="http://schemas.microsoft.com/office/drawing/2014/main" id="{B4078C5C-4A09-48DC-A94B-BE4986C4C895}"/>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08" name="TextBox 307">
          <a:extLst>
            <a:ext uri="{FF2B5EF4-FFF2-40B4-BE49-F238E27FC236}">
              <a16:creationId xmlns:a16="http://schemas.microsoft.com/office/drawing/2014/main" id="{FCBD5433-A1DC-4510-8651-6ED61EB7A2EA}"/>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09" name="TextBox 308">
          <a:extLst>
            <a:ext uri="{FF2B5EF4-FFF2-40B4-BE49-F238E27FC236}">
              <a16:creationId xmlns:a16="http://schemas.microsoft.com/office/drawing/2014/main" id="{527DBF61-3791-49D9-BACD-52CE8614C1A7}"/>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10" name="TextBox 309">
          <a:extLst>
            <a:ext uri="{FF2B5EF4-FFF2-40B4-BE49-F238E27FC236}">
              <a16:creationId xmlns:a16="http://schemas.microsoft.com/office/drawing/2014/main" id="{7091E666-F8F5-42AD-906D-1826D38B8F6D}"/>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16</xdr:row>
      <xdr:rowOff>28575</xdr:rowOff>
    </xdr:from>
    <xdr:ext cx="65" cy="172227"/>
    <xdr:sp macro="" textlink="">
      <xdr:nvSpPr>
        <xdr:cNvPr id="311" name="TextBox 310">
          <a:extLst>
            <a:ext uri="{FF2B5EF4-FFF2-40B4-BE49-F238E27FC236}">
              <a16:creationId xmlns:a16="http://schemas.microsoft.com/office/drawing/2014/main" id="{6A6D0D9D-D3C5-48B7-AB27-EEC0DA59B198}"/>
            </a:ext>
          </a:extLst>
        </xdr:cNvPr>
        <xdr:cNvSpPr txBox="1"/>
      </xdr:nvSpPr>
      <xdr:spPr>
        <a:xfrm>
          <a:off x="9896475" y="298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12" name="TextBox 311">
          <a:extLst>
            <a:ext uri="{FF2B5EF4-FFF2-40B4-BE49-F238E27FC236}">
              <a16:creationId xmlns:a16="http://schemas.microsoft.com/office/drawing/2014/main" id="{10E462A9-3358-4051-8C27-0F6E0973CCE3}"/>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13" name="TextBox 312">
          <a:extLst>
            <a:ext uri="{FF2B5EF4-FFF2-40B4-BE49-F238E27FC236}">
              <a16:creationId xmlns:a16="http://schemas.microsoft.com/office/drawing/2014/main" id="{7BFBE639-A73D-4D4E-8F7C-048C2041C919}"/>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14" name="TextBox 313">
          <a:extLst>
            <a:ext uri="{FF2B5EF4-FFF2-40B4-BE49-F238E27FC236}">
              <a16:creationId xmlns:a16="http://schemas.microsoft.com/office/drawing/2014/main" id="{B50EE50E-783C-42E2-AF43-5C4CF373BDF8}"/>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15" name="TextBox 314">
          <a:extLst>
            <a:ext uri="{FF2B5EF4-FFF2-40B4-BE49-F238E27FC236}">
              <a16:creationId xmlns:a16="http://schemas.microsoft.com/office/drawing/2014/main" id="{83DF682C-16BA-4853-9C4C-3FE857E14B9E}"/>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17</xdr:row>
      <xdr:rowOff>28575</xdr:rowOff>
    </xdr:from>
    <xdr:ext cx="65" cy="172227"/>
    <xdr:sp macro="" textlink="">
      <xdr:nvSpPr>
        <xdr:cNvPr id="316" name="TextBox 315">
          <a:extLst>
            <a:ext uri="{FF2B5EF4-FFF2-40B4-BE49-F238E27FC236}">
              <a16:creationId xmlns:a16="http://schemas.microsoft.com/office/drawing/2014/main" id="{3F179A2C-27CE-4A8E-BEF4-A6336E57CF40}"/>
            </a:ext>
          </a:extLst>
        </xdr:cNvPr>
        <xdr:cNvSpPr txBox="1"/>
      </xdr:nvSpPr>
      <xdr:spPr>
        <a:xfrm>
          <a:off x="9896475" y="3165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17" name="TextBox 316">
          <a:extLst>
            <a:ext uri="{FF2B5EF4-FFF2-40B4-BE49-F238E27FC236}">
              <a16:creationId xmlns:a16="http://schemas.microsoft.com/office/drawing/2014/main" id="{A4C94C55-6BB2-4004-98BA-125D774EA887}"/>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18" name="TextBox 317">
          <a:extLst>
            <a:ext uri="{FF2B5EF4-FFF2-40B4-BE49-F238E27FC236}">
              <a16:creationId xmlns:a16="http://schemas.microsoft.com/office/drawing/2014/main" id="{9913DF5D-3748-4821-900D-AFAEC6212E70}"/>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19" name="TextBox 318">
          <a:extLst>
            <a:ext uri="{FF2B5EF4-FFF2-40B4-BE49-F238E27FC236}">
              <a16:creationId xmlns:a16="http://schemas.microsoft.com/office/drawing/2014/main" id="{DE6C07CB-27EE-414E-A629-530F7879186F}"/>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20" name="TextBox 319">
          <a:extLst>
            <a:ext uri="{FF2B5EF4-FFF2-40B4-BE49-F238E27FC236}">
              <a16:creationId xmlns:a16="http://schemas.microsoft.com/office/drawing/2014/main" id="{E5CD147B-911F-49A9-9275-F44C844809FF}"/>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18</xdr:row>
      <xdr:rowOff>28575</xdr:rowOff>
    </xdr:from>
    <xdr:ext cx="65" cy="172227"/>
    <xdr:sp macro="" textlink="">
      <xdr:nvSpPr>
        <xdr:cNvPr id="321" name="TextBox 320">
          <a:extLst>
            <a:ext uri="{FF2B5EF4-FFF2-40B4-BE49-F238E27FC236}">
              <a16:creationId xmlns:a16="http://schemas.microsoft.com/office/drawing/2014/main" id="{CBB8B14A-ED94-4DD4-A5DF-FD0527270A8F}"/>
            </a:ext>
          </a:extLst>
        </xdr:cNvPr>
        <xdr:cNvSpPr txBox="1"/>
      </xdr:nvSpPr>
      <xdr:spPr>
        <a:xfrm>
          <a:off x="9896475" y="3349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22" name="TextBox 321">
          <a:extLst>
            <a:ext uri="{FF2B5EF4-FFF2-40B4-BE49-F238E27FC236}">
              <a16:creationId xmlns:a16="http://schemas.microsoft.com/office/drawing/2014/main" id="{1AA9703F-1655-437E-8771-A2D7D2F9A5C6}"/>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23" name="TextBox 322">
          <a:extLst>
            <a:ext uri="{FF2B5EF4-FFF2-40B4-BE49-F238E27FC236}">
              <a16:creationId xmlns:a16="http://schemas.microsoft.com/office/drawing/2014/main" id="{3907107A-784A-46E8-8FF8-8D3C5B860861}"/>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24" name="TextBox 323">
          <a:extLst>
            <a:ext uri="{FF2B5EF4-FFF2-40B4-BE49-F238E27FC236}">
              <a16:creationId xmlns:a16="http://schemas.microsoft.com/office/drawing/2014/main" id="{36D80C71-544F-491B-A25C-C91E46805BCA}"/>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25" name="TextBox 324">
          <a:extLst>
            <a:ext uri="{FF2B5EF4-FFF2-40B4-BE49-F238E27FC236}">
              <a16:creationId xmlns:a16="http://schemas.microsoft.com/office/drawing/2014/main" id="{D0476C00-10A4-4589-9E70-E2E5E32FFF37}"/>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19</xdr:row>
      <xdr:rowOff>28575</xdr:rowOff>
    </xdr:from>
    <xdr:ext cx="65" cy="172227"/>
    <xdr:sp macro="" textlink="">
      <xdr:nvSpPr>
        <xdr:cNvPr id="326" name="TextBox 325">
          <a:extLst>
            <a:ext uri="{FF2B5EF4-FFF2-40B4-BE49-F238E27FC236}">
              <a16:creationId xmlns:a16="http://schemas.microsoft.com/office/drawing/2014/main" id="{585DD36C-7219-44AC-B7DE-4FA01D841EF7}"/>
            </a:ext>
          </a:extLst>
        </xdr:cNvPr>
        <xdr:cNvSpPr txBox="1"/>
      </xdr:nvSpPr>
      <xdr:spPr>
        <a:xfrm>
          <a:off x="9896475" y="353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327" name="TextBox 326">
          <a:extLst>
            <a:ext uri="{FF2B5EF4-FFF2-40B4-BE49-F238E27FC236}">
              <a16:creationId xmlns:a16="http://schemas.microsoft.com/office/drawing/2014/main" id="{7088B39B-8312-448D-A843-7897B11EB851}"/>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328" name="TextBox 327">
          <a:extLst>
            <a:ext uri="{FF2B5EF4-FFF2-40B4-BE49-F238E27FC236}">
              <a16:creationId xmlns:a16="http://schemas.microsoft.com/office/drawing/2014/main" id="{408C7089-6981-4FA3-B498-166346BE3853}"/>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329" name="TextBox 328">
          <a:extLst>
            <a:ext uri="{FF2B5EF4-FFF2-40B4-BE49-F238E27FC236}">
              <a16:creationId xmlns:a16="http://schemas.microsoft.com/office/drawing/2014/main" id="{17078CCB-4D0E-4435-A7F2-13B755E0907C}"/>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330" name="TextBox 329">
          <a:extLst>
            <a:ext uri="{FF2B5EF4-FFF2-40B4-BE49-F238E27FC236}">
              <a16:creationId xmlns:a16="http://schemas.microsoft.com/office/drawing/2014/main" id="{53DB6B4A-B245-401E-82F0-589C302547D0}"/>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20</xdr:row>
      <xdr:rowOff>28575</xdr:rowOff>
    </xdr:from>
    <xdr:ext cx="65" cy="172227"/>
    <xdr:sp macro="" textlink="">
      <xdr:nvSpPr>
        <xdr:cNvPr id="331" name="TextBox 330">
          <a:extLst>
            <a:ext uri="{FF2B5EF4-FFF2-40B4-BE49-F238E27FC236}">
              <a16:creationId xmlns:a16="http://schemas.microsoft.com/office/drawing/2014/main" id="{8733F31D-6C5A-4845-A20F-18D359C1F724}"/>
            </a:ext>
          </a:extLst>
        </xdr:cNvPr>
        <xdr:cNvSpPr txBox="1"/>
      </xdr:nvSpPr>
      <xdr:spPr>
        <a:xfrm>
          <a:off x="9896475" y="3717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332" name="TextBox 331">
          <a:extLst>
            <a:ext uri="{FF2B5EF4-FFF2-40B4-BE49-F238E27FC236}">
              <a16:creationId xmlns:a16="http://schemas.microsoft.com/office/drawing/2014/main" id="{68D8AFD9-A0F2-4911-B40C-BF444D196F27}"/>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333" name="TextBox 332">
          <a:extLst>
            <a:ext uri="{FF2B5EF4-FFF2-40B4-BE49-F238E27FC236}">
              <a16:creationId xmlns:a16="http://schemas.microsoft.com/office/drawing/2014/main" id="{D8556FFE-F8B2-429A-B3F8-5D676151B571}"/>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334" name="TextBox 333">
          <a:extLst>
            <a:ext uri="{FF2B5EF4-FFF2-40B4-BE49-F238E27FC236}">
              <a16:creationId xmlns:a16="http://schemas.microsoft.com/office/drawing/2014/main" id="{C0B0E6F3-79AE-4613-9BD9-0F57762C1F04}"/>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335" name="TextBox 334">
          <a:extLst>
            <a:ext uri="{FF2B5EF4-FFF2-40B4-BE49-F238E27FC236}">
              <a16:creationId xmlns:a16="http://schemas.microsoft.com/office/drawing/2014/main" id="{D3EBA12D-2629-4063-A02A-196893F80C47}"/>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21</xdr:row>
      <xdr:rowOff>28575</xdr:rowOff>
    </xdr:from>
    <xdr:ext cx="65" cy="172227"/>
    <xdr:sp macro="" textlink="">
      <xdr:nvSpPr>
        <xdr:cNvPr id="336" name="TextBox 335">
          <a:extLst>
            <a:ext uri="{FF2B5EF4-FFF2-40B4-BE49-F238E27FC236}">
              <a16:creationId xmlns:a16="http://schemas.microsoft.com/office/drawing/2014/main" id="{91DF6449-B71B-4B0E-834A-11C060A8B05A}"/>
            </a:ext>
          </a:extLst>
        </xdr:cNvPr>
        <xdr:cNvSpPr txBox="1"/>
      </xdr:nvSpPr>
      <xdr:spPr>
        <a:xfrm>
          <a:off x="9896475" y="3902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337" name="TextBox 336">
          <a:extLst>
            <a:ext uri="{FF2B5EF4-FFF2-40B4-BE49-F238E27FC236}">
              <a16:creationId xmlns:a16="http://schemas.microsoft.com/office/drawing/2014/main" id="{68FBE8D1-8040-4DB1-93EC-00FE5CD45621}"/>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338" name="TextBox 337">
          <a:extLst>
            <a:ext uri="{FF2B5EF4-FFF2-40B4-BE49-F238E27FC236}">
              <a16:creationId xmlns:a16="http://schemas.microsoft.com/office/drawing/2014/main" id="{63F6C870-6EC8-44B1-B026-473F5E2748FC}"/>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339" name="TextBox 338">
          <a:extLst>
            <a:ext uri="{FF2B5EF4-FFF2-40B4-BE49-F238E27FC236}">
              <a16:creationId xmlns:a16="http://schemas.microsoft.com/office/drawing/2014/main" id="{BA3CD6F8-BA6C-4745-A064-FB686D1C38AA}"/>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340" name="TextBox 339">
          <a:extLst>
            <a:ext uri="{FF2B5EF4-FFF2-40B4-BE49-F238E27FC236}">
              <a16:creationId xmlns:a16="http://schemas.microsoft.com/office/drawing/2014/main" id="{3A551A47-6BF6-47C4-B61B-6A30190F25A4}"/>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22</xdr:row>
      <xdr:rowOff>28575</xdr:rowOff>
    </xdr:from>
    <xdr:ext cx="65" cy="172227"/>
    <xdr:sp macro="" textlink="">
      <xdr:nvSpPr>
        <xdr:cNvPr id="341" name="TextBox 340">
          <a:extLst>
            <a:ext uri="{FF2B5EF4-FFF2-40B4-BE49-F238E27FC236}">
              <a16:creationId xmlns:a16="http://schemas.microsoft.com/office/drawing/2014/main" id="{D8D02957-5603-4533-8AB8-C758AEFFBABE}"/>
            </a:ext>
          </a:extLst>
        </xdr:cNvPr>
        <xdr:cNvSpPr txBox="1"/>
      </xdr:nvSpPr>
      <xdr:spPr>
        <a:xfrm>
          <a:off x="9896475" y="40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342" name="TextBox 341">
          <a:extLst>
            <a:ext uri="{FF2B5EF4-FFF2-40B4-BE49-F238E27FC236}">
              <a16:creationId xmlns:a16="http://schemas.microsoft.com/office/drawing/2014/main" id="{29224A02-8BCC-432F-A763-F3E898A8AE9A}"/>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343" name="TextBox 342">
          <a:extLst>
            <a:ext uri="{FF2B5EF4-FFF2-40B4-BE49-F238E27FC236}">
              <a16:creationId xmlns:a16="http://schemas.microsoft.com/office/drawing/2014/main" id="{3E7D91D5-DD47-4A4C-8975-20334DB49270}"/>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344" name="TextBox 343">
          <a:extLst>
            <a:ext uri="{FF2B5EF4-FFF2-40B4-BE49-F238E27FC236}">
              <a16:creationId xmlns:a16="http://schemas.microsoft.com/office/drawing/2014/main" id="{9ACDDA5C-42E7-44B4-A2A8-50682546B6B6}"/>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345" name="TextBox 344">
          <a:extLst>
            <a:ext uri="{FF2B5EF4-FFF2-40B4-BE49-F238E27FC236}">
              <a16:creationId xmlns:a16="http://schemas.microsoft.com/office/drawing/2014/main" id="{A16DAE16-02D7-4B7E-9905-264F11A79A33}"/>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23</xdr:row>
      <xdr:rowOff>28575</xdr:rowOff>
    </xdr:from>
    <xdr:ext cx="65" cy="172227"/>
    <xdr:sp macro="" textlink="">
      <xdr:nvSpPr>
        <xdr:cNvPr id="346" name="TextBox 345">
          <a:extLst>
            <a:ext uri="{FF2B5EF4-FFF2-40B4-BE49-F238E27FC236}">
              <a16:creationId xmlns:a16="http://schemas.microsoft.com/office/drawing/2014/main" id="{42693371-0078-4890-9B5C-17B59546BCE3}"/>
            </a:ext>
          </a:extLst>
        </xdr:cNvPr>
        <xdr:cNvSpPr txBox="1"/>
      </xdr:nvSpPr>
      <xdr:spPr>
        <a:xfrm>
          <a:off x="9896475" y="4270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347" name="TextBox 346">
          <a:extLst>
            <a:ext uri="{FF2B5EF4-FFF2-40B4-BE49-F238E27FC236}">
              <a16:creationId xmlns:a16="http://schemas.microsoft.com/office/drawing/2014/main" id="{9959E79B-F8AB-4012-9E8A-45DA52EA3563}"/>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348" name="TextBox 347">
          <a:extLst>
            <a:ext uri="{FF2B5EF4-FFF2-40B4-BE49-F238E27FC236}">
              <a16:creationId xmlns:a16="http://schemas.microsoft.com/office/drawing/2014/main" id="{325F7FAA-9D81-4FDD-BDB2-DF324CE5271D}"/>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349" name="TextBox 348">
          <a:extLst>
            <a:ext uri="{FF2B5EF4-FFF2-40B4-BE49-F238E27FC236}">
              <a16:creationId xmlns:a16="http://schemas.microsoft.com/office/drawing/2014/main" id="{53250CFC-72F5-48D4-9E4E-2A15F162C031}"/>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350" name="TextBox 349">
          <a:extLst>
            <a:ext uri="{FF2B5EF4-FFF2-40B4-BE49-F238E27FC236}">
              <a16:creationId xmlns:a16="http://schemas.microsoft.com/office/drawing/2014/main" id="{D20B21FF-68AB-422D-AA6B-044A27831E5C}"/>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24</xdr:row>
      <xdr:rowOff>28575</xdr:rowOff>
    </xdr:from>
    <xdr:ext cx="65" cy="172227"/>
    <xdr:sp macro="" textlink="">
      <xdr:nvSpPr>
        <xdr:cNvPr id="351" name="TextBox 350">
          <a:extLst>
            <a:ext uri="{FF2B5EF4-FFF2-40B4-BE49-F238E27FC236}">
              <a16:creationId xmlns:a16="http://schemas.microsoft.com/office/drawing/2014/main" id="{5DEF1E33-FE55-425F-8ECD-F8F135166FE1}"/>
            </a:ext>
          </a:extLst>
        </xdr:cNvPr>
        <xdr:cNvSpPr txBox="1"/>
      </xdr:nvSpPr>
      <xdr:spPr>
        <a:xfrm>
          <a:off x="9896475" y="445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352" name="TextBox 351">
          <a:extLst>
            <a:ext uri="{FF2B5EF4-FFF2-40B4-BE49-F238E27FC236}">
              <a16:creationId xmlns:a16="http://schemas.microsoft.com/office/drawing/2014/main" id="{2B76ECA0-3E8B-47DA-9BC6-BF8CF66E9398}"/>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353" name="TextBox 352">
          <a:extLst>
            <a:ext uri="{FF2B5EF4-FFF2-40B4-BE49-F238E27FC236}">
              <a16:creationId xmlns:a16="http://schemas.microsoft.com/office/drawing/2014/main" id="{6896CBD2-F12A-493A-B330-106B2F006D8C}"/>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354" name="TextBox 353">
          <a:extLst>
            <a:ext uri="{FF2B5EF4-FFF2-40B4-BE49-F238E27FC236}">
              <a16:creationId xmlns:a16="http://schemas.microsoft.com/office/drawing/2014/main" id="{05DA2E58-B695-4799-BD4C-F7051B1582E6}"/>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355" name="TextBox 354">
          <a:extLst>
            <a:ext uri="{FF2B5EF4-FFF2-40B4-BE49-F238E27FC236}">
              <a16:creationId xmlns:a16="http://schemas.microsoft.com/office/drawing/2014/main" id="{179B386B-AF78-434E-A7B8-8D06214E820D}"/>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25</xdr:row>
      <xdr:rowOff>28575</xdr:rowOff>
    </xdr:from>
    <xdr:ext cx="65" cy="172227"/>
    <xdr:sp macro="" textlink="">
      <xdr:nvSpPr>
        <xdr:cNvPr id="356" name="TextBox 355">
          <a:extLst>
            <a:ext uri="{FF2B5EF4-FFF2-40B4-BE49-F238E27FC236}">
              <a16:creationId xmlns:a16="http://schemas.microsoft.com/office/drawing/2014/main" id="{EEAD016B-CEB5-4C04-92B8-5E9B2BE0F962}"/>
            </a:ext>
          </a:extLst>
        </xdr:cNvPr>
        <xdr:cNvSpPr txBox="1"/>
      </xdr:nvSpPr>
      <xdr:spPr>
        <a:xfrm>
          <a:off x="9896475" y="463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357" name="TextBox 356">
          <a:extLst>
            <a:ext uri="{FF2B5EF4-FFF2-40B4-BE49-F238E27FC236}">
              <a16:creationId xmlns:a16="http://schemas.microsoft.com/office/drawing/2014/main" id="{4DF15CC7-63BC-4FD2-9383-0656EB3C16C6}"/>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358" name="TextBox 357">
          <a:extLst>
            <a:ext uri="{FF2B5EF4-FFF2-40B4-BE49-F238E27FC236}">
              <a16:creationId xmlns:a16="http://schemas.microsoft.com/office/drawing/2014/main" id="{5142323A-C07B-4DAD-AD3B-918EA51BAA73}"/>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359" name="TextBox 358">
          <a:extLst>
            <a:ext uri="{FF2B5EF4-FFF2-40B4-BE49-F238E27FC236}">
              <a16:creationId xmlns:a16="http://schemas.microsoft.com/office/drawing/2014/main" id="{A9C06232-4370-49F1-B1B6-27DCADDD47BF}"/>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360" name="TextBox 359">
          <a:extLst>
            <a:ext uri="{FF2B5EF4-FFF2-40B4-BE49-F238E27FC236}">
              <a16:creationId xmlns:a16="http://schemas.microsoft.com/office/drawing/2014/main" id="{8211AE62-80D2-422D-A011-1B5F86569F5F}"/>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26</xdr:row>
      <xdr:rowOff>28575</xdr:rowOff>
    </xdr:from>
    <xdr:ext cx="65" cy="172227"/>
    <xdr:sp macro="" textlink="">
      <xdr:nvSpPr>
        <xdr:cNvPr id="361" name="TextBox 360">
          <a:extLst>
            <a:ext uri="{FF2B5EF4-FFF2-40B4-BE49-F238E27FC236}">
              <a16:creationId xmlns:a16="http://schemas.microsoft.com/office/drawing/2014/main" id="{A7FCEFA5-089A-4BF3-AEE5-78EE2CC238FE}"/>
            </a:ext>
          </a:extLst>
        </xdr:cNvPr>
        <xdr:cNvSpPr txBox="1"/>
      </xdr:nvSpPr>
      <xdr:spPr>
        <a:xfrm>
          <a:off x="9896475" y="48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362" name="TextBox 361">
          <a:extLst>
            <a:ext uri="{FF2B5EF4-FFF2-40B4-BE49-F238E27FC236}">
              <a16:creationId xmlns:a16="http://schemas.microsoft.com/office/drawing/2014/main" id="{73D3197A-B640-481A-B077-06BB77AEF4FF}"/>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363" name="TextBox 362">
          <a:extLst>
            <a:ext uri="{FF2B5EF4-FFF2-40B4-BE49-F238E27FC236}">
              <a16:creationId xmlns:a16="http://schemas.microsoft.com/office/drawing/2014/main" id="{DDB878DD-1738-4054-9F1B-49C0E79A0CDB}"/>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364" name="TextBox 363">
          <a:extLst>
            <a:ext uri="{FF2B5EF4-FFF2-40B4-BE49-F238E27FC236}">
              <a16:creationId xmlns:a16="http://schemas.microsoft.com/office/drawing/2014/main" id="{D84C9340-27FB-4F2D-8EA4-3F9D5D96D0BB}"/>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365" name="TextBox 364">
          <a:extLst>
            <a:ext uri="{FF2B5EF4-FFF2-40B4-BE49-F238E27FC236}">
              <a16:creationId xmlns:a16="http://schemas.microsoft.com/office/drawing/2014/main" id="{21EE100D-6F64-47C8-A86C-55ECB48764D6}"/>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27</xdr:row>
      <xdr:rowOff>28575</xdr:rowOff>
    </xdr:from>
    <xdr:ext cx="65" cy="172227"/>
    <xdr:sp macro="" textlink="">
      <xdr:nvSpPr>
        <xdr:cNvPr id="366" name="TextBox 365">
          <a:extLst>
            <a:ext uri="{FF2B5EF4-FFF2-40B4-BE49-F238E27FC236}">
              <a16:creationId xmlns:a16="http://schemas.microsoft.com/office/drawing/2014/main" id="{F0F9028C-9FA6-4E71-BAEB-49E3121990C7}"/>
            </a:ext>
          </a:extLst>
        </xdr:cNvPr>
        <xdr:cNvSpPr txBox="1"/>
      </xdr:nvSpPr>
      <xdr:spPr>
        <a:xfrm>
          <a:off x="9896475" y="5006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367" name="TextBox 366">
          <a:extLst>
            <a:ext uri="{FF2B5EF4-FFF2-40B4-BE49-F238E27FC236}">
              <a16:creationId xmlns:a16="http://schemas.microsoft.com/office/drawing/2014/main" id="{936ADEA2-1911-4339-971D-E6E59CB30BC0}"/>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368" name="TextBox 367">
          <a:extLst>
            <a:ext uri="{FF2B5EF4-FFF2-40B4-BE49-F238E27FC236}">
              <a16:creationId xmlns:a16="http://schemas.microsoft.com/office/drawing/2014/main" id="{E05CA755-26D2-42F5-B69C-5F88A0EC0316}"/>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369" name="TextBox 368">
          <a:extLst>
            <a:ext uri="{FF2B5EF4-FFF2-40B4-BE49-F238E27FC236}">
              <a16:creationId xmlns:a16="http://schemas.microsoft.com/office/drawing/2014/main" id="{A8131E9F-3998-4D65-BA80-95E499F51EA6}"/>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370" name="TextBox 369">
          <a:extLst>
            <a:ext uri="{FF2B5EF4-FFF2-40B4-BE49-F238E27FC236}">
              <a16:creationId xmlns:a16="http://schemas.microsoft.com/office/drawing/2014/main" id="{770B8CF7-F384-46C7-AAA2-914EB8E92EAA}"/>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28</xdr:row>
      <xdr:rowOff>28575</xdr:rowOff>
    </xdr:from>
    <xdr:ext cx="65" cy="172227"/>
    <xdr:sp macro="" textlink="">
      <xdr:nvSpPr>
        <xdr:cNvPr id="371" name="TextBox 370">
          <a:extLst>
            <a:ext uri="{FF2B5EF4-FFF2-40B4-BE49-F238E27FC236}">
              <a16:creationId xmlns:a16="http://schemas.microsoft.com/office/drawing/2014/main" id="{F8EE6FCB-766C-4732-AD70-ED27CD9EA6DA}"/>
            </a:ext>
          </a:extLst>
        </xdr:cNvPr>
        <xdr:cNvSpPr txBox="1"/>
      </xdr:nvSpPr>
      <xdr:spPr>
        <a:xfrm>
          <a:off x="9896475" y="5191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372" name="TextBox 371">
          <a:extLst>
            <a:ext uri="{FF2B5EF4-FFF2-40B4-BE49-F238E27FC236}">
              <a16:creationId xmlns:a16="http://schemas.microsoft.com/office/drawing/2014/main" id="{2F21E120-CB61-4A7B-B9C9-801A3477BECD}"/>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373" name="TextBox 372">
          <a:extLst>
            <a:ext uri="{FF2B5EF4-FFF2-40B4-BE49-F238E27FC236}">
              <a16:creationId xmlns:a16="http://schemas.microsoft.com/office/drawing/2014/main" id="{18679E52-847B-4B0C-A3E2-A2CC65586E2F}"/>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374" name="TextBox 373">
          <a:extLst>
            <a:ext uri="{FF2B5EF4-FFF2-40B4-BE49-F238E27FC236}">
              <a16:creationId xmlns:a16="http://schemas.microsoft.com/office/drawing/2014/main" id="{951B08C1-12B6-425E-BF03-49C317BDD16F}"/>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375" name="TextBox 374">
          <a:extLst>
            <a:ext uri="{FF2B5EF4-FFF2-40B4-BE49-F238E27FC236}">
              <a16:creationId xmlns:a16="http://schemas.microsoft.com/office/drawing/2014/main" id="{C93DE2C0-3BD3-45A1-95CA-059A16684AF4}"/>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29</xdr:row>
      <xdr:rowOff>28575</xdr:rowOff>
    </xdr:from>
    <xdr:ext cx="65" cy="172227"/>
    <xdr:sp macro="" textlink="">
      <xdr:nvSpPr>
        <xdr:cNvPr id="376" name="TextBox 375">
          <a:extLst>
            <a:ext uri="{FF2B5EF4-FFF2-40B4-BE49-F238E27FC236}">
              <a16:creationId xmlns:a16="http://schemas.microsoft.com/office/drawing/2014/main" id="{67451205-9831-4DC3-A5B0-F0DADDF87376}"/>
            </a:ext>
          </a:extLst>
        </xdr:cNvPr>
        <xdr:cNvSpPr txBox="1"/>
      </xdr:nvSpPr>
      <xdr:spPr>
        <a:xfrm>
          <a:off x="9896475" y="5375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377" name="TextBox 376">
          <a:extLst>
            <a:ext uri="{FF2B5EF4-FFF2-40B4-BE49-F238E27FC236}">
              <a16:creationId xmlns:a16="http://schemas.microsoft.com/office/drawing/2014/main" id="{B2AE7C19-CE09-4368-9AEA-6D7433B2576F}"/>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378" name="TextBox 377">
          <a:extLst>
            <a:ext uri="{FF2B5EF4-FFF2-40B4-BE49-F238E27FC236}">
              <a16:creationId xmlns:a16="http://schemas.microsoft.com/office/drawing/2014/main" id="{E110F4EA-1867-4225-ABA2-371502D29197}"/>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379" name="TextBox 378">
          <a:extLst>
            <a:ext uri="{FF2B5EF4-FFF2-40B4-BE49-F238E27FC236}">
              <a16:creationId xmlns:a16="http://schemas.microsoft.com/office/drawing/2014/main" id="{C5744118-10B1-48C9-978A-B91789CB43B6}"/>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380" name="TextBox 379">
          <a:extLst>
            <a:ext uri="{FF2B5EF4-FFF2-40B4-BE49-F238E27FC236}">
              <a16:creationId xmlns:a16="http://schemas.microsoft.com/office/drawing/2014/main" id="{CE34D82E-0B0A-4D97-B708-40694B49C475}"/>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30</xdr:row>
      <xdr:rowOff>28575</xdr:rowOff>
    </xdr:from>
    <xdr:ext cx="65" cy="172227"/>
    <xdr:sp macro="" textlink="">
      <xdr:nvSpPr>
        <xdr:cNvPr id="381" name="TextBox 380">
          <a:extLst>
            <a:ext uri="{FF2B5EF4-FFF2-40B4-BE49-F238E27FC236}">
              <a16:creationId xmlns:a16="http://schemas.microsoft.com/office/drawing/2014/main" id="{F380823C-B17D-4989-B0D4-1BBD68AE8935}"/>
            </a:ext>
          </a:extLst>
        </xdr:cNvPr>
        <xdr:cNvSpPr txBox="1"/>
      </xdr:nvSpPr>
      <xdr:spPr>
        <a:xfrm>
          <a:off x="9896475" y="5559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382" name="TextBox 381">
          <a:extLst>
            <a:ext uri="{FF2B5EF4-FFF2-40B4-BE49-F238E27FC236}">
              <a16:creationId xmlns:a16="http://schemas.microsoft.com/office/drawing/2014/main" id="{5507AA19-2067-4DA7-93A6-344684B142D8}"/>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383" name="TextBox 382">
          <a:extLst>
            <a:ext uri="{FF2B5EF4-FFF2-40B4-BE49-F238E27FC236}">
              <a16:creationId xmlns:a16="http://schemas.microsoft.com/office/drawing/2014/main" id="{7E2120AC-7106-43DD-8F5B-05CD20829EB9}"/>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384" name="TextBox 383">
          <a:extLst>
            <a:ext uri="{FF2B5EF4-FFF2-40B4-BE49-F238E27FC236}">
              <a16:creationId xmlns:a16="http://schemas.microsoft.com/office/drawing/2014/main" id="{DB6F156C-8B45-4664-8281-CA9AB3636684}"/>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385" name="TextBox 384">
          <a:extLst>
            <a:ext uri="{FF2B5EF4-FFF2-40B4-BE49-F238E27FC236}">
              <a16:creationId xmlns:a16="http://schemas.microsoft.com/office/drawing/2014/main" id="{4C1DDE69-F47A-449E-A227-7382E02E5561}"/>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31</xdr:row>
      <xdr:rowOff>28575</xdr:rowOff>
    </xdr:from>
    <xdr:ext cx="65" cy="172227"/>
    <xdr:sp macro="" textlink="">
      <xdr:nvSpPr>
        <xdr:cNvPr id="386" name="TextBox 385">
          <a:extLst>
            <a:ext uri="{FF2B5EF4-FFF2-40B4-BE49-F238E27FC236}">
              <a16:creationId xmlns:a16="http://schemas.microsoft.com/office/drawing/2014/main" id="{79C80A69-C189-4DCB-9270-9D3B2B6CDA73}"/>
            </a:ext>
          </a:extLst>
        </xdr:cNvPr>
        <xdr:cNvSpPr txBox="1"/>
      </xdr:nvSpPr>
      <xdr:spPr>
        <a:xfrm>
          <a:off x="9896475" y="574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387" name="TextBox 386">
          <a:extLst>
            <a:ext uri="{FF2B5EF4-FFF2-40B4-BE49-F238E27FC236}">
              <a16:creationId xmlns:a16="http://schemas.microsoft.com/office/drawing/2014/main" id="{637C39C9-243A-4D77-997E-23A8A4E51373}"/>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388" name="TextBox 387">
          <a:extLst>
            <a:ext uri="{FF2B5EF4-FFF2-40B4-BE49-F238E27FC236}">
              <a16:creationId xmlns:a16="http://schemas.microsoft.com/office/drawing/2014/main" id="{7AC7AFB4-73F7-4611-A1E3-CB74E8B4EF6A}"/>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389" name="TextBox 388">
          <a:extLst>
            <a:ext uri="{FF2B5EF4-FFF2-40B4-BE49-F238E27FC236}">
              <a16:creationId xmlns:a16="http://schemas.microsoft.com/office/drawing/2014/main" id="{90B8F501-BC5E-450D-A7D8-FFD9AD8FF836}"/>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390" name="TextBox 389">
          <a:extLst>
            <a:ext uri="{FF2B5EF4-FFF2-40B4-BE49-F238E27FC236}">
              <a16:creationId xmlns:a16="http://schemas.microsoft.com/office/drawing/2014/main" id="{8BFBA161-95B6-415E-B9D4-725D2B4334E2}"/>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32</xdr:row>
      <xdr:rowOff>28575</xdr:rowOff>
    </xdr:from>
    <xdr:ext cx="65" cy="172227"/>
    <xdr:sp macro="" textlink="">
      <xdr:nvSpPr>
        <xdr:cNvPr id="391" name="TextBox 390">
          <a:extLst>
            <a:ext uri="{FF2B5EF4-FFF2-40B4-BE49-F238E27FC236}">
              <a16:creationId xmlns:a16="http://schemas.microsoft.com/office/drawing/2014/main" id="{7DC4B779-7BC1-4E60-8BC3-C8D48E28B9E9}"/>
            </a:ext>
          </a:extLst>
        </xdr:cNvPr>
        <xdr:cNvSpPr txBox="1"/>
      </xdr:nvSpPr>
      <xdr:spPr>
        <a:xfrm>
          <a:off x="9896475" y="592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392" name="TextBox 391">
          <a:extLst>
            <a:ext uri="{FF2B5EF4-FFF2-40B4-BE49-F238E27FC236}">
              <a16:creationId xmlns:a16="http://schemas.microsoft.com/office/drawing/2014/main" id="{A3609604-FA6E-46CB-AFEB-F9BD1B6FAA38}"/>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393" name="TextBox 392">
          <a:extLst>
            <a:ext uri="{FF2B5EF4-FFF2-40B4-BE49-F238E27FC236}">
              <a16:creationId xmlns:a16="http://schemas.microsoft.com/office/drawing/2014/main" id="{F154543A-E77E-4543-96B6-90051DCA245B}"/>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394" name="TextBox 393">
          <a:extLst>
            <a:ext uri="{FF2B5EF4-FFF2-40B4-BE49-F238E27FC236}">
              <a16:creationId xmlns:a16="http://schemas.microsoft.com/office/drawing/2014/main" id="{C5A3F6E0-CEF1-43B6-8DE7-DAA62BD10ADE}"/>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395" name="TextBox 394">
          <a:extLst>
            <a:ext uri="{FF2B5EF4-FFF2-40B4-BE49-F238E27FC236}">
              <a16:creationId xmlns:a16="http://schemas.microsoft.com/office/drawing/2014/main" id="{A162A617-53D3-43F5-98C6-8E049AE37584}"/>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33</xdr:row>
      <xdr:rowOff>28575</xdr:rowOff>
    </xdr:from>
    <xdr:ext cx="65" cy="172227"/>
    <xdr:sp macro="" textlink="">
      <xdr:nvSpPr>
        <xdr:cNvPr id="396" name="TextBox 395">
          <a:extLst>
            <a:ext uri="{FF2B5EF4-FFF2-40B4-BE49-F238E27FC236}">
              <a16:creationId xmlns:a16="http://schemas.microsoft.com/office/drawing/2014/main" id="{3A769CEB-1D1D-475E-9297-232731558BEE}"/>
            </a:ext>
          </a:extLst>
        </xdr:cNvPr>
        <xdr:cNvSpPr txBox="1"/>
      </xdr:nvSpPr>
      <xdr:spPr>
        <a:xfrm>
          <a:off x="9896475" y="611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397" name="TextBox 396">
          <a:extLst>
            <a:ext uri="{FF2B5EF4-FFF2-40B4-BE49-F238E27FC236}">
              <a16:creationId xmlns:a16="http://schemas.microsoft.com/office/drawing/2014/main" id="{BA652B42-03DF-4031-9FB6-B123A43A55EE}"/>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398" name="TextBox 397">
          <a:extLst>
            <a:ext uri="{FF2B5EF4-FFF2-40B4-BE49-F238E27FC236}">
              <a16:creationId xmlns:a16="http://schemas.microsoft.com/office/drawing/2014/main" id="{EB2E4F56-9619-42D8-9641-7078483FF085}"/>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399" name="TextBox 398">
          <a:extLst>
            <a:ext uri="{FF2B5EF4-FFF2-40B4-BE49-F238E27FC236}">
              <a16:creationId xmlns:a16="http://schemas.microsoft.com/office/drawing/2014/main" id="{950537DE-4B27-4A2B-BB8A-99DD8C8CB3A0}"/>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400" name="TextBox 399">
          <a:extLst>
            <a:ext uri="{FF2B5EF4-FFF2-40B4-BE49-F238E27FC236}">
              <a16:creationId xmlns:a16="http://schemas.microsoft.com/office/drawing/2014/main" id="{12A0B220-41FF-4D7E-A7CC-D77BCE2D504C}"/>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34</xdr:row>
      <xdr:rowOff>28575</xdr:rowOff>
    </xdr:from>
    <xdr:ext cx="65" cy="172227"/>
    <xdr:sp macro="" textlink="">
      <xdr:nvSpPr>
        <xdr:cNvPr id="401" name="TextBox 400">
          <a:extLst>
            <a:ext uri="{FF2B5EF4-FFF2-40B4-BE49-F238E27FC236}">
              <a16:creationId xmlns:a16="http://schemas.microsoft.com/office/drawing/2014/main" id="{52DE29B4-426F-4DEB-AF9F-50ECD4E362A3}"/>
            </a:ext>
          </a:extLst>
        </xdr:cNvPr>
        <xdr:cNvSpPr txBox="1"/>
      </xdr:nvSpPr>
      <xdr:spPr>
        <a:xfrm>
          <a:off x="989647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402" name="TextBox 401">
          <a:extLst>
            <a:ext uri="{FF2B5EF4-FFF2-40B4-BE49-F238E27FC236}">
              <a16:creationId xmlns:a16="http://schemas.microsoft.com/office/drawing/2014/main" id="{4F685931-B680-4F6D-865C-C0F8064E744A}"/>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403" name="TextBox 402">
          <a:extLst>
            <a:ext uri="{FF2B5EF4-FFF2-40B4-BE49-F238E27FC236}">
              <a16:creationId xmlns:a16="http://schemas.microsoft.com/office/drawing/2014/main" id="{98B4149E-63FC-4E47-AEDA-1E611252F477}"/>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404" name="TextBox 403">
          <a:extLst>
            <a:ext uri="{FF2B5EF4-FFF2-40B4-BE49-F238E27FC236}">
              <a16:creationId xmlns:a16="http://schemas.microsoft.com/office/drawing/2014/main" id="{DDCF1925-4EB9-4F1E-8F08-48009DE80914}"/>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405" name="TextBox 404">
          <a:extLst>
            <a:ext uri="{FF2B5EF4-FFF2-40B4-BE49-F238E27FC236}">
              <a16:creationId xmlns:a16="http://schemas.microsoft.com/office/drawing/2014/main" id="{959CC079-BC45-49B2-820E-77FEFDCCE3F9}"/>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35</xdr:row>
      <xdr:rowOff>28575</xdr:rowOff>
    </xdr:from>
    <xdr:ext cx="65" cy="172227"/>
    <xdr:sp macro="" textlink="">
      <xdr:nvSpPr>
        <xdr:cNvPr id="406" name="TextBox 405">
          <a:extLst>
            <a:ext uri="{FF2B5EF4-FFF2-40B4-BE49-F238E27FC236}">
              <a16:creationId xmlns:a16="http://schemas.microsoft.com/office/drawing/2014/main" id="{D9B59998-8896-470C-9AD6-DC6B5ED27AD3}"/>
            </a:ext>
          </a:extLst>
        </xdr:cNvPr>
        <xdr:cNvSpPr txBox="1"/>
      </xdr:nvSpPr>
      <xdr:spPr>
        <a:xfrm>
          <a:off x="9896475" y="648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407" name="TextBox 406">
          <a:extLst>
            <a:ext uri="{FF2B5EF4-FFF2-40B4-BE49-F238E27FC236}">
              <a16:creationId xmlns:a16="http://schemas.microsoft.com/office/drawing/2014/main" id="{68D95AFD-4E5E-4DA7-AECF-F54236AADA26}"/>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408" name="TextBox 407">
          <a:extLst>
            <a:ext uri="{FF2B5EF4-FFF2-40B4-BE49-F238E27FC236}">
              <a16:creationId xmlns:a16="http://schemas.microsoft.com/office/drawing/2014/main" id="{DDEA2D10-98DA-442B-8438-71D783BB0E57}"/>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409" name="TextBox 408">
          <a:extLst>
            <a:ext uri="{FF2B5EF4-FFF2-40B4-BE49-F238E27FC236}">
              <a16:creationId xmlns:a16="http://schemas.microsoft.com/office/drawing/2014/main" id="{95F85F35-67DD-45B5-AB34-33923DD9080E}"/>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410" name="TextBox 409">
          <a:extLst>
            <a:ext uri="{FF2B5EF4-FFF2-40B4-BE49-F238E27FC236}">
              <a16:creationId xmlns:a16="http://schemas.microsoft.com/office/drawing/2014/main" id="{FD853FF3-8FFB-4138-AC49-24B72D1415B6}"/>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36</xdr:row>
      <xdr:rowOff>28575</xdr:rowOff>
    </xdr:from>
    <xdr:ext cx="65" cy="172227"/>
    <xdr:sp macro="" textlink="">
      <xdr:nvSpPr>
        <xdr:cNvPr id="411" name="TextBox 410">
          <a:extLst>
            <a:ext uri="{FF2B5EF4-FFF2-40B4-BE49-F238E27FC236}">
              <a16:creationId xmlns:a16="http://schemas.microsoft.com/office/drawing/2014/main" id="{B44538C7-44E4-4E87-9F84-F791AE8FE7F6}"/>
            </a:ext>
          </a:extLst>
        </xdr:cNvPr>
        <xdr:cNvSpPr txBox="1"/>
      </xdr:nvSpPr>
      <xdr:spPr>
        <a:xfrm>
          <a:off x="9896475" y="666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412" name="TextBox 411">
          <a:extLst>
            <a:ext uri="{FF2B5EF4-FFF2-40B4-BE49-F238E27FC236}">
              <a16:creationId xmlns:a16="http://schemas.microsoft.com/office/drawing/2014/main" id="{0718CFF5-5029-48B8-B3EE-E7E94507CF7E}"/>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413" name="TextBox 412">
          <a:extLst>
            <a:ext uri="{FF2B5EF4-FFF2-40B4-BE49-F238E27FC236}">
              <a16:creationId xmlns:a16="http://schemas.microsoft.com/office/drawing/2014/main" id="{292D6B75-7B19-4086-8E75-2EDFB412B5AF}"/>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414" name="TextBox 413">
          <a:extLst>
            <a:ext uri="{FF2B5EF4-FFF2-40B4-BE49-F238E27FC236}">
              <a16:creationId xmlns:a16="http://schemas.microsoft.com/office/drawing/2014/main" id="{D92B1280-1DFA-4AD4-ADC7-C76BC17A5EF6}"/>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8</xdr:col>
      <xdr:colOff>9525</xdr:colOff>
      <xdr:row>37</xdr:row>
      <xdr:rowOff>28575</xdr:rowOff>
    </xdr:from>
    <xdr:ext cx="65" cy="172227"/>
    <xdr:sp macro="" textlink="">
      <xdr:nvSpPr>
        <xdr:cNvPr id="415" name="TextBox 414">
          <a:extLst>
            <a:ext uri="{FF2B5EF4-FFF2-40B4-BE49-F238E27FC236}">
              <a16:creationId xmlns:a16="http://schemas.microsoft.com/office/drawing/2014/main" id="{F7DC5EA5-0830-42AC-AD46-ACEBDE08E660}"/>
            </a:ext>
          </a:extLst>
        </xdr:cNvPr>
        <xdr:cNvSpPr txBox="1"/>
      </xdr:nvSpPr>
      <xdr:spPr>
        <a:xfrm>
          <a:off x="9896475" y="6848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xdr:rowOff>
    </xdr:from>
    <xdr:to>
      <xdr:col>19</xdr:col>
      <xdr:colOff>400050</xdr:colOff>
      <xdr:row>2</xdr:row>
      <xdr:rowOff>82550</xdr:rowOff>
    </xdr:to>
    <xdr:sp macro="" textlink="">
      <xdr:nvSpPr>
        <xdr:cNvPr id="2" name="Rectangle: Rounded Corners 1">
          <a:extLst>
            <a:ext uri="{FF2B5EF4-FFF2-40B4-BE49-F238E27FC236}">
              <a16:creationId xmlns:a16="http://schemas.microsoft.com/office/drawing/2014/main" id="{9A39CE6A-18AD-AA2C-7440-5F3145C1B0DD}"/>
            </a:ext>
          </a:extLst>
        </xdr:cNvPr>
        <xdr:cNvSpPr/>
      </xdr:nvSpPr>
      <xdr:spPr>
        <a:xfrm>
          <a:off x="0" y="12700"/>
          <a:ext cx="11982450" cy="43815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FFFF00"/>
              </a:solidFill>
            </a:rPr>
            <a:t>2019 WAEC RESULT DASHBOARD</a:t>
          </a:r>
        </a:p>
      </xdr:txBody>
    </xdr:sp>
    <xdr:clientData/>
  </xdr:twoCellAnchor>
  <xdr:twoCellAnchor>
    <xdr:from>
      <xdr:col>0</xdr:col>
      <xdr:colOff>57150</xdr:colOff>
      <xdr:row>2</xdr:row>
      <xdr:rowOff>127000</xdr:rowOff>
    </xdr:from>
    <xdr:to>
      <xdr:col>4</xdr:col>
      <xdr:colOff>171450</xdr:colOff>
      <xdr:row>4</xdr:row>
      <xdr:rowOff>114300</xdr:rowOff>
    </xdr:to>
    <xdr:sp macro="" textlink="">
      <xdr:nvSpPr>
        <xdr:cNvPr id="3" name="Rectangle: Rounded Corners 2">
          <a:extLst>
            <a:ext uri="{FF2B5EF4-FFF2-40B4-BE49-F238E27FC236}">
              <a16:creationId xmlns:a16="http://schemas.microsoft.com/office/drawing/2014/main" id="{FDCF990C-C408-1927-CCE2-CB120A3219F6}"/>
            </a:ext>
          </a:extLst>
        </xdr:cNvPr>
        <xdr:cNvSpPr/>
      </xdr:nvSpPr>
      <xdr:spPr>
        <a:xfrm>
          <a:off x="57150" y="49530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 PRIVATE</a:t>
          </a:r>
          <a:r>
            <a:rPr lang="en-US" sz="1200" b="1" baseline="0">
              <a:solidFill>
                <a:srgbClr val="FFFF00"/>
              </a:solidFill>
            </a:rPr>
            <a:t> PASSED</a:t>
          </a:r>
          <a:endParaRPr lang="en-US" sz="1200" b="1">
            <a:solidFill>
              <a:srgbClr val="FFFF00"/>
            </a:solidFill>
          </a:endParaRPr>
        </a:p>
      </xdr:txBody>
    </xdr:sp>
    <xdr:clientData/>
  </xdr:twoCellAnchor>
  <xdr:twoCellAnchor>
    <xdr:from>
      <xdr:col>0</xdr:col>
      <xdr:colOff>0</xdr:colOff>
      <xdr:row>17</xdr:row>
      <xdr:rowOff>76200</xdr:rowOff>
    </xdr:from>
    <xdr:to>
      <xdr:col>4</xdr:col>
      <xdr:colOff>114300</xdr:colOff>
      <xdr:row>19</xdr:row>
      <xdr:rowOff>63500</xdr:rowOff>
    </xdr:to>
    <xdr:sp macro="" textlink="">
      <xdr:nvSpPr>
        <xdr:cNvPr id="6" name="Rectangle: Rounded Corners 5">
          <a:extLst>
            <a:ext uri="{FF2B5EF4-FFF2-40B4-BE49-F238E27FC236}">
              <a16:creationId xmlns:a16="http://schemas.microsoft.com/office/drawing/2014/main" id="{3DD9AAC2-9E3A-FAB0-5E38-3D925D64083F}"/>
            </a:ext>
          </a:extLst>
        </xdr:cNvPr>
        <xdr:cNvSpPr/>
      </xdr:nvSpPr>
      <xdr:spPr>
        <a:xfrm>
          <a:off x="0" y="320675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TOTAL</a:t>
          </a:r>
          <a:r>
            <a:rPr lang="en-US" sz="1200" b="1" baseline="0">
              <a:solidFill>
                <a:srgbClr val="FFFF00"/>
              </a:solidFill>
            </a:rPr>
            <a:t> MALE SAT</a:t>
          </a:r>
          <a:endParaRPr lang="en-US" sz="1200" b="1">
            <a:solidFill>
              <a:srgbClr val="FFFF00"/>
            </a:solidFill>
          </a:endParaRPr>
        </a:p>
      </xdr:txBody>
    </xdr:sp>
    <xdr:clientData/>
  </xdr:twoCellAnchor>
  <xdr:twoCellAnchor>
    <xdr:from>
      <xdr:col>0</xdr:col>
      <xdr:colOff>0</xdr:colOff>
      <xdr:row>12</xdr:row>
      <xdr:rowOff>82550</xdr:rowOff>
    </xdr:from>
    <xdr:to>
      <xdr:col>4</xdr:col>
      <xdr:colOff>114300</xdr:colOff>
      <xdr:row>14</xdr:row>
      <xdr:rowOff>69850</xdr:rowOff>
    </xdr:to>
    <xdr:sp macro="" textlink="">
      <xdr:nvSpPr>
        <xdr:cNvPr id="8" name="Rectangle: Rounded Corners 7">
          <a:extLst>
            <a:ext uri="{FF2B5EF4-FFF2-40B4-BE49-F238E27FC236}">
              <a16:creationId xmlns:a16="http://schemas.microsoft.com/office/drawing/2014/main" id="{49CD13B1-A2A1-262B-F2A6-84905359992C}"/>
            </a:ext>
          </a:extLst>
        </xdr:cNvPr>
        <xdr:cNvSpPr/>
      </xdr:nvSpPr>
      <xdr:spPr>
        <a:xfrm>
          <a:off x="0" y="229235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 MALE</a:t>
          </a:r>
          <a:r>
            <a:rPr lang="en-US" sz="1200" b="1" baseline="0">
              <a:solidFill>
                <a:srgbClr val="FFFF00"/>
              </a:solidFill>
            </a:rPr>
            <a:t> PASSED</a:t>
          </a:r>
          <a:endParaRPr lang="en-US" sz="1200" b="1">
            <a:solidFill>
              <a:srgbClr val="FFFF00"/>
            </a:solidFill>
          </a:endParaRPr>
        </a:p>
      </xdr:txBody>
    </xdr:sp>
    <xdr:clientData/>
  </xdr:twoCellAnchor>
  <xdr:twoCellAnchor>
    <xdr:from>
      <xdr:col>0</xdr:col>
      <xdr:colOff>38100</xdr:colOff>
      <xdr:row>7</xdr:row>
      <xdr:rowOff>107950</xdr:rowOff>
    </xdr:from>
    <xdr:to>
      <xdr:col>4</xdr:col>
      <xdr:colOff>152400</xdr:colOff>
      <xdr:row>9</xdr:row>
      <xdr:rowOff>95250</xdr:rowOff>
    </xdr:to>
    <xdr:sp macro="" textlink="">
      <xdr:nvSpPr>
        <xdr:cNvPr id="9" name="Rectangle: Rounded Corners 8">
          <a:extLst>
            <a:ext uri="{FF2B5EF4-FFF2-40B4-BE49-F238E27FC236}">
              <a16:creationId xmlns:a16="http://schemas.microsoft.com/office/drawing/2014/main" id="{FBA62020-DC5A-E379-A97C-E1DA95DE435B}"/>
            </a:ext>
          </a:extLst>
        </xdr:cNvPr>
        <xdr:cNvSpPr/>
      </xdr:nvSpPr>
      <xdr:spPr>
        <a:xfrm>
          <a:off x="38100" y="139700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 FEMALE</a:t>
          </a:r>
          <a:r>
            <a:rPr lang="en-US" sz="1200" b="1" baseline="0">
              <a:solidFill>
                <a:srgbClr val="FFFF00"/>
              </a:solidFill>
            </a:rPr>
            <a:t> PASSED</a:t>
          </a:r>
          <a:endParaRPr lang="en-US" sz="1200" b="1">
            <a:solidFill>
              <a:srgbClr val="FFFF00"/>
            </a:solidFill>
          </a:endParaRPr>
        </a:p>
      </xdr:txBody>
    </xdr:sp>
    <xdr:clientData/>
  </xdr:twoCellAnchor>
  <xdr:twoCellAnchor>
    <xdr:from>
      <xdr:col>15</xdr:col>
      <xdr:colOff>292100</xdr:colOff>
      <xdr:row>22</xdr:row>
      <xdr:rowOff>82550</xdr:rowOff>
    </xdr:from>
    <xdr:to>
      <xdr:col>19</xdr:col>
      <xdr:colOff>406400</xdr:colOff>
      <xdr:row>24</xdr:row>
      <xdr:rowOff>69850</xdr:rowOff>
    </xdr:to>
    <xdr:sp macro="" textlink="">
      <xdr:nvSpPr>
        <xdr:cNvPr id="10" name="Rectangle: Rounded Corners 9">
          <a:extLst>
            <a:ext uri="{FF2B5EF4-FFF2-40B4-BE49-F238E27FC236}">
              <a16:creationId xmlns:a16="http://schemas.microsoft.com/office/drawing/2014/main" id="{1D2F2D04-82A4-4458-7015-AB4D86D44C49}"/>
            </a:ext>
          </a:extLst>
        </xdr:cNvPr>
        <xdr:cNvSpPr/>
      </xdr:nvSpPr>
      <xdr:spPr>
        <a:xfrm>
          <a:off x="9436100" y="413385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 PUBLIC</a:t>
          </a:r>
          <a:r>
            <a:rPr lang="en-US" sz="1200" b="1" baseline="0">
              <a:solidFill>
                <a:srgbClr val="FFFF00"/>
              </a:solidFill>
            </a:rPr>
            <a:t> PASSED</a:t>
          </a:r>
          <a:endParaRPr lang="en-US" sz="1200" b="1">
            <a:solidFill>
              <a:srgbClr val="FFFF00"/>
            </a:solidFill>
          </a:endParaRPr>
        </a:p>
      </xdr:txBody>
    </xdr:sp>
    <xdr:clientData/>
  </xdr:twoCellAnchor>
  <xdr:twoCellAnchor>
    <xdr:from>
      <xdr:col>15</xdr:col>
      <xdr:colOff>298450</xdr:colOff>
      <xdr:row>17</xdr:row>
      <xdr:rowOff>63500</xdr:rowOff>
    </xdr:from>
    <xdr:to>
      <xdr:col>19</xdr:col>
      <xdr:colOff>412750</xdr:colOff>
      <xdr:row>19</xdr:row>
      <xdr:rowOff>50800</xdr:rowOff>
    </xdr:to>
    <xdr:sp macro="" textlink="">
      <xdr:nvSpPr>
        <xdr:cNvPr id="11" name="Rectangle: Rounded Corners 10">
          <a:extLst>
            <a:ext uri="{FF2B5EF4-FFF2-40B4-BE49-F238E27FC236}">
              <a16:creationId xmlns:a16="http://schemas.microsoft.com/office/drawing/2014/main" id="{4D4D77BF-A361-D875-3638-5BA90E8331C3}"/>
            </a:ext>
          </a:extLst>
        </xdr:cNvPr>
        <xdr:cNvSpPr/>
      </xdr:nvSpPr>
      <xdr:spPr>
        <a:xfrm>
          <a:off x="9442450" y="319405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TOTAL</a:t>
          </a:r>
          <a:r>
            <a:rPr lang="en-US" sz="1200" b="1" baseline="0">
              <a:solidFill>
                <a:srgbClr val="FFFF00"/>
              </a:solidFill>
            </a:rPr>
            <a:t> FEMALE PASSED</a:t>
          </a:r>
          <a:endParaRPr lang="en-US" sz="1200" b="1">
            <a:solidFill>
              <a:srgbClr val="FFFF00"/>
            </a:solidFill>
          </a:endParaRPr>
        </a:p>
      </xdr:txBody>
    </xdr:sp>
    <xdr:clientData/>
  </xdr:twoCellAnchor>
  <xdr:twoCellAnchor>
    <xdr:from>
      <xdr:col>15</xdr:col>
      <xdr:colOff>292100</xdr:colOff>
      <xdr:row>12</xdr:row>
      <xdr:rowOff>82550</xdr:rowOff>
    </xdr:from>
    <xdr:to>
      <xdr:col>19</xdr:col>
      <xdr:colOff>406400</xdr:colOff>
      <xdr:row>14</xdr:row>
      <xdr:rowOff>69850</xdr:rowOff>
    </xdr:to>
    <xdr:sp macro="" textlink="">
      <xdr:nvSpPr>
        <xdr:cNvPr id="12" name="Rectangle: Rounded Corners 11">
          <a:extLst>
            <a:ext uri="{FF2B5EF4-FFF2-40B4-BE49-F238E27FC236}">
              <a16:creationId xmlns:a16="http://schemas.microsoft.com/office/drawing/2014/main" id="{3E6C0A49-4135-813B-C35E-BDD12440B0F6}"/>
            </a:ext>
          </a:extLst>
        </xdr:cNvPr>
        <xdr:cNvSpPr/>
      </xdr:nvSpPr>
      <xdr:spPr>
        <a:xfrm>
          <a:off x="9436100" y="229235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TOTAL</a:t>
          </a:r>
          <a:r>
            <a:rPr lang="en-US" sz="1200" b="1" baseline="0">
              <a:solidFill>
                <a:srgbClr val="FFFF00"/>
              </a:solidFill>
            </a:rPr>
            <a:t> MALE PASSED</a:t>
          </a:r>
          <a:endParaRPr lang="en-US" sz="1200" b="1">
            <a:solidFill>
              <a:srgbClr val="FFFF00"/>
            </a:solidFill>
          </a:endParaRPr>
        </a:p>
      </xdr:txBody>
    </xdr:sp>
    <xdr:clientData/>
  </xdr:twoCellAnchor>
  <xdr:twoCellAnchor>
    <xdr:from>
      <xdr:col>15</xdr:col>
      <xdr:colOff>298450</xdr:colOff>
      <xdr:row>7</xdr:row>
      <xdr:rowOff>107950</xdr:rowOff>
    </xdr:from>
    <xdr:to>
      <xdr:col>19</xdr:col>
      <xdr:colOff>412750</xdr:colOff>
      <xdr:row>9</xdr:row>
      <xdr:rowOff>95250</xdr:rowOff>
    </xdr:to>
    <xdr:sp macro="" textlink="">
      <xdr:nvSpPr>
        <xdr:cNvPr id="13" name="Rectangle: Rounded Corners 12">
          <a:extLst>
            <a:ext uri="{FF2B5EF4-FFF2-40B4-BE49-F238E27FC236}">
              <a16:creationId xmlns:a16="http://schemas.microsoft.com/office/drawing/2014/main" id="{AEAE382C-8581-C279-D074-D20F2F84A447}"/>
            </a:ext>
          </a:extLst>
        </xdr:cNvPr>
        <xdr:cNvSpPr/>
      </xdr:nvSpPr>
      <xdr:spPr>
        <a:xfrm>
          <a:off x="9442450" y="139700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TOTAL</a:t>
          </a:r>
          <a:r>
            <a:rPr lang="en-US" sz="1200" b="1" baseline="0">
              <a:solidFill>
                <a:srgbClr val="FFFF00"/>
              </a:solidFill>
            </a:rPr>
            <a:t> PASSED</a:t>
          </a:r>
          <a:endParaRPr lang="en-US" sz="1200" b="1">
            <a:solidFill>
              <a:srgbClr val="FFFF00"/>
            </a:solidFill>
          </a:endParaRPr>
        </a:p>
      </xdr:txBody>
    </xdr:sp>
    <xdr:clientData/>
  </xdr:twoCellAnchor>
  <xdr:twoCellAnchor>
    <xdr:from>
      <xdr:col>0</xdr:col>
      <xdr:colOff>0</xdr:colOff>
      <xdr:row>22</xdr:row>
      <xdr:rowOff>82550</xdr:rowOff>
    </xdr:from>
    <xdr:to>
      <xdr:col>4</xdr:col>
      <xdr:colOff>114300</xdr:colOff>
      <xdr:row>24</xdr:row>
      <xdr:rowOff>69850</xdr:rowOff>
    </xdr:to>
    <xdr:sp macro="" textlink="">
      <xdr:nvSpPr>
        <xdr:cNvPr id="14" name="Rectangle: Rounded Corners 13">
          <a:extLst>
            <a:ext uri="{FF2B5EF4-FFF2-40B4-BE49-F238E27FC236}">
              <a16:creationId xmlns:a16="http://schemas.microsoft.com/office/drawing/2014/main" id="{D5F863D5-F238-65B2-A293-1AAAB506EC2C}"/>
            </a:ext>
          </a:extLst>
        </xdr:cNvPr>
        <xdr:cNvSpPr/>
      </xdr:nvSpPr>
      <xdr:spPr>
        <a:xfrm>
          <a:off x="0" y="413385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TOTAL</a:t>
          </a:r>
          <a:r>
            <a:rPr lang="en-US" sz="1200" b="1" baseline="0">
              <a:solidFill>
                <a:srgbClr val="FFFF00"/>
              </a:solidFill>
            </a:rPr>
            <a:t> FEMALE SAT</a:t>
          </a:r>
          <a:endParaRPr lang="en-US" sz="1200" b="1">
            <a:solidFill>
              <a:srgbClr val="FFFF00"/>
            </a:solidFill>
          </a:endParaRPr>
        </a:p>
      </xdr:txBody>
    </xdr:sp>
    <xdr:clientData/>
  </xdr:twoCellAnchor>
  <xdr:twoCellAnchor>
    <xdr:from>
      <xdr:col>15</xdr:col>
      <xdr:colOff>298450</xdr:colOff>
      <xdr:row>2</xdr:row>
      <xdr:rowOff>139700</xdr:rowOff>
    </xdr:from>
    <xdr:to>
      <xdr:col>19</xdr:col>
      <xdr:colOff>412750</xdr:colOff>
      <xdr:row>4</xdr:row>
      <xdr:rowOff>127000</xdr:rowOff>
    </xdr:to>
    <xdr:sp macro="" textlink="">
      <xdr:nvSpPr>
        <xdr:cNvPr id="15" name="Rectangle: Rounded Corners 14">
          <a:extLst>
            <a:ext uri="{FF2B5EF4-FFF2-40B4-BE49-F238E27FC236}">
              <a16:creationId xmlns:a16="http://schemas.microsoft.com/office/drawing/2014/main" id="{7923087F-E02B-9925-80B2-5141A6AE2A9F}"/>
            </a:ext>
          </a:extLst>
        </xdr:cNvPr>
        <xdr:cNvSpPr/>
      </xdr:nvSpPr>
      <xdr:spPr>
        <a:xfrm>
          <a:off x="9442450" y="508000"/>
          <a:ext cx="2552700" cy="3556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FF00"/>
              </a:solidFill>
            </a:rPr>
            <a:t>TOTAL</a:t>
          </a:r>
          <a:r>
            <a:rPr lang="en-US" sz="1200" b="1" baseline="0">
              <a:solidFill>
                <a:srgbClr val="FFFF00"/>
              </a:solidFill>
            </a:rPr>
            <a:t> ENROLLED</a:t>
          </a:r>
          <a:endParaRPr lang="en-US" sz="1200" b="1">
            <a:solidFill>
              <a:srgbClr val="FFFF00"/>
            </a:solidFill>
          </a:endParaRPr>
        </a:p>
      </xdr:txBody>
    </xdr:sp>
    <xdr:clientData/>
  </xdr:twoCellAnchor>
  <xdr:twoCellAnchor>
    <xdr:from>
      <xdr:col>4</xdr:col>
      <xdr:colOff>273050</xdr:colOff>
      <xdr:row>14</xdr:row>
      <xdr:rowOff>158750</xdr:rowOff>
    </xdr:from>
    <xdr:to>
      <xdr:col>15</xdr:col>
      <xdr:colOff>146050</xdr:colOff>
      <xdr:row>26</xdr:row>
      <xdr:rowOff>82550</xdr:rowOff>
    </xdr:to>
    <xdr:graphicFrame macro="">
      <xdr:nvGraphicFramePr>
        <xdr:cNvPr id="16" name="Chart 15">
          <a:extLst>
            <a:ext uri="{FF2B5EF4-FFF2-40B4-BE49-F238E27FC236}">
              <a16:creationId xmlns:a16="http://schemas.microsoft.com/office/drawing/2014/main" id="{D96B05DC-12BD-4926-8CC0-9BCB5EC1E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260350</xdr:colOff>
      <xdr:row>2</xdr:row>
      <xdr:rowOff>152400</xdr:rowOff>
    </xdr:from>
    <xdr:to>
      <xdr:col>8</xdr:col>
      <xdr:colOff>260350</xdr:colOff>
      <xdr:row>14</xdr:row>
      <xdr:rowOff>38100</xdr:rowOff>
    </xdr:to>
    <xdr:graphicFrame macro="">
      <xdr:nvGraphicFramePr>
        <xdr:cNvPr id="17" name="Chart 16">
          <a:extLst>
            <a:ext uri="{FF2B5EF4-FFF2-40B4-BE49-F238E27FC236}">
              <a16:creationId xmlns:a16="http://schemas.microsoft.com/office/drawing/2014/main" id="{E0CB2F83-FAAD-4189-AA31-F5A4EAC21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139700</xdr:colOff>
      <xdr:row>2</xdr:row>
      <xdr:rowOff>152400</xdr:rowOff>
    </xdr:from>
    <xdr:to>
      <xdr:col>15</xdr:col>
      <xdr:colOff>133350</xdr:colOff>
      <xdr:row>14</xdr:row>
      <xdr:rowOff>31750</xdr:rowOff>
    </xdr:to>
    <xdr:graphicFrame macro="">
      <xdr:nvGraphicFramePr>
        <xdr:cNvPr id="18" name="Chart 17">
          <a:extLst>
            <a:ext uri="{FF2B5EF4-FFF2-40B4-BE49-F238E27FC236}">
              <a16:creationId xmlns:a16="http://schemas.microsoft.com/office/drawing/2014/main" id="{E50A6ABE-EF63-4085-A147-E57CE8803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361950</xdr:colOff>
      <xdr:row>2</xdr:row>
      <xdr:rowOff>158751</xdr:rowOff>
    </xdr:from>
    <xdr:to>
      <xdr:col>11</xdr:col>
      <xdr:colOff>50800</xdr:colOff>
      <xdr:row>14</xdr:row>
      <xdr:rowOff>38100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285F5D83-8A4D-9E33-92A9-47C9C0EBA6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38750" y="527051"/>
              <a:ext cx="1517650" cy="208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241300</xdr:colOff>
      <xdr:row>5</xdr:row>
      <xdr:rowOff>57150</xdr:rowOff>
    </xdr:from>
    <xdr:to>
      <xdr:col>2</xdr:col>
      <xdr:colOff>527050</xdr:colOff>
      <xdr:row>6</xdr:row>
      <xdr:rowOff>133350</xdr:rowOff>
    </xdr:to>
    <xdr:sp macro="" textlink="Sheet2!E7">
      <xdr:nvSpPr>
        <xdr:cNvPr id="20" name="TextBox 19">
          <a:extLst>
            <a:ext uri="{FF2B5EF4-FFF2-40B4-BE49-F238E27FC236}">
              <a16:creationId xmlns:a16="http://schemas.microsoft.com/office/drawing/2014/main" id="{C3A55E6D-90B8-BD68-9F75-820051C0EB08}"/>
            </a:ext>
          </a:extLst>
        </xdr:cNvPr>
        <xdr:cNvSpPr txBox="1"/>
      </xdr:nvSpPr>
      <xdr:spPr>
        <a:xfrm>
          <a:off x="850900" y="977900"/>
          <a:ext cx="8953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0992B8-D1B0-4070-8ACB-286FD3846A56}" type="TxLink">
            <a:rPr lang="en-US" sz="1600" b="1" i="0" u="none" strike="noStrike">
              <a:solidFill>
                <a:srgbClr val="000000"/>
              </a:solidFill>
              <a:latin typeface="Calibri"/>
              <a:ea typeface="Calibri"/>
              <a:cs typeface="Calibri"/>
            </a:rPr>
            <a:pPr algn="ctr"/>
            <a:t>76.5</a:t>
          </a:fld>
          <a:endParaRPr lang="en-US" sz="1600" b="1"/>
        </a:p>
      </xdr:txBody>
    </xdr:sp>
    <xdr:clientData/>
  </xdr:twoCellAnchor>
  <xdr:twoCellAnchor>
    <xdr:from>
      <xdr:col>16</xdr:col>
      <xdr:colOff>520700</xdr:colOff>
      <xdr:row>5</xdr:row>
      <xdr:rowOff>38100</xdr:rowOff>
    </xdr:from>
    <xdr:to>
      <xdr:col>18</xdr:col>
      <xdr:colOff>463550</xdr:colOff>
      <xdr:row>6</xdr:row>
      <xdr:rowOff>114300</xdr:rowOff>
    </xdr:to>
    <xdr:sp macro="" textlink="Sheet2!A5">
      <xdr:nvSpPr>
        <xdr:cNvPr id="24" name="TextBox 23">
          <a:extLst>
            <a:ext uri="{FF2B5EF4-FFF2-40B4-BE49-F238E27FC236}">
              <a16:creationId xmlns:a16="http://schemas.microsoft.com/office/drawing/2014/main" id="{BE87EBE7-4690-E953-7A28-BA8171CE4C2E}"/>
            </a:ext>
          </a:extLst>
        </xdr:cNvPr>
        <xdr:cNvSpPr txBox="1"/>
      </xdr:nvSpPr>
      <xdr:spPr>
        <a:xfrm>
          <a:off x="10274300" y="958850"/>
          <a:ext cx="11620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BC0A41-CB79-4339-B41E-3B4612B9FFBC}" type="TxLink">
            <a:rPr lang="en-US" sz="1600" b="1" i="0" u="none" strike="noStrike">
              <a:solidFill>
                <a:srgbClr val="000000"/>
              </a:solidFill>
              <a:latin typeface="Calibri"/>
              <a:ea typeface="Calibri"/>
              <a:cs typeface="Calibri"/>
            </a:rPr>
            <a:pPr algn="ctr"/>
            <a:t> 1,589,857 </a:t>
          </a:fld>
          <a:endParaRPr lang="en-US" sz="1600" b="1"/>
        </a:p>
      </xdr:txBody>
    </xdr:sp>
    <xdr:clientData/>
  </xdr:twoCellAnchor>
  <xdr:twoCellAnchor>
    <xdr:from>
      <xdr:col>16</xdr:col>
      <xdr:colOff>444500</xdr:colOff>
      <xdr:row>15</xdr:row>
      <xdr:rowOff>6350</xdr:rowOff>
    </xdr:from>
    <xdr:to>
      <xdr:col>18</xdr:col>
      <xdr:colOff>508000</xdr:colOff>
      <xdr:row>16</xdr:row>
      <xdr:rowOff>82550</xdr:rowOff>
    </xdr:to>
    <xdr:sp macro="" textlink="Sheet2!G5">
      <xdr:nvSpPr>
        <xdr:cNvPr id="25" name="TextBox 24">
          <a:extLst>
            <a:ext uri="{FF2B5EF4-FFF2-40B4-BE49-F238E27FC236}">
              <a16:creationId xmlns:a16="http://schemas.microsoft.com/office/drawing/2014/main" id="{88E380DD-F9D6-1943-6011-1946C687AC2C}"/>
            </a:ext>
          </a:extLst>
        </xdr:cNvPr>
        <xdr:cNvSpPr txBox="1"/>
      </xdr:nvSpPr>
      <xdr:spPr>
        <a:xfrm>
          <a:off x="10198100" y="2768600"/>
          <a:ext cx="12827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492858-6129-43F4-9EBA-C72604F89ECF}" type="TxLink">
            <a:rPr lang="en-US" sz="1600" b="1" i="0" u="none" strike="noStrike">
              <a:solidFill>
                <a:srgbClr val="000000"/>
              </a:solidFill>
              <a:latin typeface="Calibri"/>
              <a:ea typeface="Calibri"/>
              <a:cs typeface="Calibri"/>
            </a:rPr>
            <a:pPr algn="ctr"/>
            <a:t> 492,376 </a:t>
          </a:fld>
          <a:endParaRPr lang="en-US" sz="1600" b="1"/>
        </a:p>
      </xdr:txBody>
    </xdr:sp>
    <xdr:clientData/>
  </xdr:twoCellAnchor>
  <xdr:twoCellAnchor>
    <xdr:from>
      <xdr:col>1</xdr:col>
      <xdr:colOff>234950</xdr:colOff>
      <xdr:row>10</xdr:row>
      <xdr:rowOff>44450</xdr:rowOff>
    </xdr:from>
    <xdr:to>
      <xdr:col>2</xdr:col>
      <xdr:colOff>520700</xdr:colOff>
      <xdr:row>11</xdr:row>
      <xdr:rowOff>120650</xdr:rowOff>
    </xdr:to>
    <xdr:sp macro="" textlink="Sheet2!H9">
      <xdr:nvSpPr>
        <xdr:cNvPr id="27" name="TextBox 26">
          <a:extLst>
            <a:ext uri="{FF2B5EF4-FFF2-40B4-BE49-F238E27FC236}">
              <a16:creationId xmlns:a16="http://schemas.microsoft.com/office/drawing/2014/main" id="{870F5193-36EA-3E8A-C16D-FBCE65734214}"/>
            </a:ext>
          </a:extLst>
        </xdr:cNvPr>
        <xdr:cNvSpPr txBox="1"/>
      </xdr:nvSpPr>
      <xdr:spPr>
        <a:xfrm>
          <a:off x="844550" y="1885950"/>
          <a:ext cx="8953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35082F-B0E2-4DB5-B39B-30DC0DFE6571}" type="TxLink">
            <a:rPr lang="en-US" sz="1600" b="1" i="0" u="none" strike="noStrike">
              <a:solidFill>
                <a:srgbClr val="000000"/>
              </a:solidFill>
              <a:latin typeface="Calibri"/>
              <a:ea typeface="Calibri"/>
              <a:cs typeface="Calibri"/>
            </a:rPr>
            <a:pPr algn="ctr"/>
            <a:t>50.3</a:t>
          </a:fld>
          <a:endParaRPr lang="en-US" sz="1600" b="1" i="0" u="none" strike="noStrike">
            <a:solidFill>
              <a:srgbClr val="000000"/>
            </a:solidFill>
            <a:latin typeface="Calibri"/>
            <a:ea typeface="Calibri"/>
            <a:cs typeface="Calibri"/>
          </a:endParaRPr>
        </a:p>
      </xdr:txBody>
    </xdr:sp>
    <xdr:clientData/>
  </xdr:twoCellAnchor>
  <xdr:twoCellAnchor>
    <xdr:from>
      <xdr:col>1</xdr:col>
      <xdr:colOff>203200</xdr:colOff>
      <xdr:row>15</xdr:row>
      <xdr:rowOff>25400</xdr:rowOff>
    </xdr:from>
    <xdr:to>
      <xdr:col>2</xdr:col>
      <xdr:colOff>488950</xdr:colOff>
      <xdr:row>16</xdr:row>
      <xdr:rowOff>101600</xdr:rowOff>
    </xdr:to>
    <xdr:sp macro="" textlink="Sheet2!G9">
      <xdr:nvSpPr>
        <xdr:cNvPr id="28" name="TextBox 27">
          <a:extLst>
            <a:ext uri="{FF2B5EF4-FFF2-40B4-BE49-F238E27FC236}">
              <a16:creationId xmlns:a16="http://schemas.microsoft.com/office/drawing/2014/main" id="{0052E18A-1499-00EE-B574-84992494FD52}"/>
            </a:ext>
          </a:extLst>
        </xdr:cNvPr>
        <xdr:cNvSpPr txBox="1"/>
      </xdr:nvSpPr>
      <xdr:spPr>
        <a:xfrm>
          <a:off x="812800" y="2787650"/>
          <a:ext cx="8953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582EF-B960-4504-BD7C-D07014297C71}" type="TxLink">
            <a:rPr lang="en-US" sz="1800" b="1" i="0" u="none" strike="noStrike">
              <a:solidFill>
                <a:srgbClr val="000000"/>
              </a:solidFill>
              <a:latin typeface="Calibri"/>
              <a:ea typeface="Calibri"/>
              <a:cs typeface="Calibri"/>
            </a:rPr>
            <a:pPr algn="ctr"/>
            <a:t>49.7</a:t>
          </a:fld>
          <a:endParaRPr lang="en-US" sz="1800" b="1" i="0" u="none" strike="noStrike">
            <a:solidFill>
              <a:srgbClr val="000000"/>
            </a:solidFill>
            <a:latin typeface="Calibri"/>
            <a:ea typeface="Calibri"/>
            <a:cs typeface="Calibri"/>
          </a:endParaRPr>
        </a:p>
      </xdr:txBody>
    </xdr:sp>
    <xdr:clientData/>
  </xdr:twoCellAnchor>
  <xdr:twoCellAnchor>
    <xdr:from>
      <xdr:col>16</xdr:col>
      <xdr:colOff>450850</xdr:colOff>
      <xdr:row>10</xdr:row>
      <xdr:rowOff>50800</xdr:rowOff>
    </xdr:from>
    <xdr:to>
      <xdr:col>18</xdr:col>
      <xdr:colOff>438150</xdr:colOff>
      <xdr:row>11</xdr:row>
      <xdr:rowOff>127000</xdr:rowOff>
    </xdr:to>
    <xdr:sp macro="" textlink="Sheet2!B5">
      <xdr:nvSpPr>
        <xdr:cNvPr id="29" name="TextBox 28">
          <a:extLst>
            <a:ext uri="{FF2B5EF4-FFF2-40B4-BE49-F238E27FC236}">
              <a16:creationId xmlns:a16="http://schemas.microsoft.com/office/drawing/2014/main" id="{6384EBC4-1140-9284-8587-1F8CE536739E}"/>
            </a:ext>
          </a:extLst>
        </xdr:cNvPr>
        <xdr:cNvSpPr txBox="1"/>
      </xdr:nvSpPr>
      <xdr:spPr>
        <a:xfrm>
          <a:off x="10204450" y="1892300"/>
          <a:ext cx="12065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F19B20-68E8-4852-8BC6-CB9FB6A83C5E}" type="TxLink">
            <a:rPr lang="en-US" sz="1600" b="1" i="0" u="none" strike="noStrike">
              <a:solidFill>
                <a:srgbClr val="000000"/>
              </a:solidFill>
              <a:latin typeface="Calibri"/>
              <a:ea typeface="Calibri"/>
              <a:cs typeface="Calibri"/>
            </a:rPr>
            <a:pPr algn="ctr"/>
            <a:t> 991,345 </a:t>
          </a:fld>
          <a:endParaRPr lang="en-US" sz="1600" b="1"/>
        </a:p>
      </xdr:txBody>
    </xdr:sp>
    <xdr:clientData/>
  </xdr:twoCellAnchor>
  <xdr:twoCellAnchor>
    <xdr:from>
      <xdr:col>16</xdr:col>
      <xdr:colOff>463550</xdr:colOff>
      <xdr:row>20</xdr:row>
      <xdr:rowOff>0</xdr:rowOff>
    </xdr:from>
    <xdr:to>
      <xdr:col>18</xdr:col>
      <xdr:colOff>323850</xdr:colOff>
      <xdr:row>21</xdr:row>
      <xdr:rowOff>76200</xdr:rowOff>
    </xdr:to>
    <xdr:sp macro="" textlink="Sheet2!H5">
      <xdr:nvSpPr>
        <xdr:cNvPr id="30" name="TextBox 29">
          <a:extLst>
            <a:ext uri="{FF2B5EF4-FFF2-40B4-BE49-F238E27FC236}">
              <a16:creationId xmlns:a16="http://schemas.microsoft.com/office/drawing/2014/main" id="{879F0C2A-AF89-8B32-882A-3ED5FB3B6C0B}"/>
            </a:ext>
          </a:extLst>
        </xdr:cNvPr>
        <xdr:cNvSpPr txBox="1"/>
      </xdr:nvSpPr>
      <xdr:spPr>
        <a:xfrm>
          <a:off x="10217150" y="3683000"/>
          <a:ext cx="10795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13DC6A-3B36-4A23-A795-26B57787C0EC}" type="TxLink">
            <a:rPr lang="en-US" sz="1600" b="1" i="0" u="none" strike="noStrike">
              <a:solidFill>
                <a:srgbClr val="000000"/>
              </a:solidFill>
              <a:latin typeface="Calibri"/>
              <a:ea typeface="Calibri"/>
              <a:cs typeface="Calibri"/>
            </a:rPr>
            <a:pPr algn="ctr"/>
            <a:t> 498,969 </a:t>
          </a:fld>
          <a:endParaRPr lang="en-US" sz="1600" b="1"/>
        </a:p>
      </xdr:txBody>
    </xdr:sp>
    <xdr:clientData/>
  </xdr:twoCellAnchor>
  <xdr:twoCellAnchor>
    <xdr:from>
      <xdr:col>16</xdr:col>
      <xdr:colOff>584200</xdr:colOff>
      <xdr:row>24</xdr:row>
      <xdr:rowOff>158750</xdr:rowOff>
    </xdr:from>
    <xdr:to>
      <xdr:col>18</xdr:col>
      <xdr:colOff>260350</xdr:colOff>
      <xdr:row>26</xdr:row>
      <xdr:rowOff>50800</xdr:rowOff>
    </xdr:to>
    <xdr:sp macro="" textlink="Sheet2!E10">
      <xdr:nvSpPr>
        <xdr:cNvPr id="31" name="TextBox 30">
          <a:extLst>
            <a:ext uri="{FF2B5EF4-FFF2-40B4-BE49-F238E27FC236}">
              <a16:creationId xmlns:a16="http://schemas.microsoft.com/office/drawing/2014/main" id="{D74B0407-D97D-2C22-B4AE-464B8982A3BD}"/>
            </a:ext>
          </a:extLst>
        </xdr:cNvPr>
        <xdr:cNvSpPr txBox="1"/>
      </xdr:nvSpPr>
      <xdr:spPr>
        <a:xfrm>
          <a:off x="10337800" y="4578350"/>
          <a:ext cx="8953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C71D9-4E82-4478-B0BE-3B39D4CB5C24}" type="TxLink">
            <a:rPr lang="en-US" sz="1600" b="1" i="0" u="none" strike="noStrike">
              <a:solidFill>
                <a:srgbClr val="000000"/>
              </a:solidFill>
              <a:latin typeface="Calibri"/>
              <a:ea typeface="Calibri"/>
              <a:cs typeface="Calibri"/>
            </a:rPr>
            <a:pPr algn="ctr"/>
            <a:t>50.9</a:t>
          </a:fld>
          <a:endParaRPr lang="en-US" sz="1600" b="1"/>
        </a:p>
      </xdr:txBody>
    </xdr:sp>
    <xdr:clientData/>
  </xdr:twoCellAnchor>
  <xdr:twoCellAnchor>
    <xdr:from>
      <xdr:col>1</xdr:col>
      <xdr:colOff>152400</xdr:colOff>
      <xdr:row>24</xdr:row>
      <xdr:rowOff>139700</xdr:rowOff>
    </xdr:from>
    <xdr:to>
      <xdr:col>2</xdr:col>
      <xdr:colOff>539750</xdr:colOff>
      <xdr:row>26</xdr:row>
      <xdr:rowOff>31750</xdr:rowOff>
    </xdr:to>
    <xdr:sp macro="" textlink="Sheet2!J5">
      <xdr:nvSpPr>
        <xdr:cNvPr id="32" name="TextBox 31">
          <a:extLst>
            <a:ext uri="{FF2B5EF4-FFF2-40B4-BE49-F238E27FC236}">
              <a16:creationId xmlns:a16="http://schemas.microsoft.com/office/drawing/2014/main" id="{B5EE5A71-5734-5B2D-9D15-28480F902637}"/>
            </a:ext>
          </a:extLst>
        </xdr:cNvPr>
        <xdr:cNvSpPr txBox="1"/>
      </xdr:nvSpPr>
      <xdr:spPr>
        <a:xfrm>
          <a:off x="762000" y="4559300"/>
          <a:ext cx="9969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675F63-09CB-408D-864E-C26303088730}" type="TxLink">
            <a:rPr lang="en-US" sz="1600" b="1" i="0" u="none" strike="noStrike">
              <a:solidFill>
                <a:srgbClr val="000000"/>
              </a:solidFill>
              <a:latin typeface="Calibri"/>
              <a:ea typeface="Calibri"/>
              <a:cs typeface="Calibri"/>
            </a:rPr>
            <a:pPr algn="ctr"/>
            <a:t> 823,707 </a:t>
          </a:fld>
          <a:endParaRPr lang="en-US" sz="1600" b="1" i="0" u="none" strike="noStrike">
            <a:solidFill>
              <a:srgbClr val="000000"/>
            </a:solidFill>
            <a:latin typeface="Calibri"/>
            <a:ea typeface="Calibri"/>
            <a:cs typeface="Calibri"/>
          </a:endParaRPr>
        </a:p>
      </xdr:txBody>
    </xdr:sp>
    <xdr:clientData/>
  </xdr:twoCellAnchor>
  <xdr:twoCellAnchor>
    <xdr:from>
      <xdr:col>1</xdr:col>
      <xdr:colOff>190500</xdr:colOff>
      <xdr:row>20</xdr:row>
      <xdr:rowOff>38100</xdr:rowOff>
    </xdr:from>
    <xdr:to>
      <xdr:col>3</xdr:col>
      <xdr:colOff>12700</xdr:colOff>
      <xdr:row>21</xdr:row>
      <xdr:rowOff>114300</xdr:rowOff>
    </xdr:to>
    <xdr:sp macro="" textlink="Sheet2!I5">
      <xdr:nvSpPr>
        <xdr:cNvPr id="33" name="TextBox 32">
          <a:extLst>
            <a:ext uri="{FF2B5EF4-FFF2-40B4-BE49-F238E27FC236}">
              <a16:creationId xmlns:a16="http://schemas.microsoft.com/office/drawing/2014/main" id="{E1F1779C-BD01-AE78-5267-EE783E440976}"/>
            </a:ext>
          </a:extLst>
        </xdr:cNvPr>
        <xdr:cNvSpPr txBox="1"/>
      </xdr:nvSpPr>
      <xdr:spPr>
        <a:xfrm>
          <a:off x="800100" y="3721100"/>
          <a:ext cx="10414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CD7FDC-F8DC-462E-8805-9E50231AFAD1}" type="TxLink">
            <a:rPr lang="en-US" sz="1600" b="1" i="0" u="none" strike="noStrike">
              <a:solidFill>
                <a:srgbClr val="000000"/>
              </a:solidFill>
              <a:latin typeface="Calibri"/>
              <a:ea typeface="Calibri"/>
              <a:cs typeface="Calibri"/>
            </a:rPr>
            <a:pPr algn="ctr"/>
            <a:t> 821,951 </a:t>
          </a:fld>
          <a:endParaRPr lang="en-US" sz="1600" b="1" i="0" u="none" strike="noStrike">
            <a:solidFill>
              <a:srgbClr val="000000"/>
            </a:solidFill>
            <a:latin typeface="Calibri"/>
            <a:ea typeface="Calibri"/>
            <a:cs typeface="Calibri"/>
          </a:endParaRPr>
        </a:p>
      </xdr:txBody>
    </xdr:sp>
    <xdr:clientData/>
  </xdr:twoCellAnchor>
  <xdr:twoCellAnchor editAs="oneCell">
    <xdr:from>
      <xdr:col>0</xdr:col>
      <xdr:colOff>0</xdr:colOff>
      <xdr:row>0</xdr:row>
      <xdr:rowOff>0</xdr:rowOff>
    </xdr:from>
    <xdr:to>
      <xdr:col>3</xdr:col>
      <xdr:colOff>323850</xdr:colOff>
      <xdr:row>2</xdr:row>
      <xdr:rowOff>95250</xdr:rowOff>
    </xdr:to>
    <xdr:pic>
      <xdr:nvPicPr>
        <xdr:cNvPr id="39" name="Picture 38">
          <a:extLst>
            <a:ext uri="{FF2B5EF4-FFF2-40B4-BE49-F238E27FC236}">
              <a16:creationId xmlns:a16="http://schemas.microsoft.com/office/drawing/2014/main" id="{31CF8C33-7AA9-5D32-DAE1-FC9491614F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2152650" cy="4635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8.529005555552" createdVersion="8" refreshedVersion="8" minRefreshableVersion="3" recordCount="37" xr:uid="{D029EECF-A680-424E-9B1C-8B768313E23C}">
  <cacheSource type="worksheet">
    <worksheetSource ref="A1:S38" sheet="Sheet1"/>
  </cacheSource>
  <cacheFields count="19">
    <cacheField name="STATE" numFmtId="0">
      <sharedItems/>
    </cacheField>
    <cacheField name="REGION" numFmtId="0">
      <sharedItems count="6">
        <s v="south east"/>
        <s v="north central"/>
        <s v="north east"/>
        <s v="south south"/>
        <s v="south west"/>
        <s v="north west"/>
      </sharedItems>
    </cacheField>
    <cacheField name="TOTAL SAT PRIVATE" numFmtId="3">
      <sharedItems containsSemiMixedTypes="0" containsString="0" containsNumber="1" containsInteger="1" minValue="553" maxValue="112963"/>
    </cacheField>
    <cacheField name="TOTAL SAT PUBLIC" numFmtId="3">
      <sharedItems containsSemiMixedTypes="0" containsString="0" containsNumber="1" containsInteger="1" minValue="9315" maxValue="50082"/>
    </cacheField>
    <cacheField name="TOTAL ENROLLED" numFmtId="3">
      <sharedItems containsSemiMixedTypes="0" containsString="0" containsNumber="1" containsInteger="1" minValue="16501" maxValue="162015"/>
    </cacheField>
    <cacheField name="TOTAL PASSED PRIVATE" numFmtId="3">
      <sharedItems containsSemiMixedTypes="0" containsString="0" containsNumber="1" containsInteger="1" minValue="415" maxValue="94332"/>
    </cacheField>
    <cacheField name="TOTAL PASSED PUBLIC" numFmtId="3">
      <sharedItems containsSemiMixedTypes="0" containsString="0" containsNumber="1" containsInteger="1" minValue="2131" maxValue="30276"/>
    </cacheField>
    <cacheField name="TOTAL PASSED P&amp;P" numFmtId="3">
      <sharedItems containsSemiMixedTypes="0" containsString="0" containsNumber="1" containsInteger="1" minValue="2805" maxValue="121861"/>
    </cacheField>
    <cacheField name="% PRIVATE PASSED" numFmtId="0">
      <sharedItems containsSemiMixedTypes="0" containsString="0" containsNumber="1" minValue="7.7108170184840867" maxValue="81.34506686273609"/>
    </cacheField>
    <cacheField name="% PUBLIC PASSED" numFmtId="0">
      <sharedItems containsSemiMixedTypes="0" containsString="0" containsNumber="1" minValue="18.654933137263914" maxValue="92.289182981515921"/>
    </cacheField>
    <cacheField name="TOTAL MALE PASSED" numFmtId="3">
      <sharedItems containsSemiMixedTypes="0" containsString="0" containsNumber="1" containsInteger="1" minValue="1939" maxValue="56591"/>
    </cacheField>
    <cacheField name="TOTAL FEMALE PASSED" numFmtId="3">
      <sharedItems containsSemiMixedTypes="0" containsString="0" containsNumber="1" containsInteger="1" minValue="866" maxValue="65270"/>
    </cacheField>
    <cacheField name="TOTAL PASSED M &amp; F" numFmtId="3">
      <sharedItems containsSemiMixedTypes="0" containsString="0" containsNumber="1" containsInteger="1" minValue="2805" maxValue="121861"/>
    </cacheField>
    <cacheField name="% MALE PASSED" numFmtId="0">
      <sharedItems containsSemiMixedTypes="0" containsString="0" containsNumber="1" minValue="45.006439526987471" maxValue="71.546203110704482"/>
    </cacheField>
    <cacheField name="% FEMALE PASSED" numFmtId="0">
      <sharedItems containsSemiMixedTypes="0" containsString="0" containsNumber="1" minValue="28.453796889295518" maxValue="54.993560473012529"/>
    </cacheField>
    <cacheField name="TOTAL MALE SAT" numFmtId="3">
      <sharedItems containsSemiMixedTypes="0" containsString="0" containsNumber="1" containsInteger="1" minValue="10075" maxValue="75737"/>
    </cacheField>
    <cacheField name="TOTAL FEMAL SAT" numFmtId="3">
      <sharedItems containsSemiMixedTypes="0" containsString="0" containsNumber="1" minValue="10125.862068965518" maxValue="75790.56102444588"/>
    </cacheField>
    <cacheField name="TOTAL PUBLIC SAT &amp; PASSED" numFmtId="3">
      <sharedItems containsSemiMixedTypes="0" containsString="0" containsNumber="1" containsInteger="1" minValue="15720" maxValue="76581"/>
    </cacheField>
    <cacheField name="TOTAL PRIVATE SAT &amp; PASSED" numFmtId="3">
      <sharedItems containsSemiMixedTypes="0" containsString="0" containsNumber="1" containsInteger="1" minValue="968" maxValue="207295"/>
    </cacheField>
  </cacheFields>
  <extLst>
    <ext xmlns:x14="http://schemas.microsoft.com/office/spreadsheetml/2009/9/main" uri="{725AE2AE-9491-48be-B2B4-4EB974FC3084}">
      <x14:pivotCacheDefinition pivotCacheId="2133955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Abia"/>
    <x v="0"/>
    <n v="37527"/>
    <n v="9315"/>
    <n v="46842"/>
    <n v="35403"/>
    <n v="8119"/>
    <n v="43522"/>
    <n v="81.34506686273609"/>
    <n v="18.654933137263914"/>
    <n v="20163"/>
    <n v="23359"/>
    <n v="43522"/>
    <n v="46.328293736501081"/>
    <n v="53.671706263498919"/>
    <n v="21933"/>
    <n v="21986.6717062635"/>
    <n v="17434"/>
    <n v="72930"/>
  </r>
  <r>
    <s v="Abuja"/>
    <x v="1"/>
    <n v="10305"/>
    <n v="16086"/>
    <n v="26391"/>
    <n v="7365"/>
    <n v="6522"/>
    <n v="13887"/>
    <n v="53.035212788939305"/>
    <n v="46.964787211060703"/>
    <n v="6410"/>
    <n v="7477"/>
    <n v="13887"/>
    <n v="46.1582775257435"/>
    <n v="53.841722474256507"/>
    <n v="11903"/>
    <n v="11956.841722474257"/>
    <n v="22608"/>
    <n v="17670"/>
  </r>
  <r>
    <s v="Adamawa"/>
    <x v="2"/>
    <n v="5106"/>
    <n v="15402"/>
    <n v="20508"/>
    <n v="3419"/>
    <n v="8453"/>
    <n v="11872"/>
    <n v="28.798854447439354"/>
    <n v="71.201145552560646"/>
    <n v="6623"/>
    <n v="5249"/>
    <n v="11872"/>
    <n v="55.786725067385447"/>
    <n v="44.213274932614553"/>
    <n v="11655"/>
    <n v="11699.213274932614"/>
    <n v="23855"/>
    <n v="8525"/>
  </r>
  <r>
    <s v="Akwa Ibom"/>
    <x v="3"/>
    <n v="18020"/>
    <n v="36291"/>
    <n v="54311"/>
    <n v="14061"/>
    <n v="17679"/>
    <n v="31740"/>
    <n v="44.300567107750474"/>
    <n v="55.699432892249526"/>
    <n v="15099"/>
    <n v="16641"/>
    <n v="31740"/>
    <n v="47.570888468809073"/>
    <n v="52.429111531190934"/>
    <n v="26246"/>
    <n v="26298.42911153119"/>
    <n v="53970"/>
    <n v="32081"/>
  </r>
  <r>
    <s v="Anambra"/>
    <x v="0"/>
    <n v="28386"/>
    <n v="17803"/>
    <n v="46189"/>
    <n v="21698"/>
    <n v="12466"/>
    <n v="34164"/>
    <n v="63.511298442805298"/>
    <n v="36.488701557194709"/>
    <n v="15376"/>
    <n v="18788"/>
    <n v="34164"/>
    <n v="45.006439526987471"/>
    <n v="54.993560473012529"/>
    <n v="20389"/>
    <n v="20443.993560473013"/>
    <n v="30269"/>
    <n v="50084"/>
  </r>
  <r>
    <s v="Bauchi"/>
    <x v="2"/>
    <n v="7586"/>
    <n v="36095"/>
    <n v="43681"/>
    <n v="4529"/>
    <n v="8357"/>
    <n v="12886"/>
    <n v="35.146670805525375"/>
    <n v="64.853329194474611"/>
    <n v="7348"/>
    <n v="5538"/>
    <n v="12886"/>
    <n v="57.023125873040513"/>
    <n v="42.976874126959494"/>
    <n v="26988"/>
    <n v="27030.976874126958"/>
    <n v="44452"/>
    <n v="12115"/>
  </r>
  <r>
    <s v="Bayelsa"/>
    <x v="3"/>
    <n v="2916"/>
    <n v="17721"/>
    <n v="20637"/>
    <n v="2265"/>
    <n v="12969"/>
    <n v="15234"/>
    <n v="14.868058290665617"/>
    <n v="85.131941709334384"/>
    <n v="7599"/>
    <n v="7635"/>
    <n v="15234"/>
    <n v="49.881843245372195"/>
    <n v="50.118156754627805"/>
    <n v="10503"/>
    <n v="10553.118156754628"/>
    <n v="30690"/>
    <n v="5181"/>
  </r>
  <r>
    <s v="Benue"/>
    <x v="1"/>
    <n v="31823"/>
    <n v="12822"/>
    <n v="44645"/>
    <n v="21073"/>
    <n v="7640"/>
    <n v="28713"/>
    <n v="73.391843415874348"/>
    <n v="26.608156584125659"/>
    <n v="15921"/>
    <n v="12792"/>
    <n v="28713"/>
    <n v="55.448751436631497"/>
    <n v="44.55124856336851"/>
    <n v="24811"/>
    <n v="24855.55124856337"/>
    <n v="20462"/>
    <n v="52896"/>
  </r>
  <r>
    <s v="Borno"/>
    <x v="2"/>
    <n v="11664"/>
    <n v="24622"/>
    <n v="36286"/>
    <n v="6433"/>
    <n v="7019"/>
    <n v="13452"/>
    <n v="47.821885221528397"/>
    <n v="52.17811477847161"/>
    <n v="7450"/>
    <n v="6002"/>
    <n v="13452"/>
    <n v="55.38209931608683"/>
    <n v="44.617900683913177"/>
    <n v="20987"/>
    <n v="21031.617900683912"/>
    <n v="31641"/>
    <n v="18097"/>
  </r>
  <r>
    <s v="Cross River"/>
    <x v="3"/>
    <n v="19805"/>
    <n v="15499"/>
    <n v="35304"/>
    <n v="14730"/>
    <n v="10236"/>
    <n v="24966"/>
    <n v="59.000240326844512"/>
    <n v="40.999759673155488"/>
    <n v="12165"/>
    <n v="12801"/>
    <n v="24966"/>
    <n v="48.72626772410478"/>
    <n v="51.27373227589522"/>
    <n v="17571"/>
    <n v="17622.273732275895"/>
    <n v="25735"/>
    <n v="34535"/>
  </r>
  <r>
    <s v="Delta"/>
    <x v="3"/>
    <n v="23956"/>
    <n v="30825"/>
    <n v="54781"/>
    <n v="19297"/>
    <n v="19371"/>
    <n v="38668"/>
    <n v="49.904313644357089"/>
    <n v="50.095686355642911"/>
    <n v="17992"/>
    <n v="20676"/>
    <n v="38668"/>
    <n v="46.529430019654491"/>
    <n v="53.470569980345509"/>
    <n v="25958"/>
    <n v="26011.470569980345"/>
    <n v="50196"/>
    <n v="43253"/>
  </r>
  <r>
    <s v="Ebonyi"/>
    <x v="0"/>
    <n v="9292"/>
    <n v="16081"/>
    <n v="25373"/>
    <n v="6983"/>
    <n v="7837"/>
    <n v="14820"/>
    <n v="47.118758434547907"/>
    <n v="52.8812415654521"/>
    <n v="7381"/>
    <n v="7439"/>
    <n v="14820"/>
    <n v="49.804318488529013"/>
    <n v="50.19568151147098"/>
    <n v="12545"/>
    <n v="12595.195681511472"/>
    <n v="23918"/>
    <n v="16275"/>
  </r>
  <r>
    <s v="Edo"/>
    <x v="3"/>
    <n v="32737"/>
    <n v="25959"/>
    <n v="58696"/>
    <n v="26320"/>
    <n v="16561"/>
    <n v="42881"/>
    <n v="61.37916559781722"/>
    <n v="38.620834402182787"/>
    <n v="19869"/>
    <n v="23012"/>
    <n v="42881"/>
    <n v="46.335206734917563"/>
    <n v="53.66479326508243"/>
    <n v="28027"/>
    <n v="28080.664793265081"/>
    <n v="42520"/>
    <n v="59057"/>
  </r>
  <r>
    <s v="Ekiti"/>
    <x v="4"/>
    <n v="7221"/>
    <n v="13029"/>
    <n v="20250"/>
    <n v="5456"/>
    <n v="7536"/>
    <n v="12992"/>
    <n v="41.995073891625616"/>
    <n v="58.004926108374391"/>
    <n v="6384"/>
    <n v="6608"/>
    <n v="12992"/>
    <n v="49.137931034482754"/>
    <n v="50.862068965517238"/>
    <n v="10075"/>
    <n v="10125.862068965518"/>
    <n v="20565"/>
    <n v="12677"/>
  </r>
  <r>
    <s v="Enugu"/>
    <x v="0"/>
    <n v="19193"/>
    <n v="21181"/>
    <n v="40374"/>
    <n v="13607"/>
    <n v="13954"/>
    <n v="27561"/>
    <n v="49.370487282754617"/>
    <n v="50.629512717245383"/>
    <n v="12553"/>
    <n v="15008"/>
    <n v="27561"/>
    <n v="45.546242879431084"/>
    <n v="54.453757120568923"/>
    <n v="18335"/>
    <n v="18389.453757120569"/>
    <n v="35135"/>
    <n v="32800"/>
  </r>
  <r>
    <s v="Gombe"/>
    <x v="2"/>
    <n v="3203"/>
    <n v="15078"/>
    <n v="18281"/>
    <n v="2192"/>
    <n v="4685"/>
    <n v="6877"/>
    <n v="31.874363821433764"/>
    <n v="68.125636178566239"/>
    <n v="3872"/>
    <n v="3005"/>
    <n v="6877"/>
    <n v="56.303620764868398"/>
    <n v="43.696379235131602"/>
    <n v="10637"/>
    <n v="10680.696379235131"/>
    <n v="19763"/>
    <n v="5395"/>
  </r>
  <r>
    <s v="Imo"/>
    <x v="0"/>
    <n v="18474"/>
    <n v="28117"/>
    <n v="46591"/>
    <n v="16089"/>
    <n v="23229"/>
    <n v="39318"/>
    <n v="40.920189226308565"/>
    <n v="59.079810773691442"/>
    <n v="18444"/>
    <n v="20874"/>
    <n v="39318"/>
    <n v="46.909812299710055"/>
    <n v="53.090187700289945"/>
    <n v="22330"/>
    <n v="22383.090187700291"/>
    <n v="51346"/>
    <n v="34563"/>
  </r>
  <r>
    <s v="Jigawa"/>
    <x v="5"/>
    <n v="553"/>
    <n v="23328"/>
    <n v="23881"/>
    <n v="415"/>
    <n v="2390"/>
    <n v="2805"/>
    <n v="14.795008912655971"/>
    <n v="85.204991087344027"/>
    <n v="1939"/>
    <n v="866"/>
    <n v="2805"/>
    <n v="69.126559714795007"/>
    <n v="30.873440285204989"/>
    <n v="16119"/>
    <n v="16149.873440285204"/>
    <n v="25718"/>
    <n v="968"/>
  </r>
  <r>
    <s v="Kaduna"/>
    <x v="5"/>
    <n v="40451"/>
    <n v="33855"/>
    <n v="74306"/>
    <n v="24547"/>
    <n v="15868"/>
    <n v="40415"/>
    <n v="60.737349993814185"/>
    <n v="39.262650006185822"/>
    <n v="20668"/>
    <n v="19747"/>
    <n v="40415"/>
    <n v="51.13942843003835"/>
    <n v="48.86057156996165"/>
    <n v="39424"/>
    <n v="39472.86057156996"/>
    <n v="49723"/>
    <n v="64998"/>
  </r>
  <r>
    <s v="Kano"/>
    <x v="5"/>
    <n v="13423"/>
    <n v="14575"/>
    <n v="27998"/>
    <n v="10762"/>
    <n v="7207"/>
    <n v="17969"/>
    <n v="59.89203628471256"/>
    <n v="40.10796371528744"/>
    <n v="9015"/>
    <n v="8954"/>
    <n v="17969"/>
    <n v="50.169736768879737"/>
    <n v="49.830263231120263"/>
    <n v="14651"/>
    <n v="14700.830263231121"/>
    <n v="21782"/>
    <n v="24185"/>
  </r>
  <r>
    <s v="Katsina"/>
    <x v="5"/>
    <n v="4748"/>
    <n v="22415"/>
    <n v="27163"/>
    <n v="3442"/>
    <n v="9217"/>
    <n v="12659"/>
    <n v="27.190141401374518"/>
    <n v="72.809858598625482"/>
    <n v="7731"/>
    <n v="4928"/>
    <n v="12659"/>
    <n v="61.071174658345839"/>
    <n v="38.928825341654161"/>
    <n v="15920"/>
    <n v="15958.928825341654"/>
    <n v="31632"/>
    <n v="8190"/>
  </r>
  <r>
    <s v="Kebbi"/>
    <x v="5"/>
    <n v="1623"/>
    <n v="29542"/>
    <n v="31165"/>
    <n v="1410"/>
    <n v="16876"/>
    <n v="18286"/>
    <n v="7.7108170184840867"/>
    <n v="92.289182981515921"/>
    <n v="11678"/>
    <n v="6608"/>
    <n v="18286"/>
    <n v="63.863064639615011"/>
    <n v="36.136935360384989"/>
    <n v="20814"/>
    <n v="20850.136935360384"/>
    <n v="46418"/>
    <n v="3033"/>
  </r>
  <r>
    <s v="Kogi"/>
    <x v="1"/>
    <n v="9045"/>
    <n v="19287"/>
    <n v="28332"/>
    <n v="5583"/>
    <n v="9179"/>
    <n v="14762"/>
    <n v="37.820078580138194"/>
    <n v="62.179921419861806"/>
    <n v="7479"/>
    <n v="7283"/>
    <n v="14762"/>
    <n v="50.663866684731062"/>
    <n v="49.336133315268931"/>
    <n v="14771"/>
    <n v="14820.33613331527"/>
    <n v="28466"/>
    <n v="14628"/>
  </r>
  <r>
    <s v="Kwara"/>
    <x v="1"/>
    <n v="14133"/>
    <n v="22062"/>
    <n v="36195"/>
    <n v="8484"/>
    <n v="11615"/>
    <n v="20099"/>
    <n v="42.211055276381906"/>
    <n v="57.788944723618087"/>
    <n v="9890"/>
    <n v="10209"/>
    <n v="20099"/>
    <n v="49.206428180506492"/>
    <n v="50.793571819493508"/>
    <n v="18327"/>
    <n v="18377.793571819493"/>
    <n v="33677"/>
    <n v="22617"/>
  </r>
  <r>
    <s v="Lagos"/>
    <x v="5"/>
    <n v="112963"/>
    <n v="49052"/>
    <n v="162015"/>
    <n v="94332"/>
    <n v="27529"/>
    <n v="121861"/>
    <n v="77.409507553688215"/>
    <n v="22.590492446311782"/>
    <n v="56591"/>
    <n v="65270"/>
    <n v="121861"/>
    <n v="46.438975554114933"/>
    <n v="53.561024445885067"/>
    <n v="75737"/>
    <n v="75790.56102444588"/>
    <n v="76581"/>
    <n v="207295"/>
  </r>
  <r>
    <s v="Nassarawa"/>
    <x v="1"/>
    <n v="17668"/>
    <n v="29550"/>
    <n v="47218"/>
    <n v="13519"/>
    <n v="17797"/>
    <n v="31316"/>
    <n v="43.169625750415122"/>
    <n v="56.830374249584878"/>
    <n v="16594"/>
    <n v="14722"/>
    <n v="31316"/>
    <n v="52.988887469664071"/>
    <n v="47.011112530335929"/>
    <n v="25618"/>
    <n v="25665.011112530337"/>
    <n v="47347"/>
    <n v="31187"/>
  </r>
  <r>
    <s v="Niger"/>
    <x v="1"/>
    <n v="13878"/>
    <n v="31009"/>
    <n v="44887"/>
    <n v="9015"/>
    <n v="9465"/>
    <n v="18480"/>
    <n v="48.782467532467535"/>
    <n v="51.217532467532465"/>
    <n v="9592"/>
    <n v="8888"/>
    <n v="18480"/>
    <n v="51.904761904761912"/>
    <n v="48.095238095238095"/>
    <n v="24786"/>
    <n v="24834.095238095237"/>
    <n v="40474"/>
    <n v="22893"/>
  </r>
  <r>
    <s v="Ogun"/>
    <x v="4"/>
    <n v="60165"/>
    <n v="31715"/>
    <n v="91880"/>
    <n v="53575"/>
    <n v="14452"/>
    <n v="68027"/>
    <n v="78.75549414203185"/>
    <n v="21.244505857968161"/>
    <n v="32398"/>
    <n v="35629"/>
    <n v="68027"/>
    <n v="47.625207638143678"/>
    <n v="52.374792361856329"/>
    <n v="44217"/>
    <n v="44269.374792361858"/>
    <n v="46167"/>
    <n v="113740"/>
  </r>
  <r>
    <s v="Ondo"/>
    <x v="4"/>
    <n v="14976"/>
    <n v="22286"/>
    <n v="37262"/>
    <n v="11966"/>
    <n v="15022"/>
    <n v="26988"/>
    <n v="44.338224396027861"/>
    <n v="55.661775603972139"/>
    <n v="12875"/>
    <n v="14113"/>
    <n v="26988"/>
    <n v="47.706388024307103"/>
    <n v="52.293611975692897"/>
    <n v="18322"/>
    <n v="18374.293611975692"/>
    <n v="37308"/>
    <n v="26942"/>
  </r>
  <r>
    <s v="Osun"/>
    <x v="4"/>
    <n v="20734"/>
    <n v="16248"/>
    <n v="36982"/>
    <n v="13852"/>
    <n v="8150"/>
    <n v="22002"/>
    <n v="62.95791291700754"/>
    <n v="37.042087082992452"/>
    <n v="10562"/>
    <n v="11440"/>
    <n v="22002"/>
    <n v="48.004726843014275"/>
    <n v="51.995273156985732"/>
    <n v="18126"/>
    <n v="18177.995273156987"/>
    <n v="24398"/>
    <n v="34586"/>
  </r>
  <r>
    <s v="Oyo"/>
    <x v="4"/>
    <n v="33180"/>
    <n v="50082"/>
    <n v="83262"/>
    <n v="24344"/>
    <n v="21510"/>
    <n v="45854"/>
    <n v="53.090242944999346"/>
    <n v="46.909757055000654"/>
    <n v="22168"/>
    <n v="23686"/>
    <n v="45854"/>
    <n v="48.344746368910016"/>
    <n v="51.655253631089984"/>
    <n v="40410"/>
    <n v="40461.655253631092"/>
    <n v="71592"/>
    <n v="57524"/>
  </r>
  <r>
    <s v="Plateau"/>
    <x v="1"/>
    <n v="19553"/>
    <n v="13000"/>
    <n v="32553"/>
    <n v="10842"/>
    <n v="5856"/>
    <n v="16698"/>
    <n v="64.929931728350695"/>
    <n v="35.070068271649305"/>
    <n v="8785"/>
    <n v="7913"/>
    <n v="16698"/>
    <n v="52.611091148640554"/>
    <n v="47.388908851359446"/>
    <n v="17041"/>
    <n v="17088.388908851361"/>
    <n v="18856"/>
    <n v="30395"/>
  </r>
  <r>
    <s v="Rivers"/>
    <x v="3"/>
    <n v="32731"/>
    <n v="35901"/>
    <n v="68632"/>
    <n v="28776"/>
    <n v="30276"/>
    <n v="59052"/>
    <n v="48.729932940459257"/>
    <n v="51.27006705954075"/>
    <n v="28070"/>
    <n v="30982"/>
    <n v="59052"/>
    <n v="47.534376481744907"/>
    <n v="52.4656235182551"/>
    <n v="32684"/>
    <n v="32736.465623518256"/>
    <n v="66177"/>
    <n v="61507"/>
  </r>
  <r>
    <s v="Sokoto"/>
    <x v="5"/>
    <n v="1930"/>
    <n v="29483"/>
    <n v="31413"/>
    <n v="1571"/>
    <n v="15587"/>
    <n v="17158"/>
    <n v="9.1560787970625945"/>
    <n v="90.843921202937409"/>
    <n v="11449"/>
    <n v="5709"/>
    <n v="17158"/>
    <n v="66.726891246065975"/>
    <n v="33.273108753934025"/>
    <n v="20866"/>
    <n v="20899.273108753932"/>
    <n v="45070"/>
    <n v="3501"/>
  </r>
  <r>
    <s v="Taraba"/>
    <x v="2"/>
    <n v="5736"/>
    <n v="12290"/>
    <n v="18026"/>
    <n v="3533"/>
    <n v="8776"/>
    <n v="12309"/>
    <n v="28.702575351368921"/>
    <n v="71.297424648631079"/>
    <n v="7170"/>
    <n v="5139"/>
    <n v="12309"/>
    <n v="58.250060931026084"/>
    <n v="41.749939068973923"/>
    <n v="10475"/>
    <n v="10516.749939068974"/>
    <n v="21066"/>
    <n v="9269"/>
  </r>
  <r>
    <s v="Yobe"/>
    <x v="2"/>
    <n v="2912"/>
    <n v="13589"/>
    <n v="16501"/>
    <n v="1148"/>
    <n v="2131"/>
    <n v="3279"/>
    <n v="35.01067398597133"/>
    <n v="64.989326014028677"/>
    <n v="2346"/>
    <n v="933"/>
    <n v="3279"/>
    <n v="71.546203110704482"/>
    <n v="28.453796889295518"/>
    <n v="11331"/>
    <n v="11359.453796889295"/>
    <n v="15720"/>
    <n v="4060"/>
  </r>
  <r>
    <s v="Zamfara"/>
    <x v="5"/>
    <n v="2810"/>
    <n v="28236"/>
    <n v="31046"/>
    <n v="1500"/>
    <n v="6273"/>
    <n v="7773"/>
    <n v="19.297568506368197"/>
    <n v="80.702431493631792"/>
    <n v="4727"/>
    <n v="3046"/>
    <n v="7773"/>
    <n v="60.813070886401647"/>
    <n v="39.186929113598353"/>
    <n v="21419"/>
    <n v="21458.186929113599"/>
    <n v="34509"/>
    <n v="4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D77EB-09CC-4045-B6FE-E7D8D1CB0B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4" firstHeaderRow="0" firstDataRow="1" firstDataCol="0"/>
  <pivotFields count="19">
    <pivotField showAll="0"/>
    <pivotField showAll="0">
      <items count="7">
        <item x="1"/>
        <item x="2"/>
        <item x="5"/>
        <item x="0"/>
        <item x="3"/>
        <item x="4"/>
        <item t="default"/>
      </items>
    </pivotField>
    <pivotField dataField="1" numFmtId="3" showAll="0"/>
    <pivotField dataField="1" numFmtId="3" showAll="0"/>
    <pivotField dataField="1" numFmtId="3" showAll="0"/>
    <pivotField dataField="1" numFmtId="3" showAll="0"/>
    <pivotField dataField="1" numFmtId="3" showAll="0"/>
    <pivotField dataField="1" numFmtId="3" showAll="0"/>
    <pivotField showAll="0"/>
    <pivotField showAll="0"/>
    <pivotField dataField="1" numFmtId="3" showAll="0"/>
    <pivotField dataField="1" numFmtId="3" showAll="0"/>
    <pivotField numFmtId="3" showAll="0"/>
    <pivotField showAll="0"/>
    <pivotField showAll="0"/>
    <pivotField dataField="1" numFmtId="3" showAll="0"/>
    <pivotField dataField="1" numFmtId="3" showAll="0"/>
    <pivotField numFmtId="3" showAll="0"/>
    <pivotField numFmtId="3" showAll="0"/>
  </pivotFields>
  <rowItems count="1">
    <i/>
  </rowItems>
  <colFields count="1">
    <field x="-2"/>
  </colFields>
  <colItems count="10">
    <i>
      <x/>
    </i>
    <i i="1">
      <x v="1"/>
    </i>
    <i i="2">
      <x v="2"/>
    </i>
    <i i="3">
      <x v="3"/>
    </i>
    <i i="4">
      <x v="4"/>
    </i>
    <i i="5">
      <x v="5"/>
    </i>
    <i i="6">
      <x v="6"/>
    </i>
    <i i="7">
      <x v="7"/>
    </i>
    <i i="8">
      <x v="8"/>
    </i>
    <i i="9">
      <x v="9"/>
    </i>
  </colItems>
  <dataFields count="10">
    <dataField name="Sum of TOTAL ENROLLED" fld="4" baseField="0" baseItem="0"/>
    <dataField name="Sum of TOTAL PASSED P&amp;P" fld="7" baseField="0" baseItem="0"/>
    <dataField name="Sum of TOTAL PASSED PRIVATE" fld="5" baseField="0" baseItem="0"/>
    <dataField name="Sum of TOTAL SAT PRIVATE" fld="2" baseField="0" baseItem="0"/>
    <dataField name="Sum of TOTAL SAT PUBLIC" fld="3" baseField="0" baseItem="0"/>
    <dataField name="Sum of TOTAL PASSED PUBLIC" fld="6" baseField="0" baseItem="0"/>
    <dataField name="Sum of TOTAL MALE PASSED" fld="10" baseField="0" baseItem="0"/>
    <dataField name="Sum of TOTAL FEMALE PASSED" fld="11" baseField="0" baseItem="0"/>
    <dataField name="Sum of TOTAL MALE SAT" fld="15" baseField="0" baseItem="0"/>
    <dataField name="Sum of TOTAL FEMAL SAT" fld="16" baseField="0" baseItem="0" numFmtId="1"/>
  </dataFields>
  <formats count="1">
    <format dxfId="0">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8FCCD-D1A3-48DF-85AC-E9E0CBE729C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2:M9" firstHeaderRow="1" firstDataRow="1" firstDataCol="1"/>
  <pivotFields count="19">
    <pivotField showAll="0"/>
    <pivotField axis="axisRow" showAll="0">
      <items count="7">
        <item x="1"/>
        <item x="2"/>
        <item x="5"/>
        <item x="0"/>
        <item x="3"/>
        <item x="4"/>
        <item t="default"/>
      </items>
    </pivotField>
    <pivotField numFmtId="3" showAll="0"/>
    <pivotField numFmtId="3" showAll="0"/>
    <pivotField numFmtId="3" showAll="0"/>
    <pivotField dataField="1" numFmtId="3" showAll="0"/>
    <pivotField numFmtId="3" showAll="0"/>
    <pivotField numFmtId="3" showAll="0"/>
    <pivotField showAll="0"/>
    <pivotField showAll="0"/>
    <pivotField numFmtId="3" showAll="0"/>
    <pivotField numFmtId="3" showAll="0"/>
    <pivotField numFmtId="3" showAll="0"/>
    <pivotField showAll="0"/>
    <pivotField showAll="0"/>
    <pivotField numFmtId="3" showAll="0"/>
    <pivotField numFmtId="3" showAll="0"/>
    <pivotField numFmtId="3" showAll="0"/>
    <pivotField numFmtId="3" showAll="0"/>
  </pivotFields>
  <rowFields count="1">
    <field x="1"/>
  </rowFields>
  <rowItems count="7">
    <i>
      <x/>
    </i>
    <i>
      <x v="1"/>
    </i>
    <i>
      <x v="2"/>
    </i>
    <i>
      <x v="3"/>
    </i>
    <i>
      <x v="4"/>
    </i>
    <i>
      <x v="5"/>
    </i>
    <i t="grand">
      <x/>
    </i>
  </rowItems>
  <colItems count="1">
    <i/>
  </colItems>
  <dataFields count="1">
    <dataField name="Sum of TOTAL PASSED PRIVATE" fld="5"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EA353-A3D6-4A0A-96D5-8FDD29D834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I9" firstHeaderRow="1" firstDataRow="1" firstDataCol="1"/>
  <pivotFields count="19">
    <pivotField showAll="0"/>
    <pivotField axis="axisRow" showAll="0">
      <items count="7">
        <item x="1"/>
        <item x="2"/>
        <item x="5"/>
        <item x="0"/>
        <item x="3"/>
        <item x="4"/>
        <item t="default"/>
      </items>
    </pivotField>
    <pivotField numFmtId="3" showAll="0"/>
    <pivotField numFmtId="3" showAll="0"/>
    <pivotField numFmtId="3" showAll="0"/>
    <pivotField numFmtId="3" showAll="0"/>
    <pivotField dataField="1" numFmtId="3" showAll="0"/>
    <pivotField numFmtId="3" showAll="0"/>
    <pivotField showAll="0"/>
    <pivotField showAll="0"/>
    <pivotField numFmtId="3" showAll="0"/>
    <pivotField numFmtId="3" showAll="0"/>
    <pivotField numFmtId="3" showAll="0"/>
    <pivotField showAll="0"/>
    <pivotField showAll="0"/>
    <pivotField numFmtId="3" showAll="0"/>
    <pivotField numFmtId="3" showAll="0"/>
    <pivotField numFmtId="3" showAll="0"/>
    <pivotField numFmtId="3" showAll="0"/>
  </pivotFields>
  <rowFields count="1">
    <field x="1"/>
  </rowFields>
  <rowItems count="7">
    <i>
      <x/>
    </i>
    <i>
      <x v="1"/>
    </i>
    <i>
      <x v="2"/>
    </i>
    <i>
      <x v="3"/>
    </i>
    <i>
      <x v="4"/>
    </i>
    <i>
      <x v="5"/>
    </i>
    <i t="grand">
      <x/>
    </i>
  </rowItems>
  <colItems count="1">
    <i/>
  </colItems>
  <dataFields count="1">
    <dataField name="Sum of TOTAL PASSED PUBLIC" fld="6"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81CEB-2360-429C-BAA5-FE5A117806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F9" firstHeaderRow="0" firstDataRow="1" firstDataCol="1"/>
  <pivotFields count="19">
    <pivotField showAll="0"/>
    <pivotField axis="axisRow" showAll="0">
      <items count="7">
        <item x="1"/>
        <item x="2"/>
        <item x="5"/>
        <item x="0"/>
        <item x="3"/>
        <item x="4"/>
        <item t="default"/>
      </items>
    </pivotField>
    <pivotField dataField="1" numFmtId="3" showAll="0"/>
    <pivotField dataField="1" numFmtId="3" showAll="0"/>
    <pivotField numFmtId="3" showAll="0"/>
    <pivotField dataField="1" numFmtId="3" showAll="0"/>
    <pivotField dataField="1" numFmtId="3" showAll="0"/>
    <pivotField numFmtId="3" showAll="0"/>
    <pivotField showAll="0"/>
    <pivotField showAll="0"/>
    <pivotField numFmtId="3" showAll="0"/>
    <pivotField numFmtId="3" showAll="0"/>
    <pivotField numFmtId="3" showAll="0"/>
    <pivotField showAll="0"/>
    <pivotField showAll="0"/>
    <pivotField numFmtId="3" showAll="0"/>
    <pivotField numFmtId="3" showAll="0"/>
    <pivotField numFmtId="3" showAll="0"/>
    <pivotField numFmtId="3"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Sum of TOTAL SAT PRIVATE" fld="2" baseField="0" baseItem="0"/>
    <dataField name="Sum of TOTAL PASSED PRIVATE" fld="5" baseField="0" baseItem="0"/>
    <dataField name="Sum of TOTAL SAT PUBLIC" fld="3" baseField="0" baseItem="0"/>
    <dataField name="Sum of TOTAL PASSED PUBLIC"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D2ADB6-DC32-4A90-BB28-58A4A0B3BA8A}" sourceName="REGION">
  <pivotTables>
    <pivotTable tabId="4" name="PivotTable5"/>
    <pivotTable tabId="2" name="PivotTable2"/>
    <pivotTable tabId="4" name="PivotTable4"/>
    <pivotTable tabId="4" name="PivotTable6"/>
  </pivotTables>
  <data>
    <tabular pivotCacheId="2133955871">
      <items count="6">
        <i x="1" s="1"/>
        <i x="2" s="1"/>
        <i x="5"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EFA0610-D7CA-42C6-95E4-2B03CD24F0F9}"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DBF4F-3429-41F8-8428-BCDC7B3D8584}">
  <dimension ref="A3:J11"/>
  <sheetViews>
    <sheetView topLeftCell="A2" workbookViewId="0">
      <selection activeCell="B11" sqref="B11"/>
    </sheetView>
  </sheetViews>
  <sheetFormatPr defaultRowHeight="14.5" x14ac:dyDescent="0.35"/>
  <cols>
    <col min="1" max="1" width="21.81640625" bestFit="1" customWidth="1"/>
    <col min="2" max="2" width="23.6328125" bestFit="1" customWidth="1"/>
    <col min="3" max="3" width="27.1796875" bestFit="1" customWidth="1"/>
    <col min="4" max="4" width="23.81640625" bestFit="1" customWidth="1"/>
    <col min="5" max="5" width="22.6328125" bestFit="1" customWidth="1"/>
    <col min="6" max="6" width="26" bestFit="1" customWidth="1"/>
    <col min="7" max="7" width="24.7265625" bestFit="1" customWidth="1"/>
    <col min="8" max="8" width="26.7265625" bestFit="1" customWidth="1"/>
    <col min="9" max="9" width="21.453125" bestFit="1" customWidth="1"/>
    <col min="10" max="10" width="22.36328125" bestFit="1" customWidth="1"/>
  </cols>
  <sheetData>
    <row r="3" spans="1:10" x14ac:dyDescent="0.35">
      <c r="A3" t="s">
        <v>62</v>
      </c>
      <c r="B3" t="s">
        <v>63</v>
      </c>
      <c r="C3" t="s">
        <v>64</v>
      </c>
      <c r="D3" t="s">
        <v>65</v>
      </c>
      <c r="E3" t="s">
        <v>66</v>
      </c>
      <c r="F3" t="s">
        <v>67</v>
      </c>
      <c r="G3" t="s">
        <v>68</v>
      </c>
      <c r="H3" t="s">
        <v>69</v>
      </c>
      <c r="I3" t="s">
        <v>70</v>
      </c>
      <c r="J3" t="s">
        <v>71</v>
      </c>
    </row>
    <row r="4" spans="1:10" x14ac:dyDescent="0.35">
      <c r="A4">
        <v>1589857</v>
      </c>
      <c r="B4">
        <v>991345</v>
      </c>
      <c r="C4">
        <v>543536</v>
      </c>
      <c r="D4">
        <v>710426</v>
      </c>
      <c r="E4">
        <v>879431</v>
      </c>
      <c r="F4">
        <v>447809</v>
      </c>
      <c r="G4">
        <v>492376</v>
      </c>
      <c r="H4">
        <v>498969</v>
      </c>
      <c r="I4">
        <v>821951</v>
      </c>
      <c r="J4" s="8">
        <v>823707.38507917337</v>
      </c>
    </row>
    <row r="5" spans="1:10" x14ac:dyDescent="0.35">
      <c r="A5" s="10">
        <f>GETPIVOTDATA("Sum of TOTAL ENROLLED",$A$3)</f>
        <v>1589857</v>
      </c>
      <c r="B5" s="10">
        <f>GETPIVOTDATA("Sum of TOTAL PASSED P&amp;P",$A$3)</f>
        <v>991345</v>
      </c>
      <c r="C5" s="10">
        <f>GETPIVOTDATA("Sum of TOTAL PASSED PRIVATE",$A$3)</f>
        <v>543536</v>
      </c>
      <c r="D5" s="10">
        <f>GETPIVOTDATA("Sum of TOTAL SAT PRIVATE",$A$3)</f>
        <v>710426</v>
      </c>
      <c r="E5" s="10">
        <f>GETPIVOTDATA("Sum of TOTAL SAT PUBLIC",$A$3)</f>
        <v>879431</v>
      </c>
      <c r="F5" s="10">
        <f>GETPIVOTDATA("Sum of TOTAL PASSED PUBLIC",$A$3)</f>
        <v>447809</v>
      </c>
      <c r="G5" s="10">
        <f>GETPIVOTDATA("Sum of TOTAL MALE PASSED",$A$3)</f>
        <v>492376</v>
      </c>
      <c r="H5" s="10">
        <f>GETPIVOTDATA("Sum of TOTAL FEMALE PASSED",$A$3)</f>
        <v>498969</v>
      </c>
      <c r="I5" s="10">
        <f>GETPIVOTDATA("Sum of TOTAL MALE SAT",$A$3)</f>
        <v>821951</v>
      </c>
      <c r="J5" s="10">
        <f>GETPIVOTDATA("Sum of TOTAL FEMAL SAT",$A$3)</f>
        <v>823707.38507917337</v>
      </c>
    </row>
    <row r="6" spans="1:10" x14ac:dyDescent="0.35">
      <c r="E6" t="s">
        <v>7</v>
      </c>
    </row>
    <row r="7" spans="1:10" ht="18.5" x14ac:dyDescent="0.35">
      <c r="E7" s="9">
        <f>GETPIVOTDATA("Sum of TOTAL PASSED PRIVATE",$A$3)/GETPIVOTDATA("Sum of TOTAL SAT PRIVATE",$A$3)*100</f>
        <v>76.508461120510802</v>
      </c>
    </row>
    <row r="8" spans="1:10" x14ac:dyDescent="0.35">
      <c r="B8" s="11">
        <f>GETPIVOTDATA("Sum of TOTAL PASSED PUBLIC",$A$3)/GETPIVOTDATA("Sum of TOTAL PASSED P&amp;P",$A$3) *100</f>
        <v>45.171862469675041</v>
      </c>
      <c r="G8" t="s">
        <v>12</v>
      </c>
      <c r="H8" t="s">
        <v>74</v>
      </c>
    </row>
    <row r="9" spans="1:10" x14ac:dyDescent="0.35">
      <c r="E9" t="s">
        <v>8</v>
      </c>
      <c r="G9" s="7">
        <f>GETPIVOTDATA("Sum of TOTAL MALE PASSED",$A$3)/GETPIVOTDATA("Sum of TOTAL PASSED P&amp;P",$A$3)*100</f>
        <v>49.667471969899481</v>
      </c>
      <c r="H9" s="7">
        <f>GETPIVOTDATA("Sum of TOTAL FEMALE PASSED",$A$3)/GETPIVOTDATA("Sum of TOTAL PASSED P&amp;P",$A$3)*100</f>
        <v>50.332528030100519</v>
      </c>
    </row>
    <row r="10" spans="1:10" x14ac:dyDescent="0.35">
      <c r="E10" s="7">
        <f>GETPIVOTDATA("Sum of TOTAL PASSED PUBLIC",$A$3)/GETPIVOTDATA("Sum of TOTAL SAT PUBLIC",$A$3)*100</f>
        <v>50.920310973800106</v>
      </c>
    </row>
    <row r="11" spans="1:10" x14ac:dyDescent="0.35">
      <c r="B11" s="11">
        <f>GETPIVOTDATA("Sum of TOTAL PASSED PRIVATE",$A$3)/GETPIVOTDATA("Sum of TOTAL PASSED P&amp;P",$A$3)*100</f>
        <v>54.828137530324959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372F-97AD-4BB2-959E-D9F2184330FD}">
  <dimension ref="B2:M9"/>
  <sheetViews>
    <sheetView topLeftCell="E1" workbookViewId="0">
      <selection activeCell="L2" sqref="L2:M9"/>
    </sheetView>
  </sheetViews>
  <sheetFormatPr defaultRowHeight="14.5" x14ac:dyDescent="0.35"/>
  <cols>
    <col min="2" max="2" width="12.36328125" bestFit="1" customWidth="1"/>
    <col min="3" max="3" width="23.81640625" bestFit="1" customWidth="1"/>
    <col min="4" max="4" width="27.1796875" bestFit="1" customWidth="1"/>
    <col min="5" max="5" width="22.6328125" bestFit="1" customWidth="1"/>
    <col min="6" max="6" width="26" bestFit="1" customWidth="1"/>
    <col min="8" max="8" width="12.36328125" bestFit="1" customWidth="1"/>
    <col min="9" max="9" width="26" bestFit="1" customWidth="1"/>
    <col min="12" max="12" width="12.36328125" bestFit="1" customWidth="1"/>
    <col min="13" max="13" width="27.1796875" bestFit="1" customWidth="1"/>
  </cols>
  <sheetData>
    <row r="2" spans="2:13" x14ac:dyDescent="0.35">
      <c r="B2" s="5" t="s">
        <v>72</v>
      </c>
      <c r="C2" t="s">
        <v>65</v>
      </c>
      <c r="D2" t="s">
        <v>64</v>
      </c>
      <c r="E2" t="s">
        <v>66</v>
      </c>
      <c r="F2" t="s">
        <v>67</v>
      </c>
      <c r="H2" s="5" t="s">
        <v>72</v>
      </c>
      <c r="I2" t="s">
        <v>67</v>
      </c>
      <c r="L2" s="5" t="s">
        <v>72</v>
      </c>
      <c r="M2" t="s">
        <v>64</v>
      </c>
    </row>
    <row r="3" spans="2:13" x14ac:dyDescent="0.35">
      <c r="B3" s="6" t="s">
        <v>56</v>
      </c>
      <c r="C3">
        <v>116405</v>
      </c>
      <c r="D3">
        <v>75881</v>
      </c>
      <c r="E3">
        <v>143816</v>
      </c>
      <c r="F3">
        <v>68074</v>
      </c>
      <c r="H3" s="6" t="s">
        <v>56</v>
      </c>
      <c r="I3">
        <v>68074</v>
      </c>
      <c r="L3" s="6" t="s">
        <v>56</v>
      </c>
      <c r="M3">
        <v>75881</v>
      </c>
    </row>
    <row r="4" spans="2:13" x14ac:dyDescent="0.35">
      <c r="B4" s="6" t="s">
        <v>57</v>
      </c>
      <c r="C4">
        <v>36207</v>
      </c>
      <c r="D4">
        <v>21254</v>
      </c>
      <c r="E4">
        <v>117076</v>
      </c>
      <c r="F4">
        <v>39421</v>
      </c>
      <c r="H4" s="6" t="s">
        <v>57</v>
      </c>
      <c r="I4">
        <v>39421</v>
      </c>
      <c r="L4" s="6" t="s">
        <v>57</v>
      </c>
      <c r="M4">
        <v>21254</v>
      </c>
    </row>
    <row r="5" spans="2:13" x14ac:dyDescent="0.35">
      <c r="B5" s="6" t="s">
        <v>60</v>
      </c>
      <c r="C5">
        <v>178501</v>
      </c>
      <c r="D5">
        <v>137979</v>
      </c>
      <c r="E5">
        <v>230486</v>
      </c>
      <c r="F5">
        <v>100947</v>
      </c>
      <c r="H5" s="6" t="s">
        <v>60</v>
      </c>
      <c r="I5">
        <v>100947</v>
      </c>
      <c r="L5" s="6" t="s">
        <v>60</v>
      </c>
      <c r="M5">
        <v>137979</v>
      </c>
    </row>
    <row r="6" spans="2:13" x14ac:dyDescent="0.35">
      <c r="B6" s="6" t="s">
        <v>55</v>
      </c>
      <c r="C6">
        <v>112872</v>
      </c>
      <c r="D6">
        <v>93780</v>
      </c>
      <c r="E6">
        <v>92497</v>
      </c>
      <c r="F6">
        <v>65605</v>
      </c>
      <c r="H6" s="6" t="s">
        <v>55</v>
      </c>
      <c r="I6">
        <v>65605</v>
      </c>
      <c r="L6" s="6" t="s">
        <v>55</v>
      </c>
      <c r="M6">
        <v>93780</v>
      </c>
    </row>
    <row r="7" spans="2:13" x14ac:dyDescent="0.35">
      <c r="B7" s="6" t="s">
        <v>58</v>
      </c>
      <c r="C7">
        <v>130165</v>
      </c>
      <c r="D7">
        <v>105449</v>
      </c>
      <c r="E7">
        <v>162196</v>
      </c>
      <c r="F7">
        <v>107092</v>
      </c>
      <c r="H7" s="6" t="s">
        <v>58</v>
      </c>
      <c r="I7">
        <v>107092</v>
      </c>
      <c r="L7" s="6" t="s">
        <v>58</v>
      </c>
      <c r="M7">
        <v>105449</v>
      </c>
    </row>
    <row r="8" spans="2:13" x14ac:dyDescent="0.35">
      <c r="B8" s="6" t="s">
        <v>59</v>
      </c>
      <c r="C8">
        <v>136276</v>
      </c>
      <c r="D8">
        <v>109193</v>
      </c>
      <c r="E8">
        <v>133360</v>
      </c>
      <c r="F8">
        <v>66670</v>
      </c>
      <c r="H8" s="6" t="s">
        <v>59</v>
      </c>
      <c r="I8">
        <v>66670</v>
      </c>
      <c r="L8" s="6" t="s">
        <v>59</v>
      </c>
      <c r="M8">
        <v>109193</v>
      </c>
    </row>
    <row r="9" spans="2:13" x14ac:dyDescent="0.35">
      <c r="B9" s="6" t="s">
        <v>73</v>
      </c>
      <c r="C9">
        <v>710426</v>
      </c>
      <c r="D9">
        <v>543536</v>
      </c>
      <c r="E9">
        <v>879431</v>
      </c>
      <c r="F9">
        <v>447809</v>
      </c>
      <c r="H9" s="6" t="s">
        <v>73</v>
      </c>
      <c r="I9">
        <v>447809</v>
      </c>
      <c r="L9" s="6" t="s">
        <v>73</v>
      </c>
      <c r="M9">
        <v>543536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51E4-D046-49BA-9E17-B1FDEC444BC3}">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210D-E73B-400F-B499-1377E139ACFD}">
  <dimension ref="A1:S39"/>
  <sheetViews>
    <sheetView tabSelected="1" workbookViewId="0">
      <selection activeCell="C12" sqref="C12"/>
    </sheetView>
  </sheetViews>
  <sheetFormatPr defaultRowHeight="14.5" x14ac:dyDescent="0.35"/>
  <cols>
    <col min="1" max="1" width="10.1796875" bestFit="1" customWidth="1"/>
    <col min="2" max="2" width="16.7265625" bestFit="1" customWidth="1"/>
    <col min="3" max="3" width="17.26953125" bestFit="1" customWidth="1"/>
    <col min="4" max="4" width="16.08984375" bestFit="1" customWidth="1"/>
    <col min="5" max="5" width="15.26953125" customWidth="1"/>
    <col min="6" max="6" width="20.453125" bestFit="1" customWidth="1"/>
    <col min="7" max="7" width="19.36328125" bestFit="1" customWidth="1"/>
    <col min="8" max="8" width="16.81640625" bestFit="1" customWidth="1"/>
    <col min="9" max="9" width="16.453125" bestFit="1" customWidth="1"/>
    <col min="10" max="10" width="15.36328125" bestFit="1" customWidth="1"/>
    <col min="11" max="11" width="18.26953125" bestFit="1" customWidth="1"/>
    <col min="12" max="12" width="20.1796875" bestFit="1" customWidth="1"/>
    <col min="13" max="13" width="18.453125" bestFit="1" customWidth="1"/>
    <col min="14" max="14" width="14.26953125" bestFit="1" customWidth="1"/>
    <col min="15" max="15" width="16.1796875" bestFit="1" customWidth="1"/>
    <col min="16" max="16" width="15" bestFit="1" customWidth="1"/>
    <col min="17" max="17" width="26.08984375" customWidth="1"/>
    <col min="18" max="18" width="24.81640625" bestFit="1" customWidth="1"/>
    <col min="19" max="19" width="26" bestFit="1" customWidth="1"/>
  </cols>
  <sheetData>
    <row r="1" spans="1:19" x14ac:dyDescent="0.35">
      <c r="A1" s="15" t="s">
        <v>0</v>
      </c>
      <c r="B1" s="1" t="s">
        <v>1</v>
      </c>
      <c r="C1" s="13" t="s">
        <v>2</v>
      </c>
      <c r="D1" s="13" t="s">
        <v>3</v>
      </c>
      <c r="E1" s="2" t="s">
        <v>61</v>
      </c>
      <c r="F1" t="s">
        <v>4</v>
      </c>
      <c r="G1" t="s">
        <v>5</v>
      </c>
      <c r="H1" t="s">
        <v>6</v>
      </c>
      <c r="I1" s="3" t="s">
        <v>7</v>
      </c>
      <c r="J1" s="3" t="s">
        <v>8</v>
      </c>
      <c r="K1" s="3" t="s">
        <v>9</v>
      </c>
      <c r="L1" s="3" t="s">
        <v>10</v>
      </c>
      <c r="M1" s="3" t="s">
        <v>11</v>
      </c>
      <c r="N1" s="3" t="s">
        <v>12</v>
      </c>
      <c r="O1" s="3" t="s">
        <v>13</v>
      </c>
      <c r="P1" s="3" t="s">
        <v>14</v>
      </c>
      <c r="Q1" s="3" t="s">
        <v>15</v>
      </c>
      <c r="R1" s="3" t="s">
        <v>16</v>
      </c>
      <c r="S1" s="3" t="s">
        <v>17</v>
      </c>
    </row>
    <row r="2" spans="1:19" ht="15.5" x14ac:dyDescent="0.35">
      <c r="A2" s="16" t="s">
        <v>18</v>
      </c>
      <c r="B2" s="4" t="s">
        <v>55</v>
      </c>
      <c r="C2" s="14">
        <v>37527</v>
      </c>
      <c r="D2" s="14">
        <v>9315</v>
      </c>
      <c r="E2" s="2">
        <f>SUM(C2+D2)</f>
        <v>46842</v>
      </c>
      <c r="F2" s="12">
        <v>35403</v>
      </c>
      <c r="G2" s="12">
        <v>8119</v>
      </c>
      <c r="H2" s="2">
        <f>SUM(F2+G2)</f>
        <v>43522</v>
      </c>
      <c r="I2" s="11">
        <f>(F2/H2)*100</f>
        <v>81.34506686273609</v>
      </c>
      <c r="J2" s="11">
        <f>(G2/H2)*100</f>
        <v>18.654933137263914</v>
      </c>
      <c r="K2" s="2">
        <v>20163</v>
      </c>
      <c r="L2" s="2">
        <v>23359</v>
      </c>
      <c r="M2" s="2">
        <f>K2+L2</f>
        <v>43522</v>
      </c>
      <c r="N2">
        <f>(K2/M2)*100</f>
        <v>46.328293736501081</v>
      </c>
      <c r="O2">
        <f>(L2/M2)*100</f>
        <v>53.671706263498919</v>
      </c>
      <c r="P2" s="2">
        <v>21933</v>
      </c>
      <c r="Q2" s="2">
        <f>O2+P2</f>
        <v>21986.6717062635</v>
      </c>
      <c r="R2" s="2">
        <f>D2+G2</f>
        <v>17434</v>
      </c>
      <c r="S2" s="2">
        <f>C2+F2</f>
        <v>72930</v>
      </c>
    </row>
    <row r="3" spans="1:19" ht="15.5" x14ac:dyDescent="0.35">
      <c r="A3" s="16" t="s">
        <v>19</v>
      </c>
      <c r="B3" s="4" t="s">
        <v>56</v>
      </c>
      <c r="C3" s="14">
        <v>10305</v>
      </c>
      <c r="D3" s="14">
        <v>16086</v>
      </c>
      <c r="E3" s="2">
        <f t="shared" ref="E3:E38" si="0">SUM(C3+D3)</f>
        <v>26391</v>
      </c>
      <c r="F3" s="12">
        <v>7365</v>
      </c>
      <c r="G3" s="12">
        <v>6522</v>
      </c>
      <c r="H3" s="2">
        <f t="shared" ref="H3:H38" si="1">SUM(F3+G3)</f>
        <v>13887</v>
      </c>
      <c r="I3" s="11">
        <f t="shared" ref="I3:I38" si="2">(F3/H3)*100</f>
        <v>53.035212788939305</v>
      </c>
      <c r="J3" s="11">
        <f t="shared" ref="J3:J38" si="3">(G3/H3)*100</f>
        <v>46.964787211060703</v>
      </c>
      <c r="K3" s="2">
        <v>6410</v>
      </c>
      <c r="L3" s="2">
        <v>7477</v>
      </c>
      <c r="M3" s="2">
        <f t="shared" ref="M3:M38" si="4">K3+L3</f>
        <v>13887</v>
      </c>
      <c r="N3">
        <f t="shared" ref="N3:N38" si="5">(K3/M3)*100</f>
        <v>46.1582775257435</v>
      </c>
      <c r="O3">
        <f t="shared" ref="O3:O38" si="6">(L3/M3)*100</f>
        <v>53.841722474256507</v>
      </c>
      <c r="P3" s="2">
        <v>11903</v>
      </c>
      <c r="Q3" s="2">
        <f t="shared" ref="Q3:Q38" si="7">O3+P3</f>
        <v>11956.841722474257</v>
      </c>
      <c r="R3" s="2">
        <f t="shared" ref="R3:R38" si="8">D3+G3</f>
        <v>22608</v>
      </c>
      <c r="S3" s="2">
        <f t="shared" ref="S3:S38" si="9">C3+F3</f>
        <v>17670</v>
      </c>
    </row>
    <row r="4" spans="1:19" ht="15.5" x14ac:dyDescent="0.35">
      <c r="A4" s="16" t="s">
        <v>20</v>
      </c>
      <c r="B4" s="4" t="s">
        <v>57</v>
      </c>
      <c r="C4" s="14">
        <v>5106</v>
      </c>
      <c r="D4" s="14">
        <v>15402</v>
      </c>
      <c r="E4" s="2">
        <f t="shared" si="0"/>
        <v>20508</v>
      </c>
      <c r="F4" s="12">
        <v>3419</v>
      </c>
      <c r="G4" s="12">
        <v>8453</v>
      </c>
      <c r="H4" s="2">
        <f t="shared" si="1"/>
        <v>11872</v>
      </c>
      <c r="I4" s="11">
        <f t="shared" si="2"/>
        <v>28.798854447439354</v>
      </c>
      <c r="J4" s="11">
        <f t="shared" si="3"/>
        <v>71.201145552560646</v>
      </c>
      <c r="K4" s="2">
        <v>6623</v>
      </c>
      <c r="L4" s="2">
        <v>5249</v>
      </c>
      <c r="M4" s="2">
        <f t="shared" si="4"/>
        <v>11872</v>
      </c>
      <c r="N4">
        <f t="shared" si="5"/>
        <v>55.786725067385447</v>
      </c>
      <c r="O4">
        <f t="shared" si="6"/>
        <v>44.213274932614553</v>
      </c>
      <c r="P4" s="2">
        <v>11655</v>
      </c>
      <c r="Q4" s="2">
        <f t="shared" si="7"/>
        <v>11699.213274932614</v>
      </c>
      <c r="R4" s="2">
        <f t="shared" si="8"/>
        <v>23855</v>
      </c>
      <c r="S4" s="2">
        <f t="shared" si="9"/>
        <v>8525</v>
      </c>
    </row>
    <row r="5" spans="1:19" ht="15.5" x14ac:dyDescent="0.35">
      <c r="A5" s="16" t="s">
        <v>21</v>
      </c>
      <c r="B5" s="4" t="s">
        <v>58</v>
      </c>
      <c r="C5" s="14">
        <v>18020</v>
      </c>
      <c r="D5" s="14">
        <v>36291</v>
      </c>
      <c r="E5" s="2">
        <f t="shared" si="0"/>
        <v>54311</v>
      </c>
      <c r="F5" s="12">
        <v>14061</v>
      </c>
      <c r="G5" s="12">
        <v>17679</v>
      </c>
      <c r="H5" s="2">
        <f t="shared" si="1"/>
        <v>31740</v>
      </c>
      <c r="I5" s="11">
        <f t="shared" si="2"/>
        <v>44.300567107750474</v>
      </c>
      <c r="J5" s="11">
        <f t="shared" si="3"/>
        <v>55.699432892249526</v>
      </c>
      <c r="K5" s="2">
        <v>15099</v>
      </c>
      <c r="L5" s="2">
        <v>16641</v>
      </c>
      <c r="M5" s="2">
        <f t="shared" si="4"/>
        <v>31740</v>
      </c>
      <c r="N5">
        <f t="shared" si="5"/>
        <v>47.570888468809073</v>
      </c>
      <c r="O5">
        <f t="shared" si="6"/>
        <v>52.429111531190934</v>
      </c>
      <c r="P5" s="2">
        <v>26246</v>
      </c>
      <c r="Q5" s="2">
        <f t="shared" si="7"/>
        <v>26298.42911153119</v>
      </c>
      <c r="R5" s="2">
        <f t="shared" si="8"/>
        <v>53970</v>
      </c>
      <c r="S5" s="2">
        <f t="shared" si="9"/>
        <v>32081</v>
      </c>
    </row>
    <row r="6" spans="1:19" ht="15.5" x14ac:dyDescent="0.35">
      <c r="A6" s="16" t="s">
        <v>22</v>
      </c>
      <c r="B6" s="4" t="s">
        <v>55</v>
      </c>
      <c r="C6" s="14">
        <v>28386</v>
      </c>
      <c r="D6" s="14">
        <v>17803</v>
      </c>
      <c r="E6" s="2">
        <f t="shared" si="0"/>
        <v>46189</v>
      </c>
      <c r="F6" s="12">
        <v>21698</v>
      </c>
      <c r="G6" s="12">
        <v>12466</v>
      </c>
      <c r="H6" s="2">
        <f t="shared" si="1"/>
        <v>34164</v>
      </c>
      <c r="I6" s="11">
        <f t="shared" si="2"/>
        <v>63.511298442805298</v>
      </c>
      <c r="J6" s="11">
        <f t="shared" si="3"/>
        <v>36.488701557194709</v>
      </c>
      <c r="K6" s="2">
        <v>15376</v>
      </c>
      <c r="L6" s="2">
        <v>18788</v>
      </c>
      <c r="M6" s="2">
        <f t="shared" si="4"/>
        <v>34164</v>
      </c>
      <c r="N6">
        <f t="shared" si="5"/>
        <v>45.006439526987471</v>
      </c>
      <c r="O6">
        <f t="shared" si="6"/>
        <v>54.993560473012529</v>
      </c>
      <c r="P6" s="2">
        <v>20389</v>
      </c>
      <c r="Q6" s="2">
        <f t="shared" si="7"/>
        <v>20443.993560473013</v>
      </c>
      <c r="R6" s="2">
        <f t="shared" si="8"/>
        <v>30269</v>
      </c>
      <c r="S6" s="2">
        <f t="shared" si="9"/>
        <v>50084</v>
      </c>
    </row>
    <row r="7" spans="1:19" ht="15.5" x14ac:dyDescent="0.35">
      <c r="A7" s="16" t="s">
        <v>23</v>
      </c>
      <c r="B7" s="4" t="s">
        <v>57</v>
      </c>
      <c r="C7" s="14">
        <v>7586</v>
      </c>
      <c r="D7" s="14">
        <v>36095</v>
      </c>
      <c r="E7" s="2">
        <f t="shared" si="0"/>
        <v>43681</v>
      </c>
      <c r="F7" s="12">
        <v>4529</v>
      </c>
      <c r="G7" s="12">
        <v>8357</v>
      </c>
      <c r="H7" s="2">
        <f t="shared" si="1"/>
        <v>12886</v>
      </c>
      <c r="I7" s="11">
        <f t="shared" si="2"/>
        <v>35.146670805525375</v>
      </c>
      <c r="J7" s="11">
        <f t="shared" si="3"/>
        <v>64.853329194474611</v>
      </c>
      <c r="K7" s="2">
        <v>7348</v>
      </c>
      <c r="L7" s="2">
        <v>5538</v>
      </c>
      <c r="M7" s="2">
        <f t="shared" si="4"/>
        <v>12886</v>
      </c>
      <c r="N7">
        <f t="shared" si="5"/>
        <v>57.023125873040513</v>
      </c>
      <c r="O7">
        <f t="shared" si="6"/>
        <v>42.976874126959494</v>
      </c>
      <c r="P7" s="2">
        <v>26988</v>
      </c>
      <c r="Q7" s="2">
        <f t="shared" si="7"/>
        <v>27030.976874126958</v>
      </c>
      <c r="R7" s="2">
        <f t="shared" si="8"/>
        <v>44452</v>
      </c>
      <c r="S7" s="2">
        <f t="shared" si="9"/>
        <v>12115</v>
      </c>
    </row>
    <row r="8" spans="1:19" ht="15.5" x14ac:dyDescent="0.35">
      <c r="A8" s="16" t="s">
        <v>24</v>
      </c>
      <c r="B8" s="4" t="s">
        <v>58</v>
      </c>
      <c r="C8" s="14">
        <v>2916</v>
      </c>
      <c r="D8" s="14">
        <v>17721</v>
      </c>
      <c r="E8" s="2">
        <f t="shared" si="0"/>
        <v>20637</v>
      </c>
      <c r="F8" s="12">
        <v>2265</v>
      </c>
      <c r="G8" s="12">
        <v>12969</v>
      </c>
      <c r="H8" s="2">
        <f t="shared" si="1"/>
        <v>15234</v>
      </c>
      <c r="I8" s="11">
        <f t="shared" si="2"/>
        <v>14.868058290665617</v>
      </c>
      <c r="J8" s="11">
        <f t="shared" si="3"/>
        <v>85.131941709334384</v>
      </c>
      <c r="K8" s="2">
        <v>7599</v>
      </c>
      <c r="L8" s="2">
        <v>7635</v>
      </c>
      <c r="M8" s="2">
        <f t="shared" si="4"/>
        <v>15234</v>
      </c>
      <c r="N8">
        <f t="shared" si="5"/>
        <v>49.881843245372195</v>
      </c>
      <c r="O8">
        <f t="shared" si="6"/>
        <v>50.118156754627805</v>
      </c>
      <c r="P8" s="2">
        <v>10503</v>
      </c>
      <c r="Q8" s="2">
        <f t="shared" si="7"/>
        <v>10553.118156754628</v>
      </c>
      <c r="R8" s="2">
        <f t="shared" si="8"/>
        <v>30690</v>
      </c>
      <c r="S8" s="2">
        <f t="shared" si="9"/>
        <v>5181</v>
      </c>
    </row>
    <row r="9" spans="1:19" ht="15.5" x14ac:dyDescent="0.35">
      <c r="A9" s="16" t="s">
        <v>25</v>
      </c>
      <c r="B9" s="4" t="s">
        <v>56</v>
      </c>
      <c r="C9" s="14">
        <v>31823</v>
      </c>
      <c r="D9" s="14">
        <v>12822</v>
      </c>
      <c r="E9" s="2">
        <f t="shared" si="0"/>
        <v>44645</v>
      </c>
      <c r="F9" s="12">
        <v>21073</v>
      </c>
      <c r="G9" s="12">
        <v>7640</v>
      </c>
      <c r="H9" s="2">
        <f t="shared" si="1"/>
        <v>28713</v>
      </c>
      <c r="I9" s="11">
        <f t="shared" si="2"/>
        <v>73.391843415874348</v>
      </c>
      <c r="J9" s="11">
        <f t="shared" si="3"/>
        <v>26.608156584125659</v>
      </c>
      <c r="K9" s="2">
        <v>15921</v>
      </c>
      <c r="L9" s="2">
        <v>12792</v>
      </c>
      <c r="M9" s="2">
        <f t="shared" si="4"/>
        <v>28713</v>
      </c>
      <c r="N9">
        <f t="shared" si="5"/>
        <v>55.448751436631497</v>
      </c>
      <c r="O9">
        <f t="shared" si="6"/>
        <v>44.55124856336851</v>
      </c>
      <c r="P9" s="2">
        <v>24811</v>
      </c>
      <c r="Q9" s="2">
        <f t="shared" si="7"/>
        <v>24855.55124856337</v>
      </c>
      <c r="R9" s="2">
        <f t="shared" si="8"/>
        <v>20462</v>
      </c>
      <c r="S9" s="2">
        <f t="shared" si="9"/>
        <v>52896</v>
      </c>
    </row>
    <row r="10" spans="1:19" ht="15.5" x14ac:dyDescent="0.35">
      <c r="A10" s="16" t="s">
        <v>26</v>
      </c>
      <c r="B10" s="4" t="s">
        <v>57</v>
      </c>
      <c r="C10" s="14">
        <v>11664</v>
      </c>
      <c r="D10" s="14">
        <v>24622</v>
      </c>
      <c r="E10" s="2">
        <f t="shared" si="0"/>
        <v>36286</v>
      </c>
      <c r="F10" s="12">
        <v>6433</v>
      </c>
      <c r="G10" s="12">
        <v>7019</v>
      </c>
      <c r="H10" s="2">
        <f t="shared" si="1"/>
        <v>13452</v>
      </c>
      <c r="I10" s="11">
        <f t="shared" si="2"/>
        <v>47.821885221528397</v>
      </c>
      <c r="J10" s="11">
        <f t="shared" si="3"/>
        <v>52.17811477847161</v>
      </c>
      <c r="K10" s="2">
        <v>7450</v>
      </c>
      <c r="L10" s="2">
        <v>6002</v>
      </c>
      <c r="M10" s="2">
        <f t="shared" si="4"/>
        <v>13452</v>
      </c>
      <c r="N10">
        <f t="shared" si="5"/>
        <v>55.38209931608683</v>
      </c>
      <c r="O10">
        <f t="shared" si="6"/>
        <v>44.617900683913177</v>
      </c>
      <c r="P10" s="2">
        <v>20987</v>
      </c>
      <c r="Q10" s="2">
        <f t="shared" si="7"/>
        <v>21031.617900683912</v>
      </c>
      <c r="R10" s="2">
        <f t="shared" si="8"/>
        <v>31641</v>
      </c>
      <c r="S10" s="2">
        <f t="shared" si="9"/>
        <v>18097</v>
      </c>
    </row>
    <row r="11" spans="1:19" ht="15.5" x14ac:dyDescent="0.35">
      <c r="A11" s="16" t="s">
        <v>27</v>
      </c>
      <c r="B11" s="4" t="s">
        <v>58</v>
      </c>
      <c r="C11" s="14">
        <v>19805</v>
      </c>
      <c r="D11" s="14">
        <v>15499</v>
      </c>
      <c r="E11" s="2">
        <f t="shared" si="0"/>
        <v>35304</v>
      </c>
      <c r="F11" s="12">
        <v>14730</v>
      </c>
      <c r="G11" s="12">
        <v>10236</v>
      </c>
      <c r="H11" s="2">
        <f t="shared" si="1"/>
        <v>24966</v>
      </c>
      <c r="I11" s="11">
        <f t="shared" si="2"/>
        <v>59.000240326844512</v>
      </c>
      <c r="J11" s="11">
        <f t="shared" si="3"/>
        <v>40.999759673155488</v>
      </c>
      <c r="K11" s="2">
        <v>12165</v>
      </c>
      <c r="L11" s="2">
        <v>12801</v>
      </c>
      <c r="M11" s="2">
        <f t="shared" si="4"/>
        <v>24966</v>
      </c>
      <c r="N11">
        <f t="shared" si="5"/>
        <v>48.72626772410478</v>
      </c>
      <c r="O11">
        <f t="shared" si="6"/>
        <v>51.27373227589522</v>
      </c>
      <c r="P11" s="2">
        <v>17571</v>
      </c>
      <c r="Q11" s="2">
        <f t="shared" si="7"/>
        <v>17622.273732275895</v>
      </c>
      <c r="R11" s="2">
        <f t="shared" si="8"/>
        <v>25735</v>
      </c>
      <c r="S11" s="2">
        <f t="shared" si="9"/>
        <v>34535</v>
      </c>
    </row>
    <row r="12" spans="1:19" ht="15.5" x14ac:dyDescent="0.35">
      <c r="A12" s="16" t="s">
        <v>28</v>
      </c>
      <c r="B12" s="4" t="s">
        <v>58</v>
      </c>
      <c r="C12" s="14">
        <v>23956</v>
      </c>
      <c r="D12" s="14">
        <v>30825</v>
      </c>
      <c r="E12" s="2">
        <f t="shared" si="0"/>
        <v>54781</v>
      </c>
      <c r="F12" s="12">
        <v>19297</v>
      </c>
      <c r="G12" s="12">
        <v>19371</v>
      </c>
      <c r="H12" s="2">
        <f t="shared" si="1"/>
        <v>38668</v>
      </c>
      <c r="I12" s="11">
        <f t="shared" si="2"/>
        <v>49.904313644357089</v>
      </c>
      <c r="J12" s="11">
        <f t="shared" si="3"/>
        <v>50.095686355642911</v>
      </c>
      <c r="K12" s="2">
        <v>17992</v>
      </c>
      <c r="L12" s="2">
        <v>20676</v>
      </c>
      <c r="M12" s="2">
        <f t="shared" si="4"/>
        <v>38668</v>
      </c>
      <c r="N12">
        <f t="shared" si="5"/>
        <v>46.529430019654491</v>
      </c>
      <c r="O12">
        <f t="shared" si="6"/>
        <v>53.470569980345509</v>
      </c>
      <c r="P12" s="2">
        <v>25958</v>
      </c>
      <c r="Q12" s="2">
        <f t="shared" si="7"/>
        <v>26011.470569980345</v>
      </c>
      <c r="R12" s="2">
        <f t="shared" si="8"/>
        <v>50196</v>
      </c>
      <c r="S12" s="2">
        <f t="shared" si="9"/>
        <v>43253</v>
      </c>
    </row>
    <row r="13" spans="1:19" ht="15.5" x14ac:dyDescent="0.35">
      <c r="A13" s="16" t="s">
        <v>29</v>
      </c>
      <c r="B13" s="4" t="s">
        <v>55</v>
      </c>
      <c r="C13" s="14">
        <v>9292</v>
      </c>
      <c r="D13" s="14">
        <v>16081</v>
      </c>
      <c r="E13" s="2">
        <f t="shared" si="0"/>
        <v>25373</v>
      </c>
      <c r="F13" s="12">
        <v>6983</v>
      </c>
      <c r="G13" s="12">
        <v>7837</v>
      </c>
      <c r="H13" s="2">
        <f t="shared" si="1"/>
        <v>14820</v>
      </c>
      <c r="I13" s="11">
        <f t="shared" si="2"/>
        <v>47.118758434547907</v>
      </c>
      <c r="J13" s="11">
        <f t="shared" si="3"/>
        <v>52.8812415654521</v>
      </c>
      <c r="K13" s="2">
        <v>7381</v>
      </c>
      <c r="L13" s="2">
        <v>7439</v>
      </c>
      <c r="M13" s="2">
        <f t="shared" si="4"/>
        <v>14820</v>
      </c>
      <c r="N13">
        <f t="shared" si="5"/>
        <v>49.804318488529013</v>
      </c>
      <c r="O13">
        <f t="shared" si="6"/>
        <v>50.19568151147098</v>
      </c>
      <c r="P13" s="2">
        <v>12545</v>
      </c>
      <c r="Q13" s="2">
        <f t="shared" si="7"/>
        <v>12595.195681511472</v>
      </c>
      <c r="R13" s="2">
        <f t="shared" si="8"/>
        <v>23918</v>
      </c>
      <c r="S13" s="2">
        <f t="shared" si="9"/>
        <v>16275</v>
      </c>
    </row>
    <row r="14" spans="1:19" ht="15.5" x14ac:dyDescent="0.35">
      <c r="A14" s="16" t="s">
        <v>30</v>
      </c>
      <c r="B14" s="4" t="s">
        <v>58</v>
      </c>
      <c r="C14" s="14">
        <v>32737</v>
      </c>
      <c r="D14" s="14">
        <v>25959</v>
      </c>
      <c r="E14" s="2">
        <f t="shared" si="0"/>
        <v>58696</v>
      </c>
      <c r="F14" s="12">
        <v>26320</v>
      </c>
      <c r="G14" s="12">
        <v>16561</v>
      </c>
      <c r="H14" s="2">
        <f t="shared" si="1"/>
        <v>42881</v>
      </c>
      <c r="I14" s="11">
        <f t="shared" si="2"/>
        <v>61.37916559781722</v>
      </c>
      <c r="J14" s="11">
        <f t="shared" si="3"/>
        <v>38.620834402182787</v>
      </c>
      <c r="K14" s="2">
        <v>19869</v>
      </c>
      <c r="L14" s="2">
        <v>23012</v>
      </c>
      <c r="M14" s="2">
        <f t="shared" si="4"/>
        <v>42881</v>
      </c>
      <c r="N14">
        <f t="shared" si="5"/>
        <v>46.335206734917563</v>
      </c>
      <c r="O14">
        <f t="shared" si="6"/>
        <v>53.66479326508243</v>
      </c>
      <c r="P14" s="2">
        <v>28027</v>
      </c>
      <c r="Q14" s="2">
        <f t="shared" si="7"/>
        <v>28080.664793265081</v>
      </c>
      <c r="R14" s="2">
        <f t="shared" si="8"/>
        <v>42520</v>
      </c>
      <c r="S14" s="2">
        <f t="shared" si="9"/>
        <v>59057</v>
      </c>
    </row>
    <row r="15" spans="1:19" ht="15.5" x14ac:dyDescent="0.35">
      <c r="A15" s="16" t="s">
        <v>31</v>
      </c>
      <c r="B15" s="4" t="s">
        <v>59</v>
      </c>
      <c r="C15" s="14">
        <v>7221</v>
      </c>
      <c r="D15" s="14">
        <v>13029</v>
      </c>
      <c r="E15" s="2">
        <f t="shared" si="0"/>
        <v>20250</v>
      </c>
      <c r="F15" s="12">
        <v>5456</v>
      </c>
      <c r="G15" s="12">
        <v>7536</v>
      </c>
      <c r="H15" s="2">
        <f t="shared" si="1"/>
        <v>12992</v>
      </c>
      <c r="I15" s="11">
        <f t="shared" si="2"/>
        <v>41.995073891625616</v>
      </c>
      <c r="J15" s="11">
        <f t="shared" si="3"/>
        <v>58.004926108374391</v>
      </c>
      <c r="K15" s="2">
        <v>6384</v>
      </c>
      <c r="L15" s="2">
        <v>6608</v>
      </c>
      <c r="M15" s="2">
        <f t="shared" si="4"/>
        <v>12992</v>
      </c>
      <c r="N15">
        <f t="shared" si="5"/>
        <v>49.137931034482754</v>
      </c>
      <c r="O15">
        <f t="shared" si="6"/>
        <v>50.862068965517238</v>
      </c>
      <c r="P15" s="2">
        <v>10075</v>
      </c>
      <c r="Q15" s="2">
        <f t="shared" si="7"/>
        <v>10125.862068965518</v>
      </c>
      <c r="R15" s="2">
        <f t="shared" si="8"/>
        <v>20565</v>
      </c>
      <c r="S15" s="2">
        <f t="shared" si="9"/>
        <v>12677</v>
      </c>
    </row>
    <row r="16" spans="1:19" ht="15.5" x14ac:dyDescent="0.35">
      <c r="A16" s="16" t="s">
        <v>32</v>
      </c>
      <c r="B16" s="4" t="s">
        <v>55</v>
      </c>
      <c r="C16" s="14">
        <v>19193</v>
      </c>
      <c r="D16" s="14">
        <v>21181</v>
      </c>
      <c r="E16" s="2">
        <f t="shared" si="0"/>
        <v>40374</v>
      </c>
      <c r="F16" s="12">
        <v>13607</v>
      </c>
      <c r="G16" s="12">
        <v>13954</v>
      </c>
      <c r="H16" s="2">
        <f t="shared" si="1"/>
        <v>27561</v>
      </c>
      <c r="I16" s="11">
        <f t="shared" si="2"/>
        <v>49.370487282754617</v>
      </c>
      <c r="J16" s="11">
        <f t="shared" si="3"/>
        <v>50.629512717245383</v>
      </c>
      <c r="K16" s="2">
        <v>12553</v>
      </c>
      <c r="L16" s="2">
        <v>15008</v>
      </c>
      <c r="M16" s="2">
        <f t="shared" si="4"/>
        <v>27561</v>
      </c>
      <c r="N16">
        <f t="shared" si="5"/>
        <v>45.546242879431084</v>
      </c>
      <c r="O16">
        <f t="shared" si="6"/>
        <v>54.453757120568923</v>
      </c>
      <c r="P16" s="2">
        <v>18335</v>
      </c>
      <c r="Q16" s="2">
        <f t="shared" si="7"/>
        <v>18389.453757120569</v>
      </c>
      <c r="R16" s="2">
        <f t="shared" si="8"/>
        <v>35135</v>
      </c>
      <c r="S16" s="2">
        <f t="shared" si="9"/>
        <v>32800</v>
      </c>
    </row>
    <row r="17" spans="1:19" ht="15.5" x14ac:dyDescent="0.35">
      <c r="A17" s="16" t="s">
        <v>33</v>
      </c>
      <c r="B17" s="4" t="s">
        <v>57</v>
      </c>
      <c r="C17" s="14">
        <v>3203</v>
      </c>
      <c r="D17" s="14">
        <v>15078</v>
      </c>
      <c r="E17" s="2">
        <f t="shared" si="0"/>
        <v>18281</v>
      </c>
      <c r="F17" s="12">
        <v>2192</v>
      </c>
      <c r="G17" s="12">
        <v>4685</v>
      </c>
      <c r="H17" s="2">
        <f t="shared" si="1"/>
        <v>6877</v>
      </c>
      <c r="I17" s="11">
        <f t="shared" si="2"/>
        <v>31.874363821433764</v>
      </c>
      <c r="J17" s="11">
        <f t="shared" si="3"/>
        <v>68.125636178566239</v>
      </c>
      <c r="K17" s="2">
        <v>3872</v>
      </c>
      <c r="L17" s="2">
        <v>3005</v>
      </c>
      <c r="M17" s="2">
        <f t="shared" si="4"/>
        <v>6877</v>
      </c>
      <c r="N17">
        <f t="shared" si="5"/>
        <v>56.303620764868398</v>
      </c>
      <c r="O17">
        <f t="shared" si="6"/>
        <v>43.696379235131602</v>
      </c>
      <c r="P17" s="2">
        <v>10637</v>
      </c>
      <c r="Q17" s="2">
        <f t="shared" si="7"/>
        <v>10680.696379235131</v>
      </c>
      <c r="R17" s="2">
        <f t="shared" si="8"/>
        <v>19763</v>
      </c>
      <c r="S17" s="2">
        <f t="shared" si="9"/>
        <v>5395</v>
      </c>
    </row>
    <row r="18" spans="1:19" ht="15.5" x14ac:dyDescent="0.35">
      <c r="A18" s="16" t="s">
        <v>34</v>
      </c>
      <c r="B18" s="4" t="s">
        <v>55</v>
      </c>
      <c r="C18" s="14">
        <v>18474</v>
      </c>
      <c r="D18" s="14">
        <v>28117</v>
      </c>
      <c r="E18" s="2">
        <f t="shared" si="0"/>
        <v>46591</v>
      </c>
      <c r="F18" s="12">
        <v>16089</v>
      </c>
      <c r="G18" s="12">
        <v>23229</v>
      </c>
      <c r="H18" s="2">
        <f t="shared" si="1"/>
        <v>39318</v>
      </c>
      <c r="I18" s="11">
        <f t="shared" si="2"/>
        <v>40.920189226308565</v>
      </c>
      <c r="J18" s="11">
        <f t="shared" si="3"/>
        <v>59.079810773691442</v>
      </c>
      <c r="K18" s="2">
        <v>18444</v>
      </c>
      <c r="L18" s="2">
        <v>20874</v>
      </c>
      <c r="M18" s="2">
        <f t="shared" si="4"/>
        <v>39318</v>
      </c>
      <c r="N18">
        <f t="shared" si="5"/>
        <v>46.909812299710055</v>
      </c>
      <c r="O18">
        <f t="shared" si="6"/>
        <v>53.090187700289945</v>
      </c>
      <c r="P18" s="2">
        <v>22330</v>
      </c>
      <c r="Q18" s="2">
        <f t="shared" si="7"/>
        <v>22383.090187700291</v>
      </c>
      <c r="R18" s="2">
        <f t="shared" si="8"/>
        <v>51346</v>
      </c>
      <c r="S18" s="2">
        <f t="shared" si="9"/>
        <v>34563</v>
      </c>
    </row>
    <row r="19" spans="1:19" ht="15.5" x14ac:dyDescent="0.35">
      <c r="A19" s="16" t="s">
        <v>35</v>
      </c>
      <c r="B19" s="4" t="s">
        <v>60</v>
      </c>
      <c r="C19" s="14">
        <v>553</v>
      </c>
      <c r="D19" s="14">
        <v>23328</v>
      </c>
      <c r="E19" s="2">
        <f t="shared" si="0"/>
        <v>23881</v>
      </c>
      <c r="F19" s="12">
        <v>415</v>
      </c>
      <c r="G19" s="12">
        <v>2390</v>
      </c>
      <c r="H19" s="2">
        <f t="shared" si="1"/>
        <v>2805</v>
      </c>
      <c r="I19" s="11">
        <f t="shared" si="2"/>
        <v>14.795008912655971</v>
      </c>
      <c r="J19" s="11">
        <f t="shared" si="3"/>
        <v>85.204991087344027</v>
      </c>
      <c r="K19" s="2">
        <v>1939</v>
      </c>
      <c r="L19" s="2">
        <v>866</v>
      </c>
      <c r="M19" s="2">
        <f t="shared" si="4"/>
        <v>2805</v>
      </c>
      <c r="N19">
        <f t="shared" si="5"/>
        <v>69.126559714795007</v>
      </c>
      <c r="O19">
        <f t="shared" si="6"/>
        <v>30.873440285204989</v>
      </c>
      <c r="P19" s="2">
        <v>16119</v>
      </c>
      <c r="Q19" s="2">
        <f t="shared" si="7"/>
        <v>16149.873440285204</v>
      </c>
      <c r="R19" s="2">
        <f t="shared" si="8"/>
        <v>25718</v>
      </c>
      <c r="S19" s="2">
        <f t="shared" si="9"/>
        <v>968</v>
      </c>
    </row>
    <row r="20" spans="1:19" ht="15.5" x14ac:dyDescent="0.35">
      <c r="A20" s="16" t="s">
        <v>36</v>
      </c>
      <c r="B20" s="4" t="s">
        <v>60</v>
      </c>
      <c r="C20" s="14">
        <v>40451</v>
      </c>
      <c r="D20" s="14">
        <v>33855</v>
      </c>
      <c r="E20" s="2">
        <f t="shared" si="0"/>
        <v>74306</v>
      </c>
      <c r="F20" s="12">
        <v>24547</v>
      </c>
      <c r="G20" s="12">
        <v>15868</v>
      </c>
      <c r="H20" s="2">
        <f t="shared" si="1"/>
        <v>40415</v>
      </c>
      <c r="I20" s="11">
        <f t="shared" si="2"/>
        <v>60.737349993814185</v>
      </c>
      <c r="J20" s="11">
        <f t="shared" si="3"/>
        <v>39.262650006185822</v>
      </c>
      <c r="K20" s="2">
        <v>20668</v>
      </c>
      <c r="L20" s="2">
        <v>19747</v>
      </c>
      <c r="M20" s="2">
        <f t="shared" si="4"/>
        <v>40415</v>
      </c>
      <c r="N20">
        <f t="shared" si="5"/>
        <v>51.13942843003835</v>
      </c>
      <c r="O20">
        <f t="shared" si="6"/>
        <v>48.86057156996165</v>
      </c>
      <c r="P20" s="2">
        <v>39424</v>
      </c>
      <c r="Q20" s="2">
        <f t="shared" si="7"/>
        <v>39472.86057156996</v>
      </c>
      <c r="R20" s="2">
        <f t="shared" si="8"/>
        <v>49723</v>
      </c>
      <c r="S20" s="2">
        <f t="shared" si="9"/>
        <v>64998</v>
      </c>
    </row>
    <row r="21" spans="1:19" ht="15.5" x14ac:dyDescent="0.35">
      <c r="A21" s="16" t="s">
        <v>37</v>
      </c>
      <c r="B21" s="4" t="s">
        <v>60</v>
      </c>
      <c r="C21" s="14">
        <v>13423</v>
      </c>
      <c r="D21" s="14">
        <v>14575</v>
      </c>
      <c r="E21" s="2">
        <f t="shared" si="0"/>
        <v>27998</v>
      </c>
      <c r="F21" s="12">
        <v>10762</v>
      </c>
      <c r="G21" s="12">
        <v>7207</v>
      </c>
      <c r="H21" s="2">
        <f t="shared" si="1"/>
        <v>17969</v>
      </c>
      <c r="I21" s="11">
        <f t="shared" si="2"/>
        <v>59.89203628471256</v>
      </c>
      <c r="J21" s="11">
        <f t="shared" si="3"/>
        <v>40.10796371528744</v>
      </c>
      <c r="K21" s="2">
        <v>9015</v>
      </c>
      <c r="L21" s="2">
        <v>8954</v>
      </c>
      <c r="M21" s="2">
        <f t="shared" si="4"/>
        <v>17969</v>
      </c>
      <c r="N21">
        <f t="shared" si="5"/>
        <v>50.169736768879737</v>
      </c>
      <c r="O21">
        <f t="shared" si="6"/>
        <v>49.830263231120263</v>
      </c>
      <c r="P21" s="2">
        <v>14651</v>
      </c>
      <c r="Q21" s="2">
        <f t="shared" si="7"/>
        <v>14700.830263231121</v>
      </c>
      <c r="R21" s="2">
        <f t="shared" si="8"/>
        <v>21782</v>
      </c>
      <c r="S21" s="2">
        <f t="shared" si="9"/>
        <v>24185</v>
      </c>
    </row>
    <row r="22" spans="1:19" ht="15.5" x14ac:dyDescent="0.35">
      <c r="A22" s="16" t="s">
        <v>38</v>
      </c>
      <c r="B22" s="4" t="s">
        <v>60</v>
      </c>
      <c r="C22" s="14">
        <v>4748</v>
      </c>
      <c r="D22" s="14">
        <v>22415</v>
      </c>
      <c r="E22" s="2">
        <f t="shared" si="0"/>
        <v>27163</v>
      </c>
      <c r="F22" s="12">
        <v>3442</v>
      </c>
      <c r="G22" s="12">
        <v>9217</v>
      </c>
      <c r="H22" s="2">
        <f t="shared" si="1"/>
        <v>12659</v>
      </c>
      <c r="I22" s="11">
        <f t="shared" si="2"/>
        <v>27.190141401374518</v>
      </c>
      <c r="J22" s="11">
        <f t="shared" si="3"/>
        <v>72.809858598625482</v>
      </c>
      <c r="K22" s="2">
        <v>7731</v>
      </c>
      <c r="L22" s="2">
        <v>4928</v>
      </c>
      <c r="M22" s="2">
        <f t="shared" si="4"/>
        <v>12659</v>
      </c>
      <c r="N22">
        <f t="shared" si="5"/>
        <v>61.071174658345839</v>
      </c>
      <c r="O22">
        <f t="shared" si="6"/>
        <v>38.928825341654161</v>
      </c>
      <c r="P22" s="2">
        <v>15920</v>
      </c>
      <c r="Q22" s="2">
        <f t="shared" si="7"/>
        <v>15958.928825341654</v>
      </c>
      <c r="R22" s="2">
        <f t="shared" si="8"/>
        <v>31632</v>
      </c>
      <c r="S22" s="2">
        <f t="shared" si="9"/>
        <v>8190</v>
      </c>
    </row>
    <row r="23" spans="1:19" ht="15.5" x14ac:dyDescent="0.35">
      <c r="A23" s="16" t="s">
        <v>39</v>
      </c>
      <c r="B23" s="4" t="s">
        <v>60</v>
      </c>
      <c r="C23" s="14">
        <v>1623</v>
      </c>
      <c r="D23" s="14">
        <v>29542</v>
      </c>
      <c r="E23" s="2">
        <f t="shared" si="0"/>
        <v>31165</v>
      </c>
      <c r="F23" s="12">
        <v>1410</v>
      </c>
      <c r="G23" s="12">
        <v>16876</v>
      </c>
      <c r="H23" s="2">
        <f t="shared" si="1"/>
        <v>18286</v>
      </c>
      <c r="I23" s="11">
        <f t="shared" si="2"/>
        <v>7.7108170184840867</v>
      </c>
      <c r="J23" s="11">
        <f t="shared" si="3"/>
        <v>92.289182981515921</v>
      </c>
      <c r="K23" s="2">
        <v>11678</v>
      </c>
      <c r="L23" s="2">
        <v>6608</v>
      </c>
      <c r="M23" s="2">
        <f t="shared" si="4"/>
        <v>18286</v>
      </c>
      <c r="N23">
        <f t="shared" si="5"/>
        <v>63.863064639615011</v>
      </c>
      <c r="O23">
        <f t="shared" si="6"/>
        <v>36.136935360384989</v>
      </c>
      <c r="P23" s="2">
        <v>20814</v>
      </c>
      <c r="Q23" s="2">
        <f t="shared" si="7"/>
        <v>20850.136935360384</v>
      </c>
      <c r="R23" s="2">
        <f t="shared" si="8"/>
        <v>46418</v>
      </c>
      <c r="S23" s="2">
        <f t="shared" si="9"/>
        <v>3033</v>
      </c>
    </row>
    <row r="24" spans="1:19" ht="15.5" x14ac:dyDescent="0.35">
      <c r="A24" s="16" t="s">
        <v>40</v>
      </c>
      <c r="B24" s="4" t="s">
        <v>56</v>
      </c>
      <c r="C24" s="14">
        <v>9045</v>
      </c>
      <c r="D24" s="14">
        <v>19287</v>
      </c>
      <c r="E24" s="2">
        <f t="shared" si="0"/>
        <v>28332</v>
      </c>
      <c r="F24" s="12">
        <v>5583</v>
      </c>
      <c r="G24" s="12">
        <v>9179</v>
      </c>
      <c r="H24" s="2">
        <f t="shared" si="1"/>
        <v>14762</v>
      </c>
      <c r="I24" s="11">
        <f t="shared" si="2"/>
        <v>37.820078580138194</v>
      </c>
      <c r="J24" s="11">
        <f t="shared" si="3"/>
        <v>62.179921419861806</v>
      </c>
      <c r="K24" s="2">
        <v>7479</v>
      </c>
      <c r="L24" s="2">
        <v>7283</v>
      </c>
      <c r="M24" s="2">
        <f t="shared" si="4"/>
        <v>14762</v>
      </c>
      <c r="N24">
        <f t="shared" si="5"/>
        <v>50.663866684731062</v>
      </c>
      <c r="O24">
        <f t="shared" si="6"/>
        <v>49.336133315268931</v>
      </c>
      <c r="P24" s="2">
        <v>14771</v>
      </c>
      <c r="Q24" s="2">
        <f t="shared" si="7"/>
        <v>14820.33613331527</v>
      </c>
      <c r="R24" s="2">
        <f t="shared" si="8"/>
        <v>28466</v>
      </c>
      <c r="S24" s="2">
        <f t="shared" si="9"/>
        <v>14628</v>
      </c>
    </row>
    <row r="25" spans="1:19" ht="15.5" x14ac:dyDescent="0.35">
      <c r="A25" s="16" t="s">
        <v>41</v>
      </c>
      <c r="B25" s="4" t="s">
        <v>56</v>
      </c>
      <c r="C25" s="14">
        <v>14133</v>
      </c>
      <c r="D25" s="14">
        <v>22062</v>
      </c>
      <c r="E25" s="2">
        <f t="shared" si="0"/>
        <v>36195</v>
      </c>
      <c r="F25" s="12">
        <v>8484</v>
      </c>
      <c r="G25" s="12">
        <v>11615</v>
      </c>
      <c r="H25" s="2">
        <f t="shared" si="1"/>
        <v>20099</v>
      </c>
      <c r="I25" s="11">
        <f t="shared" si="2"/>
        <v>42.211055276381906</v>
      </c>
      <c r="J25" s="11">
        <f t="shared" si="3"/>
        <v>57.788944723618087</v>
      </c>
      <c r="K25" s="2">
        <v>9890</v>
      </c>
      <c r="L25" s="2">
        <v>10209</v>
      </c>
      <c r="M25" s="2">
        <f t="shared" si="4"/>
        <v>20099</v>
      </c>
      <c r="N25">
        <f t="shared" si="5"/>
        <v>49.206428180506492</v>
      </c>
      <c r="O25">
        <f t="shared" si="6"/>
        <v>50.793571819493508</v>
      </c>
      <c r="P25" s="2">
        <v>18327</v>
      </c>
      <c r="Q25" s="2">
        <f t="shared" si="7"/>
        <v>18377.793571819493</v>
      </c>
      <c r="R25" s="2">
        <f t="shared" si="8"/>
        <v>33677</v>
      </c>
      <c r="S25" s="2">
        <f t="shared" si="9"/>
        <v>22617</v>
      </c>
    </row>
    <row r="26" spans="1:19" ht="15.5" x14ac:dyDescent="0.35">
      <c r="A26" s="16" t="s">
        <v>42</v>
      </c>
      <c r="B26" s="4" t="s">
        <v>60</v>
      </c>
      <c r="C26" s="14">
        <v>112963</v>
      </c>
      <c r="D26" s="14">
        <v>49052</v>
      </c>
      <c r="E26" s="2">
        <f t="shared" si="0"/>
        <v>162015</v>
      </c>
      <c r="F26" s="12">
        <v>94332</v>
      </c>
      <c r="G26" s="12">
        <v>27529</v>
      </c>
      <c r="H26" s="2">
        <f t="shared" si="1"/>
        <v>121861</v>
      </c>
      <c r="I26" s="11">
        <f t="shared" si="2"/>
        <v>77.409507553688215</v>
      </c>
      <c r="J26" s="11">
        <f t="shared" si="3"/>
        <v>22.590492446311782</v>
      </c>
      <c r="K26" s="2">
        <v>56591</v>
      </c>
      <c r="L26" s="2">
        <v>65270</v>
      </c>
      <c r="M26" s="2">
        <f t="shared" si="4"/>
        <v>121861</v>
      </c>
      <c r="N26">
        <f t="shared" si="5"/>
        <v>46.438975554114933</v>
      </c>
      <c r="O26">
        <f t="shared" si="6"/>
        <v>53.561024445885067</v>
      </c>
      <c r="P26" s="2">
        <v>75737</v>
      </c>
      <c r="Q26" s="2">
        <f t="shared" si="7"/>
        <v>75790.56102444588</v>
      </c>
      <c r="R26" s="2">
        <f t="shared" si="8"/>
        <v>76581</v>
      </c>
      <c r="S26" s="2">
        <f t="shared" si="9"/>
        <v>207295</v>
      </c>
    </row>
    <row r="27" spans="1:19" ht="15.5" x14ac:dyDescent="0.35">
      <c r="A27" s="16" t="s">
        <v>43</v>
      </c>
      <c r="B27" s="4" t="s">
        <v>56</v>
      </c>
      <c r="C27" s="14">
        <v>17668</v>
      </c>
      <c r="D27" s="14">
        <v>29550</v>
      </c>
      <c r="E27" s="2">
        <f t="shared" si="0"/>
        <v>47218</v>
      </c>
      <c r="F27" s="12">
        <v>13519</v>
      </c>
      <c r="G27" s="12">
        <v>17797</v>
      </c>
      <c r="H27" s="2">
        <f t="shared" si="1"/>
        <v>31316</v>
      </c>
      <c r="I27" s="11">
        <f t="shared" si="2"/>
        <v>43.169625750415122</v>
      </c>
      <c r="J27" s="11">
        <f t="shared" si="3"/>
        <v>56.830374249584878</v>
      </c>
      <c r="K27" s="2">
        <v>16594</v>
      </c>
      <c r="L27" s="2">
        <v>14722</v>
      </c>
      <c r="M27" s="2">
        <f t="shared" si="4"/>
        <v>31316</v>
      </c>
      <c r="N27">
        <f t="shared" si="5"/>
        <v>52.988887469664071</v>
      </c>
      <c r="O27">
        <f t="shared" si="6"/>
        <v>47.011112530335929</v>
      </c>
      <c r="P27" s="2">
        <v>25618</v>
      </c>
      <c r="Q27" s="2">
        <f t="shared" si="7"/>
        <v>25665.011112530337</v>
      </c>
      <c r="R27" s="2">
        <f t="shared" si="8"/>
        <v>47347</v>
      </c>
      <c r="S27" s="2">
        <f t="shared" si="9"/>
        <v>31187</v>
      </c>
    </row>
    <row r="28" spans="1:19" ht="15.5" x14ac:dyDescent="0.35">
      <c r="A28" s="16" t="s">
        <v>44</v>
      </c>
      <c r="B28" s="4" t="s">
        <v>56</v>
      </c>
      <c r="C28" s="14">
        <v>13878</v>
      </c>
      <c r="D28" s="14">
        <v>31009</v>
      </c>
      <c r="E28" s="2">
        <f t="shared" si="0"/>
        <v>44887</v>
      </c>
      <c r="F28" s="12">
        <v>9015</v>
      </c>
      <c r="G28" s="12">
        <v>9465</v>
      </c>
      <c r="H28" s="2">
        <f t="shared" si="1"/>
        <v>18480</v>
      </c>
      <c r="I28" s="11">
        <f t="shared" si="2"/>
        <v>48.782467532467535</v>
      </c>
      <c r="J28" s="11">
        <f t="shared" si="3"/>
        <v>51.217532467532465</v>
      </c>
      <c r="K28" s="2">
        <v>9592</v>
      </c>
      <c r="L28" s="2">
        <v>8888</v>
      </c>
      <c r="M28" s="2">
        <f t="shared" si="4"/>
        <v>18480</v>
      </c>
      <c r="N28">
        <f t="shared" si="5"/>
        <v>51.904761904761912</v>
      </c>
      <c r="O28">
        <f t="shared" si="6"/>
        <v>48.095238095238095</v>
      </c>
      <c r="P28" s="2">
        <v>24786</v>
      </c>
      <c r="Q28" s="2">
        <f t="shared" si="7"/>
        <v>24834.095238095237</v>
      </c>
      <c r="R28" s="2">
        <f t="shared" si="8"/>
        <v>40474</v>
      </c>
      <c r="S28" s="2">
        <f t="shared" si="9"/>
        <v>22893</v>
      </c>
    </row>
    <row r="29" spans="1:19" ht="15.5" x14ac:dyDescent="0.35">
      <c r="A29" s="16" t="s">
        <v>45</v>
      </c>
      <c r="B29" s="4" t="s">
        <v>59</v>
      </c>
      <c r="C29" s="14">
        <v>60165</v>
      </c>
      <c r="D29" s="14">
        <v>31715</v>
      </c>
      <c r="E29" s="2">
        <f t="shared" si="0"/>
        <v>91880</v>
      </c>
      <c r="F29" s="12">
        <v>53575</v>
      </c>
      <c r="G29" s="12">
        <v>14452</v>
      </c>
      <c r="H29" s="2">
        <f t="shared" si="1"/>
        <v>68027</v>
      </c>
      <c r="I29" s="11">
        <f t="shared" si="2"/>
        <v>78.75549414203185</v>
      </c>
      <c r="J29" s="11">
        <f t="shared" si="3"/>
        <v>21.244505857968161</v>
      </c>
      <c r="K29" s="2">
        <v>32398</v>
      </c>
      <c r="L29" s="2">
        <v>35629</v>
      </c>
      <c r="M29" s="2">
        <f t="shared" si="4"/>
        <v>68027</v>
      </c>
      <c r="N29">
        <f t="shared" si="5"/>
        <v>47.625207638143678</v>
      </c>
      <c r="O29">
        <f t="shared" si="6"/>
        <v>52.374792361856329</v>
      </c>
      <c r="P29" s="2">
        <v>44217</v>
      </c>
      <c r="Q29" s="2">
        <f t="shared" si="7"/>
        <v>44269.374792361858</v>
      </c>
      <c r="R29" s="2">
        <f t="shared" si="8"/>
        <v>46167</v>
      </c>
      <c r="S29" s="2">
        <f t="shared" si="9"/>
        <v>113740</v>
      </c>
    </row>
    <row r="30" spans="1:19" ht="15.5" x14ac:dyDescent="0.35">
      <c r="A30" s="16" t="s">
        <v>46</v>
      </c>
      <c r="B30" s="4" t="s">
        <v>59</v>
      </c>
      <c r="C30" s="14">
        <v>14976</v>
      </c>
      <c r="D30" s="14">
        <v>22286</v>
      </c>
      <c r="E30" s="2">
        <f t="shared" si="0"/>
        <v>37262</v>
      </c>
      <c r="F30" s="12">
        <v>11966</v>
      </c>
      <c r="G30" s="12">
        <v>15022</v>
      </c>
      <c r="H30" s="2">
        <f t="shared" si="1"/>
        <v>26988</v>
      </c>
      <c r="I30" s="11">
        <f t="shared" si="2"/>
        <v>44.338224396027861</v>
      </c>
      <c r="J30" s="11">
        <f t="shared" si="3"/>
        <v>55.661775603972139</v>
      </c>
      <c r="K30" s="2">
        <v>12875</v>
      </c>
      <c r="L30" s="2">
        <v>14113</v>
      </c>
      <c r="M30" s="2">
        <f t="shared" si="4"/>
        <v>26988</v>
      </c>
      <c r="N30">
        <f t="shared" si="5"/>
        <v>47.706388024307103</v>
      </c>
      <c r="O30">
        <f t="shared" si="6"/>
        <v>52.293611975692897</v>
      </c>
      <c r="P30" s="2">
        <v>18322</v>
      </c>
      <c r="Q30" s="2">
        <f t="shared" si="7"/>
        <v>18374.293611975692</v>
      </c>
      <c r="R30" s="2">
        <f t="shared" si="8"/>
        <v>37308</v>
      </c>
      <c r="S30" s="2">
        <f t="shared" si="9"/>
        <v>26942</v>
      </c>
    </row>
    <row r="31" spans="1:19" ht="15.5" x14ac:dyDescent="0.35">
      <c r="A31" s="16" t="s">
        <v>47</v>
      </c>
      <c r="B31" s="4" t="s">
        <v>59</v>
      </c>
      <c r="C31" s="14">
        <v>20734</v>
      </c>
      <c r="D31" s="14">
        <v>16248</v>
      </c>
      <c r="E31" s="2">
        <f t="shared" si="0"/>
        <v>36982</v>
      </c>
      <c r="F31" s="12">
        <v>13852</v>
      </c>
      <c r="G31" s="12">
        <v>8150</v>
      </c>
      <c r="H31" s="2">
        <f t="shared" si="1"/>
        <v>22002</v>
      </c>
      <c r="I31" s="11">
        <f t="shared" si="2"/>
        <v>62.95791291700754</v>
      </c>
      <c r="J31" s="11">
        <f t="shared" si="3"/>
        <v>37.042087082992452</v>
      </c>
      <c r="K31" s="2">
        <v>10562</v>
      </c>
      <c r="L31" s="2">
        <v>11440</v>
      </c>
      <c r="M31" s="2">
        <f t="shared" si="4"/>
        <v>22002</v>
      </c>
      <c r="N31">
        <f t="shared" si="5"/>
        <v>48.004726843014275</v>
      </c>
      <c r="O31">
        <f t="shared" si="6"/>
        <v>51.995273156985732</v>
      </c>
      <c r="P31" s="2">
        <v>18126</v>
      </c>
      <c r="Q31" s="2">
        <f t="shared" si="7"/>
        <v>18177.995273156987</v>
      </c>
      <c r="R31" s="2">
        <f t="shared" si="8"/>
        <v>24398</v>
      </c>
      <c r="S31" s="2">
        <f t="shared" si="9"/>
        <v>34586</v>
      </c>
    </row>
    <row r="32" spans="1:19" ht="15.5" x14ac:dyDescent="0.35">
      <c r="A32" s="16" t="s">
        <v>48</v>
      </c>
      <c r="B32" s="4" t="s">
        <v>59</v>
      </c>
      <c r="C32" s="14">
        <v>33180</v>
      </c>
      <c r="D32" s="14">
        <v>50082</v>
      </c>
      <c r="E32" s="2">
        <f t="shared" si="0"/>
        <v>83262</v>
      </c>
      <c r="F32" s="12">
        <v>24344</v>
      </c>
      <c r="G32" s="12">
        <v>21510</v>
      </c>
      <c r="H32" s="2">
        <f t="shared" si="1"/>
        <v>45854</v>
      </c>
      <c r="I32" s="11">
        <f t="shared" si="2"/>
        <v>53.090242944999346</v>
      </c>
      <c r="J32" s="11">
        <f t="shared" si="3"/>
        <v>46.909757055000654</v>
      </c>
      <c r="K32" s="2">
        <v>22168</v>
      </c>
      <c r="L32" s="2">
        <v>23686</v>
      </c>
      <c r="M32" s="2">
        <f t="shared" si="4"/>
        <v>45854</v>
      </c>
      <c r="N32">
        <f t="shared" si="5"/>
        <v>48.344746368910016</v>
      </c>
      <c r="O32">
        <f t="shared" si="6"/>
        <v>51.655253631089984</v>
      </c>
      <c r="P32" s="2">
        <v>40410</v>
      </c>
      <c r="Q32" s="2">
        <f t="shared" si="7"/>
        <v>40461.655253631092</v>
      </c>
      <c r="R32" s="2">
        <f t="shared" si="8"/>
        <v>71592</v>
      </c>
      <c r="S32" s="2">
        <f t="shared" si="9"/>
        <v>57524</v>
      </c>
    </row>
    <row r="33" spans="1:19" ht="15.5" x14ac:dyDescent="0.35">
      <c r="A33" s="16" t="s">
        <v>49</v>
      </c>
      <c r="B33" s="4" t="s">
        <v>56</v>
      </c>
      <c r="C33" s="14">
        <v>19553</v>
      </c>
      <c r="D33" s="14">
        <v>13000</v>
      </c>
      <c r="E33" s="2">
        <f t="shared" si="0"/>
        <v>32553</v>
      </c>
      <c r="F33" s="12">
        <v>10842</v>
      </c>
      <c r="G33" s="12">
        <v>5856</v>
      </c>
      <c r="H33" s="2">
        <f t="shared" si="1"/>
        <v>16698</v>
      </c>
      <c r="I33" s="11">
        <f t="shared" si="2"/>
        <v>64.929931728350695</v>
      </c>
      <c r="J33" s="11">
        <f t="shared" si="3"/>
        <v>35.070068271649305</v>
      </c>
      <c r="K33" s="2">
        <v>8785</v>
      </c>
      <c r="L33" s="2">
        <v>7913</v>
      </c>
      <c r="M33" s="2">
        <f t="shared" si="4"/>
        <v>16698</v>
      </c>
      <c r="N33">
        <f t="shared" si="5"/>
        <v>52.611091148640554</v>
      </c>
      <c r="O33">
        <f t="shared" si="6"/>
        <v>47.388908851359446</v>
      </c>
      <c r="P33" s="2">
        <v>17041</v>
      </c>
      <c r="Q33" s="2">
        <f t="shared" si="7"/>
        <v>17088.388908851361</v>
      </c>
      <c r="R33" s="2">
        <f t="shared" si="8"/>
        <v>18856</v>
      </c>
      <c r="S33" s="2">
        <f t="shared" si="9"/>
        <v>30395</v>
      </c>
    </row>
    <row r="34" spans="1:19" ht="15.5" x14ac:dyDescent="0.35">
      <c r="A34" s="16" t="s">
        <v>50</v>
      </c>
      <c r="B34" s="4" t="s">
        <v>58</v>
      </c>
      <c r="C34" s="14">
        <v>32731</v>
      </c>
      <c r="D34" s="14">
        <v>35901</v>
      </c>
      <c r="E34" s="2">
        <f t="shared" si="0"/>
        <v>68632</v>
      </c>
      <c r="F34" s="12">
        <v>28776</v>
      </c>
      <c r="G34" s="12">
        <v>30276</v>
      </c>
      <c r="H34" s="2">
        <f t="shared" si="1"/>
        <v>59052</v>
      </c>
      <c r="I34" s="11">
        <f t="shared" si="2"/>
        <v>48.729932940459257</v>
      </c>
      <c r="J34" s="11">
        <f t="shared" si="3"/>
        <v>51.27006705954075</v>
      </c>
      <c r="K34" s="2">
        <v>28070</v>
      </c>
      <c r="L34" s="2">
        <v>30982</v>
      </c>
      <c r="M34" s="2">
        <f t="shared" si="4"/>
        <v>59052</v>
      </c>
      <c r="N34">
        <f t="shared" si="5"/>
        <v>47.534376481744907</v>
      </c>
      <c r="O34">
        <f t="shared" si="6"/>
        <v>52.4656235182551</v>
      </c>
      <c r="P34" s="2">
        <v>32684</v>
      </c>
      <c r="Q34" s="2">
        <f t="shared" si="7"/>
        <v>32736.465623518256</v>
      </c>
      <c r="R34" s="2">
        <f t="shared" si="8"/>
        <v>66177</v>
      </c>
      <c r="S34" s="2">
        <f t="shared" si="9"/>
        <v>61507</v>
      </c>
    </row>
    <row r="35" spans="1:19" ht="15.5" x14ac:dyDescent="0.35">
      <c r="A35" s="16" t="s">
        <v>51</v>
      </c>
      <c r="B35" s="4" t="s">
        <v>60</v>
      </c>
      <c r="C35" s="14">
        <v>1930</v>
      </c>
      <c r="D35" s="14">
        <v>29483</v>
      </c>
      <c r="E35" s="2">
        <f t="shared" si="0"/>
        <v>31413</v>
      </c>
      <c r="F35" s="12">
        <v>1571</v>
      </c>
      <c r="G35" s="12">
        <v>15587</v>
      </c>
      <c r="H35" s="2">
        <f t="shared" si="1"/>
        <v>17158</v>
      </c>
      <c r="I35" s="11">
        <f t="shared" si="2"/>
        <v>9.1560787970625945</v>
      </c>
      <c r="J35" s="11">
        <f t="shared" si="3"/>
        <v>90.843921202937409</v>
      </c>
      <c r="K35" s="2">
        <v>11449</v>
      </c>
      <c r="L35" s="2">
        <v>5709</v>
      </c>
      <c r="M35" s="2">
        <f t="shared" si="4"/>
        <v>17158</v>
      </c>
      <c r="N35">
        <f t="shared" si="5"/>
        <v>66.726891246065975</v>
      </c>
      <c r="O35">
        <f t="shared" si="6"/>
        <v>33.273108753934025</v>
      </c>
      <c r="P35" s="2">
        <v>20866</v>
      </c>
      <c r="Q35" s="2">
        <f t="shared" si="7"/>
        <v>20899.273108753932</v>
      </c>
      <c r="R35" s="2">
        <f t="shared" si="8"/>
        <v>45070</v>
      </c>
      <c r="S35" s="2">
        <f t="shared" si="9"/>
        <v>3501</v>
      </c>
    </row>
    <row r="36" spans="1:19" ht="15.5" x14ac:dyDescent="0.35">
      <c r="A36" s="16" t="s">
        <v>52</v>
      </c>
      <c r="B36" s="4" t="s">
        <v>57</v>
      </c>
      <c r="C36" s="14">
        <v>5736</v>
      </c>
      <c r="D36" s="14">
        <v>12290</v>
      </c>
      <c r="E36" s="2">
        <f t="shared" si="0"/>
        <v>18026</v>
      </c>
      <c r="F36" s="12">
        <v>3533</v>
      </c>
      <c r="G36" s="12">
        <v>8776</v>
      </c>
      <c r="H36" s="2">
        <f t="shared" si="1"/>
        <v>12309</v>
      </c>
      <c r="I36" s="11">
        <f t="shared" si="2"/>
        <v>28.702575351368921</v>
      </c>
      <c r="J36" s="11">
        <f t="shared" si="3"/>
        <v>71.297424648631079</v>
      </c>
      <c r="K36" s="2">
        <v>7170</v>
      </c>
      <c r="L36" s="2">
        <v>5139</v>
      </c>
      <c r="M36" s="2">
        <f t="shared" si="4"/>
        <v>12309</v>
      </c>
      <c r="N36">
        <f t="shared" si="5"/>
        <v>58.250060931026084</v>
      </c>
      <c r="O36">
        <f t="shared" si="6"/>
        <v>41.749939068973923</v>
      </c>
      <c r="P36" s="2">
        <v>10475</v>
      </c>
      <c r="Q36" s="2">
        <f t="shared" si="7"/>
        <v>10516.749939068974</v>
      </c>
      <c r="R36" s="2">
        <f t="shared" si="8"/>
        <v>21066</v>
      </c>
      <c r="S36" s="2">
        <f t="shared" si="9"/>
        <v>9269</v>
      </c>
    </row>
    <row r="37" spans="1:19" ht="15.5" x14ac:dyDescent="0.35">
      <c r="A37" s="16" t="s">
        <v>53</v>
      </c>
      <c r="B37" s="4" t="s">
        <v>57</v>
      </c>
      <c r="C37" s="14">
        <v>2912</v>
      </c>
      <c r="D37" s="14">
        <v>13589</v>
      </c>
      <c r="E37" s="2">
        <f t="shared" si="0"/>
        <v>16501</v>
      </c>
      <c r="F37" s="12">
        <v>1148</v>
      </c>
      <c r="G37" s="12">
        <v>2131</v>
      </c>
      <c r="H37" s="2">
        <f t="shared" si="1"/>
        <v>3279</v>
      </c>
      <c r="I37" s="11">
        <f t="shared" si="2"/>
        <v>35.01067398597133</v>
      </c>
      <c r="J37" s="11">
        <f t="shared" si="3"/>
        <v>64.989326014028677</v>
      </c>
      <c r="K37" s="2">
        <v>2346</v>
      </c>
      <c r="L37" s="2">
        <v>933</v>
      </c>
      <c r="M37" s="2">
        <f t="shared" si="4"/>
        <v>3279</v>
      </c>
      <c r="N37">
        <f t="shared" si="5"/>
        <v>71.546203110704482</v>
      </c>
      <c r="O37">
        <f t="shared" si="6"/>
        <v>28.453796889295518</v>
      </c>
      <c r="P37" s="2">
        <v>11331</v>
      </c>
      <c r="Q37" s="2">
        <f t="shared" si="7"/>
        <v>11359.453796889295</v>
      </c>
      <c r="R37" s="2">
        <f t="shared" si="8"/>
        <v>15720</v>
      </c>
      <c r="S37" s="2">
        <f t="shared" si="9"/>
        <v>4060</v>
      </c>
    </row>
    <row r="38" spans="1:19" ht="15.5" x14ac:dyDescent="0.35">
      <c r="A38" s="16" t="s">
        <v>54</v>
      </c>
      <c r="B38" s="4" t="s">
        <v>60</v>
      </c>
      <c r="C38" s="14">
        <v>2810</v>
      </c>
      <c r="D38" s="14">
        <v>28236</v>
      </c>
      <c r="E38" s="2">
        <f t="shared" si="0"/>
        <v>31046</v>
      </c>
      <c r="F38" s="12">
        <v>1500</v>
      </c>
      <c r="G38" s="12">
        <v>6273</v>
      </c>
      <c r="H38" s="2">
        <f t="shared" si="1"/>
        <v>7773</v>
      </c>
      <c r="I38" s="11">
        <f t="shared" si="2"/>
        <v>19.297568506368197</v>
      </c>
      <c r="J38" s="11">
        <f t="shared" si="3"/>
        <v>80.702431493631792</v>
      </c>
      <c r="K38" s="2">
        <v>4727</v>
      </c>
      <c r="L38" s="2">
        <v>3046</v>
      </c>
      <c r="M38" s="2">
        <f t="shared" si="4"/>
        <v>7773</v>
      </c>
      <c r="N38">
        <f t="shared" si="5"/>
        <v>60.813070886401647</v>
      </c>
      <c r="O38">
        <f t="shared" si="6"/>
        <v>39.186929113598353</v>
      </c>
      <c r="P38" s="2">
        <v>21419</v>
      </c>
      <c r="Q38" s="2">
        <f t="shared" si="7"/>
        <v>21458.186929113599</v>
      </c>
      <c r="R38" s="2">
        <f t="shared" si="8"/>
        <v>34509</v>
      </c>
      <c r="S38" s="2">
        <f t="shared" si="9"/>
        <v>4310</v>
      </c>
    </row>
    <row r="39" spans="1:19" x14ac:dyDescent="0.35">
      <c r="C39" s="13"/>
      <c r="D39" s="13"/>
      <c r="G39" s="2">
        <f>SUM(G2:G38)</f>
        <v>447809</v>
      </c>
      <c r="Q39" s="2">
        <f>SUM(Q2:Q38)</f>
        <v>823707.38507917337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A8D87-3395-47B6-9896-6F23203CB016}">
  <dimension ref="A1"/>
  <sheetViews>
    <sheetView showGridLines="0" showRowColHeaders="0" workbookViewId="0">
      <selection activeCell="D26" sqref="D2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Abigail Ene</cp:lastModifiedBy>
  <dcterms:created xsi:type="dcterms:W3CDTF">2023-08-30T11:26:29Z</dcterms:created>
  <dcterms:modified xsi:type="dcterms:W3CDTF">2023-09-06T12:13:15Z</dcterms:modified>
</cp:coreProperties>
</file>