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2D11CE9-14AA-4C14-AA81-9484206C03EA}" xr6:coauthVersionLast="47" xr6:coauthVersionMax="47" xr10:uidLastSave="{00000000-0000-0000-0000-000000000000}"/>
  <bookViews>
    <workbookView xWindow="-120" yWindow="-120" windowWidth="20730" windowHeight="11310" xr2:uid="{73C6FC63-008B-4905-9D26-66EDCD7AFB3C}"/>
  </bookViews>
  <sheets>
    <sheet name="CCSTAFF" sheetId="1" r:id="rId1"/>
    <sheet name="SUMMARY" sheetId="2" r:id="rId2"/>
  </sheets>
  <externalReferences>
    <externalReference r:id="rId3"/>
  </externalReferences>
  <definedNames>
    <definedName name="Annual_Salary">#REF!</definedName>
    <definedName name="Date_of_Hire">#REF!</definedName>
    <definedName name="Department">#REF!</definedName>
    <definedName name="Email">#REF!</definedName>
    <definedName name="Emp_ID">#REF!</definedName>
    <definedName name="Extension">#REF!</definedName>
    <definedName name="First">#REF!</definedName>
    <definedName name="Floor">#REF!</definedName>
    <definedName name="Gender">#REF!</definedName>
    <definedName name="Last">#REF!</definedName>
    <definedName name="Last_Review">#REF!</definedName>
    <definedName name="Location">#REF!</definedName>
    <definedName name="Next_Review">#REF!</definedName>
    <definedName name="Pension">#REF!</definedName>
    <definedName name="Pension_Rate">#REF!</definedName>
    <definedName name="Years_Servic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B13" i="2"/>
  <c r="B12" i="2"/>
  <c r="B7" i="2"/>
  <c r="B6" i="2"/>
  <c r="B5" i="2"/>
  <c r="B4" i="2"/>
  <c r="B3" i="2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<sst xmlns="http://schemas.openxmlformats.org/spreadsheetml/2006/main" count="240" uniqueCount="165">
  <si>
    <t>Career Connect HR Database</t>
  </si>
  <si>
    <t>Emp ID</t>
  </si>
  <si>
    <t>Last</t>
  </si>
  <si>
    <t>First</t>
  </si>
  <si>
    <t>Full Name</t>
  </si>
  <si>
    <t>Gender</t>
  </si>
  <si>
    <t>Email</t>
  </si>
  <si>
    <t>Department</t>
  </si>
  <si>
    <t>Annual Salary</t>
  </si>
  <si>
    <t>Pension</t>
  </si>
  <si>
    <t>E1227</t>
  </si>
  <si>
    <t>Boller</t>
  </si>
  <si>
    <t>Jim</t>
  </si>
  <si>
    <t>M</t>
  </si>
  <si>
    <t>jim.boller@pushpin.com</t>
  </si>
  <si>
    <t>Accounting</t>
  </si>
  <si>
    <t>E1235</t>
  </si>
  <si>
    <t>Clark</t>
  </si>
  <si>
    <t>Anna</t>
  </si>
  <si>
    <t>F</t>
  </si>
  <si>
    <t>anna.clark@pushpin.com</t>
  </si>
  <si>
    <t>E1241</t>
  </si>
  <si>
    <t>Donnell</t>
  </si>
  <si>
    <t>Alexandra</t>
  </si>
  <si>
    <t>alexandra.donnell@pushpin.com</t>
  </si>
  <si>
    <t>E1172</t>
  </si>
  <si>
    <t>Fernandes</t>
  </si>
  <si>
    <t>Nicholas</t>
  </si>
  <si>
    <t>nicholas.fernandes@pushpin.com</t>
  </si>
  <si>
    <t>E1110</t>
  </si>
  <si>
    <t>Barry</t>
  </si>
  <si>
    <t>Adam</t>
  </si>
  <si>
    <t>adam.barry@pushpin.com</t>
  </si>
  <si>
    <t>Customer Service</t>
  </si>
  <si>
    <t>E1253</t>
  </si>
  <si>
    <t>Elizabeth</t>
  </si>
  <si>
    <t>elizabeth.clark@pushpin.com</t>
  </si>
  <si>
    <t>E1221</t>
  </si>
  <si>
    <t>Cole</t>
  </si>
  <si>
    <t>Sabrina</t>
  </si>
  <si>
    <t>sabrina.cole@pushpin.com</t>
  </si>
  <si>
    <t>E1186</t>
  </si>
  <si>
    <t>Comuntzis</t>
  </si>
  <si>
    <t>Janet</t>
  </si>
  <si>
    <t>janet.comuntzis@pushpin.com</t>
  </si>
  <si>
    <t>E1150</t>
  </si>
  <si>
    <t>Filosa</t>
  </si>
  <si>
    <t>Susan</t>
  </si>
  <si>
    <t>susan.filosa@pushpin.com</t>
  </si>
  <si>
    <t>E1001</t>
  </si>
  <si>
    <t>Carol</t>
  </si>
  <si>
    <t>Joe</t>
  </si>
  <si>
    <t>joe.carol@pushpin.com</t>
  </si>
  <si>
    <t>Executive</t>
  </si>
  <si>
    <t>E1252</t>
  </si>
  <si>
    <t>Wang</t>
  </si>
  <si>
    <t>Mei</t>
  </si>
  <si>
    <t>mei.wang@pushpin.com</t>
  </si>
  <si>
    <t>E1224</t>
  </si>
  <si>
    <t>Chaffee</t>
  </si>
  <si>
    <t>jim.chaffee@pushpin.com</t>
  </si>
  <si>
    <t>Facilities</t>
  </si>
  <si>
    <t>E1211</t>
  </si>
  <si>
    <t>Chaudri</t>
  </si>
  <si>
    <t>Uma</t>
  </si>
  <si>
    <t>uma.chaudri@pushpin.com</t>
  </si>
  <si>
    <t>Human Resources</t>
  </si>
  <si>
    <t>E1243</t>
  </si>
  <si>
    <t>Martinez</t>
  </si>
  <si>
    <t>Carlos</t>
  </si>
  <si>
    <t>carlos.martinez@pushpin.com</t>
  </si>
  <si>
    <t>E1249</t>
  </si>
  <si>
    <t>Sanders</t>
  </si>
  <si>
    <t>Sean</t>
  </si>
  <si>
    <t>sean.sanders@pushpin.com</t>
  </si>
  <si>
    <t>E1198</t>
  </si>
  <si>
    <t>Chu</t>
  </si>
  <si>
    <t>elizabeth.chu@pushpin.com</t>
  </si>
  <si>
    <t>IT</t>
  </si>
  <si>
    <t>E1003</t>
  </si>
  <si>
    <t>Chung</t>
  </si>
  <si>
    <t>Eric</t>
  </si>
  <si>
    <t>eric.chung@pushpin.com</t>
  </si>
  <si>
    <t>E1218</t>
  </si>
  <si>
    <t>Decker</t>
  </si>
  <si>
    <t>Bob</t>
  </si>
  <si>
    <t>bob.decker@pushpin.com</t>
  </si>
  <si>
    <t>E1215</t>
  </si>
  <si>
    <t>Desiato</t>
  </si>
  <si>
    <t>Tina</t>
  </si>
  <si>
    <t>tina.desiato@pushpin.com</t>
  </si>
  <si>
    <t>E1246</t>
  </si>
  <si>
    <t>Ellis</t>
  </si>
  <si>
    <t>Mark</t>
  </si>
  <si>
    <t>mark.ellis@pushpin.com</t>
  </si>
  <si>
    <t>E1180</t>
  </si>
  <si>
    <t>Bacata</t>
  </si>
  <si>
    <t>Stevie</t>
  </si>
  <si>
    <t>stevie.bacata@pushpin.com</t>
  </si>
  <si>
    <t>Sales</t>
  </si>
  <si>
    <t>E1232</t>
  </si>
  <si>
    <t>Betts</t>
  </si>
  <si>
    <t>Connor</t>
  </si>
  <si>
    <t>connor.betts@pushpin.com</t>
  </si>
  <si>
    <t>E1248</t>
  </si>
  <si>
    <t>Biti</t>
  </si>
  <si>
    <t>Yvette</t>
  </si>
  <si>
    <t>yvette.biti@pushpin.com</t>
  </si>
  <si>
    <t>E1230</t>
  </si>
  <si>
    <t>Bui</t>
  </si>
  <si>
    <t>Charlie</t>
  </si>
  <si>
    <t>charlie.bui@pushpin.com</t>
  </si>
  <si>
    <t>E1162</t>
  </si>
  <si>
    <t>Carlton</t>
  </si>
  <si>
    <t>tina.carlton@pushpin.com</t>
  </si>
  <si>
    <t>E1203</t>
  </si>
  <si>
    <t>Chairs</t>
  </si>
  <si>
    <t>Samantha</t>
  </si>
  <si>
    <t>samantha.chairs@pushpin.com</t>
  </si>
  <si>
    <t>E1134</t>
  </si>
  <si>
    <t>Ferris</t>
  </si>
  <si>
    <t>Mary</t>
  </si>
  <si>
    <t>mary.ferris@pushpin.com</t>
  </si>
  <si>
    <t>E1004</t>
  </si>
  <si>
    <t>Flanders</t>
  </si>
  <si>
    <t>Daniel</t>
  </si>
  <si>
    <t>daniel.flanders@pushpin.com</t>
  </si>
  <si>
    <t>E1239</t>
  </si>
  <si>
    <t>Forrest</t>
  </si>
  <si>
    <t>Leighton</t>
  </si>
  <si>
    <t>leighton.forrest@pushpin.com</t>
  </si>
  <si>
    <t>E1250</t>
  </si>
  <si>
    <t>Gour</t>
  </si>
  <si>
    <t>Phoebe</t>
  </si>
  <si>
    <t>phoebe.gour@pushpin.com</t>
  </si>
  <si>
    <t>E1192</t>
  </si>
  <si>
    <t>Khan</t>
  </si>
  <si>
    <t>Mihael</t>
  </si>
  <si>
    <t>mihael.khan@pushpin.com</t>
  </si>
  <si>
    <t>E1245</t>
  </si>
  <si>
    <t>Senome</t>
  </si>
  <si>
    <t>Radhya</t>
  </si>
  <si>
    <t>radhya.senome@pushpin.com</t>
  </si>
  <si>
    <t>E1207</t>
  </si>
  <si>
    <t>Song</t>
  </si>
  <si>
    <t>Natasha</t>
  </si>
  <si>
    <t>natasha.song@pushpin.com</t>
  </si>
  <si>
    <t>E1244</t>
  </si>
  <si>
    <t>Staples</t>
  </si>
  <si>
    <t>Peter</t>
  </si>
  <si>
    <t>peter.staples@pushpin.com</t>
  </si>
  <si>
    <t>E1237</t>
  </si>
  <si>
    <t>Zhang</t>
  </si>
  <si>
    <t>Aanya</t>
  </si>
  <si>
    <t>aanya.zhang@pushpin.com</t>
  </si>
  <si>
    <t>Total Staff:</t>
  </si>
  <si>
    <t>Total Salaries:</t>
  </si>
  <si>
    <t>Average Salary:</t>
  </si>
  <si>
    <t>Best Salary:</t>
  </si>
  <si>
    <t>Poor Salary:</t>
  </si>
  <si>
    <t>Total Staff</t>
  </si>
  <si>
    <t>Male</t>
  </si>
  <si>
    <t>Female</t>
  </si>
  <si>
    <t>Number of Each Staff</t>
  </si>
  <si>
    <t xml:space="preserve">Total Pension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</si>
</sst>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/>
    <xf numFmtId="0" fontId="1" fillId="0" borderId="0" xfId="0" applyFont="1"/>
    <xf numFmtId="0" fontId="2" fillId="2" borderId="0" xfId="0" applyFont="1" applyFill="1"/>
    <xf numFmtId="0" fontId="2" fillId="4" borderId="0" xfId="0" applyFont="1" applyFill="1"/>
    <xf numFmtId="44" fontId="3" fillId="0" borderId="0" xfId="0" applyNumberFormat="1" applyFont="1"/>
    <xf numFmtId="0" fontId="4" fillId="3" borderId="0" xfId="0" applyFont="1" applyFill="1"/>
    <xf numFmtId="0" fontId="3" fillId="0" borderId="1" xfId="0" applyFont="1" applyBorder="1"/>
    <xf numFmtId="0" fontId="2" fillId="3" borderId="1" xfId="0" applyFont="1" applyFill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bideen%20Copy%20of%20WEEK%202%20TASK.....xlsx" TargetMode="External"/><Relationship Id="rId1" Type="http://schemas.openxmlformats.org/officeDocument/2006/relationships/externalLinkPath" Target="abideen%20Copy%20of%20WEEK%202%20TASK.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STAFF"/>
      <sheetName val="SUMMARY"/>
      <sheetName val="IFs"/>
      <sheetName val="Logical Operators"/>
      <sheetName val="VLookup"/>
      <sheetName val="Stat Formulas"/>
      <sheetName val="Practice IM"/>
    </sheetNames>
    <sheetDataSet>
      <sheetData sheetId="0">
        <row r="3">
          <cell r="D3" t="str">
            <v>Full Name</v>
          </cell>
          <cell r="E3" t="str">
            <v>Gender</v>
          </cell>
          <cell r="G3" t="str">
            <v>Department</v>
          </cell>
          <cell r="H3" t="str">
            <v>Annual Salary</v>
          </cell>
          <cell r="I3" t="str">
            <v>Pension</v>
          </cell>
        </row>
        <row r="4">
          <cell r="D4" t="str">
            <v>Boller Jim</v>
          </cell>
          <cell r="E4" t="str">
            <v>M</v>
          </cell>
          <cell r="G4" t="str">
            <v>Accounting</v>
          </cell>
          <cell r="H4">
            <v>62800</v>
          </cell>
          <cell r="I4">
            <v>5652</v>
          </cell>
        </row>
        <row r="5">
          <cell r="D5" t="str">
            <v>Clark Anna</v>
          </cell>
          <cell r="E5" t="str">
            <v>F</v>
          </cell>
          <cell r="G5" t="str">
            <v>Accounting</v>
          </cell>
          <cell r="H5">
            <v>58500</v>
          </cell>
          <cell r="I5">
            <v>5265</v>
          </cell>
        </row>
        <row r="6">
          <cell r="D6" t="str">
            <v>Donnell Alexandra</v>
          </cell>
          <cell r="E6" t="str">
            <v>F</v>
          </cell>
          <cell r="G6" t="str">
            <v>Accounting</v>
          </cell>
          <cell r="H6">
            <v>54900</v>
          </cell>
          <cell r="I6">
            <v>4941</v>
          </cell>
        </row>
        <row r="7">
          <cell r="D7" t="str">
            <v>Fernandes Nicholas</v>
          </cell>
          <cell r="E7" t="str">
            <v>M</v>
          </cell>
          <cell r="G7" t="str">
            <v>Accounting</v>
          </cell>
          <cell r="H7">
            <v>51600</v>
          </cell>
          <cell r="I7">
            <v>4644</v>
          </cell>
        </row>
        <row r="8">
          <cell r="D8" t="str">
            <v>Barry Adam</v>
          </cell>
          <cell r="E8" t="str">
            <v>M</v>
          </cell>
          <cell r="G8" t="str">
            <v>Customer Service</v>
          </cell>
          <cell r="H8">
            <v>59200</v>
          </cell>
          <cell r="I8">
            <v>5328</v>
          </cell>
        </row>
        <row r="9">
          <cell r="D9" t="str">
            <v>Clark Elizabeth</v>
          </cell>
          <cell r="E9" t="str">
            <v>F</v>
          </cell>
          <cell r="G9" t="str">
            <v>Customer Service</v>
          </cell>
          <cell r="H9">
            <v>37000</v>
          </cell>
          <cell r="I9">
            <v>3330</v>
          </cell>
        </row>
        <row r="10">
          <cell r="D10" t="str">
            <v>Cole Sabrina</v>
          </cell>
          <cell r="E10" t="str">
            <v>F</v>
          </cell>
          <cell r="G10" t="str">
            <v>Customer Service</v>
          </cell>
          <cell r="H10">
            <v>45100</v>
          </cell>
          <cell r="I10">
            <v>4059</v>
          </cell>
        </row>
        <row r="11">
          <cell r="D11" t="str">
            <v>Comuntzis Janet</v>
          </cell>
          <cell r="E11" t="str">
            <v>F</v>
          </cell>
          <cell r="G11" t="str">
            <v>Customer Service</v>
          </cell>
          <cell r="H11">
            <v>55800</v>
          </cell>
          <cell r="I11">
            <v>5022</v>
          </cell>
        </row>
        <row r="12">
          <cell r="D12" t="str">
            <v>Filosa Susan</v>
          </cell>
          <cell r="E12" t="str">
            <v>F</v>
          </cell>
          <cell r="G12" t="str">
            <v>Customer Service</v>
          </cell>
          <cell r="H12">
            <v>58400</v>
          </cell>
          <cell r="I12">
            <v>5256</v>
          </cell>
        </row>
        <row r="13">
          <cell r="D13" t="str">
            <v>Carol Joe</v>
          </cell>
          <cell r="E13" t="str">
            <v>M</v>
          </cell>
          <cell r="G13" t="str">
            <v>Executive</v>
          </cell>
          <cell r="H13">
            <v>101400</v>
          </cell>
          <cell r="I13">
            <v>9126</v>
          </cell>
        </row>
        <row r="14">
          <cell r="D14" t="str">
            <v>Wang Mei</v>
          </cell>
          <cell r="E14" t="str">
            <v>F</v>
          </cell>
          <cell r="G14" t="str">
            <v>Executive</v>
          </cell>
          <cell r="H14">
            <v>96400</v>
          </cell>
          <cell r="I14">
            <v>8676</v>
          </cell>
        </row>
        <row r="15">
          <cell r="D15" t="str">
            <v>Chaffee Jim</v>
          </cell>
          <cell r="E15" t="str">
            <v>M</v>
          </cell>
          <cell r="G15" t="str">
            <v>Facilities</v>
          </cell>
          <cell r="H15">
            <v>42100</v>
          </cell>
          <cell r="I15">
            <v>3789</v>
          </cell>
        </row>
        <row r="16">
          <cell r="D16" t="str">
            <v>Chaudri Uma</v>
          </cell>
          <cell r="E16" t="str">
            <v>F</v>
          </cell>
          <cell r="G16" t="str">
            <v>Human Resources</v>
          </cell>
          <cell r="H16">
            <v>63200</v>
          </cell>
          <cell r="I16">
            <v>5688</v>
          </cell>
        </row>
        <row r="17">
          <cell r="D17" t="str">
            <v>Martinez Carlos</v>
          </cell>
          <cell r="E17" t="str">
            <v>M</v>
          </cell>
          <cell r="G17" t="str">
            <v>Human Resources</v>
          </cell>
          <cell r="H17">
            <v>47900</v>
          </cell>
          <cell r="I17">
            <v>4311</v>
          </cell>
        </row>
        <row r="18">
          <cell r="D18" t="str">
            <v>Sanders Sean</v>
          </cell>
          <cell r="E18" t="str">
            <v>M</v>
          </cell>
          <cell r="G18" t="str">
            <v>Human Resources</v>
          </cell>
          <cell r="H18">
            <v>38600</v>
          </cell>
          <cell r="I18">
            <v>3474</v>
          </cell>
        </row>
        <row r="19">
          <cell r="D19" t="str">
            <v>Chu Elizabeth</v>
          </cell>
          <cell r="E19" t="str">
            <v>F</v>
          </cell>
          <cell r="G19" t="str">
            <v>IT</v>
          </cell>
          <cell r="H19">
            <v>48400</v>
          </cell>
          <cell r="I19">
            <v>4356</v>
          </cell>
        </row>
        <row r="20">
          <cell r="D20" t="str">
            <v>Chung Eric</v>
          </cell>
          <cell r="E20" t="str">
            <v>M</v>
          </cell>
          <cell r="G20" t="str">
            <v>IT</v>
          </cell>
          <cell r="H20">
            <v>70300</v>
          </cell>
          <cell r="I20">
            <v>6327</v>
          </cell>
        </row>
        <row r="21">
          <cell r="D21" t="str">
            <v>Decker Bob</v>
          </cell>
          <cell r="E21" t="str">
            <v>M</v>
          </cell>
          <cell r="G21" t="str">
            <v>IT</v>
          </cell>
          <cell r="H21">
            <v>49600</v>
          </cell>
          <cell r="I21">
            <v>4464</v>
          </cell>
        </row>
        <row r="22">
          <cell r="D22" t="str">
            <v>Desiato Tina</v>
          </cell>
          <cell r="E22" t="str">
            <v>F</v>
          </cell>
          <cell r="G22" t="str">
            <v>IT</v>
          </cell>
          <cell r="H22">
            <v>51700</v>
          </cell>
          <cell r="I22">
            <v>4653</v>
          </cell>
        </row>
        <row r="23">
          <cell r="D23" t="str">
            <v>Ellis Mark</v>
          </cell>
          <cell r="E23" t="str">
            <v>M</v>
          </cell>
          <cell r="G23" t="str">
            <v>IT</v>
          </cell>
          <cell r="H23">
            <v>58500</v>
          </cell>
          <cell r="I23">
            <v>5265</v>
          </cell>
        </row>
        <row r="24">
          <cell r="D24" t="str">
            <v>Bacata Stevie</v>
          </cell>
          <cell r="E24" t="str">
            <v>M</v>
          </cell>
          <cell r="G24" t="str">
            <v>Sales</v>
          </cell>
          <cell r="H24">
            <v>58200</v>
          </cell>
          <cell r="I24">
            <v>5238</v>
          </cell>
        </row>
        <row r="25">
          <cell r="D25" t="str">
            <v>Betts Connor</v>
          </cell>
          <cell r="E25" t="str">
            <v>M</v>
          </cell>
          <cell r="G25" t="str">
            <v>Sales</v>
          </cell>
          <cell r="H25">
            <v>52600</v>
          </cell>
          <cell r="I25">
            <v>4734</v>
          </cell>
        </row>
        <row r="26">
          <cell r="D26" t="str">
            <v>Biti Yvette</v>
          </cell>
          <cell r="E26" t="str">
            <v>F</v>
          </cell>
          <cell r="G26" t="str">
            <v>Sales</v>
          </cell>
          <cell r="H26">
            <v>51400</v>
          </cell>
          <cell r="I26">
            <v>4626</v>
          </cell>
        </row>
        <row r="27">
          <cell r="D27" t="str">
            <v>Bui Charlie</v>
          </cell>
          <cell r="E27" t="str">
            <v>M</v>
          </cell>
          <cell r="G27" t="str">
            <v>Sales</v>
          </cell>
          <cell r="H27">
            <v>54700</v>
          </cell>
          <cell r="I27">
            <v>4923</v>
          </cell>
        </row>
        <row r="28">
          <cell r="D28" t="str">
            <v>Carlton Tina</v>
          </cell>
          <cell r="E28" t="str">
            <v>F</v>
          </cell>
          <cell r="G28" t="str">
            <v>Sales</v>
          </cell>
          <cell r="H28">
            <v>59200</v>
          </cell>
          <cell r="I28">
            <v>5328</v>
          </cell>
        </row>
        <row r="29">
          <cell r="D29" t="str">
            <v>Chairs Samantha</v>
          </cell>
          <cell r="E29" t="str">
            <v>F</v>
          </cell>
          <cell r="G29" t="str">
            <v>Sales</v>
          </cell>
          <cell r="H29">
            <v>59300</v>
          </cell>
          <cell r="I29">
            <v>5337</v>
          </cell>
        </row>
        <row r="30">
          <cell r="D30" t="str">
            <v>Ferris Mary</v>
          </cell>
          <cell r="E30" t="str">
            <v>F</v>
          </cell>
          <cell r="G30" t="str">
            <v>Sales</v>
          </cell>
          <cell r="H30">
            <v>62900</v>
          </cell>
          <cell r="I30">
            <v>5661</v>
          </cell>
        </row>
        <row r="31">
          <cell r="D31" t="str">
            <v>Flanders Daniel</v>
          </cell>
          <cell r="E31" t="str">
            <v>M</v>
          </cell>
          <cell r="G31" t="str">
            <v>Sales</v>
          </cell>
          <cell r="H31">
            <v>68800</v>
          </cell>
          <cell r="I31">
            <v>6192</v>
          </cell>
        </row>
        <row r="32">
          <cell r="D32" t="str">
            <v>Forrest Leighton</v>
          </cell>
          <cell r="E32" t="str">
            <v>M</v>
          </cell>
          <cell r="G32" t="str">
            <v>Sales</v>
          </cell>
          <cell r="H32">
            <v>56200</v>
          </cell>
          <cell r="I32">
            <v>5058</v>
          </cell>
        </row>
        <row r="33">
          <cell r="D33" t="str">
            <v>Gour Phoebe</v>
          </cell>
          <cell r="E33" t="str">
            <v>F</v>
          </cell>
          <cell r="G33" t="str">
            <v>Sales</v>
          </cell>
          <cell r="H33">
            <v>40500</v>
          </cell>
          <cell r="I33">
            <v>3645</v>
          </cell>
        </row>
        <row r="34">
          <cell r="D34" t="str">
            <v>Khan Mihael</v>
          </cell>
          <cell r="E34" t="str">
            <v>M</v>
          </cell>
          <cell r="G34" t="str">
            <v>Sales</v>
          </cell>
          <cell r="H34">
            <v>55500</v>
          </cell>
          <cell r="I34">
            <v>4995</v>
          </cell>
        </row>
        <row r="35">
          <cell r="D35" t="str">
            <v>Senome Radhya</v>
          </cell>
          <cell r="E35" t="str">
            <v>F</v>
          </cell>
          <cell r="G35" t="str">
            <v>Sales</v>
          </cell>
          <cell r="H35">
            <v>35600</v>
          </cell>
          <cell r="I35">
            <v>3204</v>
          </cell>
        </row>
        <row r="36">
          <cell r="D36" t="str">
            <v>Song Natasha</v>
          </cell>
          <cell r="E36" t="str">
            <v>F</v>
          </cell>
          <cell r="G36" t="str">
            <v>Sales</v>
          </cell>
          <cell r="H36">
            <v>56000</v>
          </cell>
          <cell r="I36">
            <v>5040</v>
          </cell>
        </row>
        <row r="37">
          <cell r="D37" t="str">
            <v>Staples Peter</v>
          </cell>
          <cell r="E37" t="str">
            <v>M</v>
          </cell>
          <cell r="G37" t="str">
            <v>Sales</v>
          </cell>
          <cell r="H37">
            <v>49600</v>
          </cell>
          <cell r="I37">
            <v>4464</v>
          </cell>
        </row>
        <row r="38">
          <cell r="D38" t="str">
            <v>Zhang Aanya</v>
          </cell>
          <cell r="E38" t="str">
            <v>F</v>
          </cell>
          <cell r="G38" t="str">
            <v>Sales</v>
          </cell>
          <cell r="H38">
            <v>46500</v>
          </cell>
          <cell r="I38">
            <v>4185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51CF-845C-4AE1-8B49-C1808E70E480}">
  <dimension ref="A1:J998"/>
  <sheetViews>
    <sheetView tabSelected="1" workbookViewId="0">
      <selection sqref="A1:XFD2"/>
    </sheetView>
  </sheetViews>
  <sheetFormatPr defaultColWidth="14.42578125" defaultRowHeight="15" customHeight="1" x14ac:dyDescent="0.25"/>
  <cols>
    <col min="1" max="1" width="9.5703125" customWidth="1"/>
    <col min="2" max="2" width="11.5703125" customWidth="1"/>
    <col min="3" max="3" width="11.7109375" customWidth="1"/>
    <col min="4" max="4" width="19.5703125" customWidth="1"/>
    <col min="5" max="5" width="12" customWidth="1"/>
    <col min="6" max="6" width="31.28515625" customWidth="1"/>
    <col min="7" max="7" width="19.5703125" customWidth="1"/>
    <col min="8" max="8" width="13.7109375" customWidth="1"/>
    <col min="9" max="9" width="17" customWidth="1"/>
    <col min="10" max="10" width="19.85546875" customWidth="1"/>
    <col min="11" max="26" width="9" customWidth="1"/>
  </cols>
  <sheetData>
    <row r="1" spans="1:1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/>
    </row>
    <row r="2" spans="1:10" x14ac:dyDescent="0.25">
      <c r="A2" s="2" t="s">
        <v>10</v>
      </c>
      <c r="B2" s="2" t="s">
        <v>11</v>
      </c>
      <c r="C2" s="2" t="s">
        <v>12</v>
      </c>
      <c r="D2" t="str">
        <f>CONCATENATE(B2," ",C2)</f>
        <v>Boller Jim</v>
      </c>
      <c r="E2" s="2" t="s">
        <v>13</v>
      </c>
      <c r="F2" s="2" t="s">
        <v>14</v>
      </c>
      <c r="G2" s="2" t="s">
        <v>15</v>
      </c>
      <c r="H2" s="5">
        <v>62800</v>
      </c>
      <c r="I2" s="5">
        <v>5652</v>
      </c>
    </row>
    <row r="3" spans="1:10" x14ac:dyDescent="0.25">
      <c r="A3" s="2" t="s">
        <v>16</v>
      </c>
      <c r="B3" s="2" t="s">
        <v>17</v>
      </c>
      <c r="C3" s="2" t="s">
        <v>18</v>
      </c>
      <c r="D3" t="str">
        <f t="shared" ref="D3:D36" si="0">CONCATENATE(B3," ",C3)</f>
        <v>Clark Anna</v>
      </c>
      <c r="E3" s="2" t="s">
        <v>19</v>
      </c>
      <c r="F3" s="2" t="s">
        <v>20</v>
      </c>
      <c r="G3" s="2" t="s">
        <v>15</v>
      </c>
      <c r="H3" s="5">
        <v>58500</v>
      </c>
      <c r="I3" s="5">
        <v>5265</v>
      </c>
    </row>
    <row r="4" spans="1:10" x14ac:dyDescent="0.25">
      <c r="A4" s="2" t="s">
        <v>21</v>
      </c>
      <c r="B4" s="2" t="s">
        <v>22</v>
      </c>
      <c r="C4" s="2" t="s">
        <v>23</v>
      </c>
      <c r="D4" t="str">
        <f t="shared" si="0"/>
        <v>Donnell Alexandra</v>
      </c>
      <c r="E4" s="2" t="s">
        <v>19</v>
      </c>
      <c r="F4" s="2" t="s">
        <v>24</v>
      </c>
      <c r="G4" s="2" t="s">
        <v>15</v>
      </c>
      <c r="H4" s="5">
        <v>54900</v>
      </c>
      <c r="I4" s="5">
        <v>4941</v>
      </c>
    </row>
    <row r="5" spans="1:10" x14ac:dyDescent="0.25">
      <c r="A5" s="2" t="s">
        <v>25</v>
      </c>
      <c r="B5" s="2" t="s">
        <v>26</v>
      </c>
      <c r="C5" s="2" t="s">
        <v>27</v>
      </c>
      <c r="D5" t="str">
        <f t="shared" si="0"/>
        <v>Fernandes Nicholas</v>
      </c>
      <c r="E5" s="2" t="s">
        <v>13</v>
      </c>
      <c r="F5" s="2" t="s">
        <v>28</v>
      </c>
      <c r="G5" s="2" t="s">
        <v>15</v>
      </c>
      <c r="H5" s="5">
        <v>51600</v>
      </c>
      <c r="I5" s="5">
        <v>4644</v>
      </c>
    </row>
    <row r="6" spans="1:10" x14ac:dyDescent="0.25">
      <c r="A6" s="2" t="s">
        <v>29</v>
      </c>
      <c r="B6" s="2" t="s">
        <v>30</v>
      </c>
      <c r="C6" s="2" t="s">
        <v>31</v>
      </c>
      <c r="D6" t="str">
        <f t="shared" si="0"/>
        <v>Barry Adam</v>
      </c>
      <c r="E6" s="2" t="s">
        <v>13</v>
      </c>
      <c r="F6" s="2" t="s">
        <v>32</v>
      </c>
      <c r="G6" s="2" t="s">
        <v>33</v>
      </c>
      <c r="H6" s="5">
        <v>59200</v>
      </c>
      <c r="I6" s="5">
        <v>5328</v>
      </c>
    </row>
    <row r="7" spans="1:10" x14ac:dyDescent="0.25">
      <c r="A7" s="2" t="s">
        <v>34</v>
      </c>
      <c r="B7" s="2" t="s">
        <v>17</v>
      </c>
      <c r="C7" s="2" t="s">
        <v>35</v>
      </c>
      <c r="D7" t="str">
        <f t="shared" si="0"/>
        <v>Clark Elizabeth</v>
      </c>
      <c r="E7" s="2" t="s">
        <v>19</v>
      </c>
      <c r="F7" s="2" t="s">
        <v>36</v>
      </c>
      <c r="G7" s="2" t="s">
        <v>33</v>
      </c>
      <c r="H7" s="5">
        <v>37000</v>
      </c>
      <c r="I7" s="5">
        <v>3330</v>
      </c>
    </row>
    <row r="8" spans="1:10" x14ac:dyDescent="0.25">
      <c r="A8" s="2" t="s">
        <v>37</v>
      </c>
      <c r="B8" s="2" t="s">
        <v>38</v>
      </c>
      <c r="C8" s="2" t="s">
        <v>39</v>
      </c>
      <c r="D8" t="str">
        <f t="shared" si="0"/>
        <v>Cole Sabrina</v>
      </c>
      <c r="E8" s="2" t="s">
        <v>19</v>
      </c>
      <c r="F8" s="2" t="s">
        <v>40</v>
      </c>
      <c r="G8" s="2" t="s">
        <v>33</v>
      </c>
      <c r="H8" s="5">
        <v>45100</v>
      </c>
      <c r="I8" s="5">
        <v>4059</v>
      </c>
    </row>
    <row r="9" spans="1:10" x14ac:dyDescent="0.25">
      <c r="A9" s="2" t="s">
        <v>41</v>
      </c>
      <c r="B9" s="2" t="s">
        <v>42</v>
      </c>
      <c r="C9" s="2" t="s">
        <v>43</v>
      </c>
      <c r="D9" t="str">
        <f t="shared" si="0"/>
        <v>Comuntzis Janet</v>
      </c>
      <c r="E9" s="2" t="s">
        <v>19</v>
      </c>
      <c r="F9" s="2" t="s">
        <v>44</v>
      </c>
      <c r="G9" s="2" t="s">
        <v>33</v>
      </c>
      <c r="H9" s="5">
        <v>55800</v>
      </c>
      <c r="I9" s="5">
        <v>5022</v>
      </c>
    </row>
    <row r="10" spans="1:10" x14ac:dyDescent="0.25">
      <c r="A10" s="2" t="s">
        <v>45</v>
      </c>
      <c r="B10" s="2" t="s">
        <v>46</v>
      </c>
      <c r="C10" s="2" t="s">
        <v>47</v>
      </c>
      <c r="D10" t="str">
        <f t="shared" si="0"/>
        <v>Filosa Susan</v>
      </c>
      <c r="E10" s="2" t="s">
        <v>19</v>
      </c>
      <c r="F10" s="2" t="s">
        <v>48</v>
      </c>
      <c r="G10" s="2" t="s">
        <v>33</v>
      </c>
      <c r="H10" s="5">
        <v>58400</v>
      </c>
      <c r="I10" s="5">
        <v>5256</v>
      </c>
    </row>
    <row r="11" spans="1:10" x14ac:dyDescent="0.25">
      <c r="A11" s="2" t="s">
        <v>49</v>
      </c>
      <c r="B11" s="2" t="s">
        <v>50</v>
      </c>
      <c r="C11" s="2" t="s">
        <v>51</v>
      </c>
      <c r="D11" t="str">
        <f t="shared" si="0"/>
        <v>Carol Joe</v>
      </c>
      <c r="E11" s="2" t="s">
        <v>13</v>
      </c>
      <c r="F11" s="2" t="s">
        <v>52</v>
      </c>
      <c r="G11" s="2" t="s">
        <v>53</v>
      </c>
      <c r="H11" s="5">
        <v>101400</v>
      </c>
      <c r="I11" s="5">
        <v>9126</v>
      </c>
    </row>
    <row r="12" spans="1:10" x14ac:dyDescent="0.25">
      <c r="A12" s="2" t="s">
        <v>54</v>
      </c>
      <c r="B12" s="2" t="s">
        <v>55</v>
      </c>
      <c r="C12" s="2" t="s">
        <v>56</v>
      </c>
      <c r="D12" t="str">
        <f t="shared" si="0"/>
        <v>Wang Mei</v>
      </c>
      <c r="E12" s="2" t="s">
        <v>19</v>
      </c>
      <c r="F12" s="2" t="s">
        <v>57</v>
      </c>
      <c r="G12" s="2" t="s">
        <v>53</v>
      </c>
      <c r="H12" s="5">
        <v>96400</v>
      </c>
      <c r="I12" s="5">
        <v>8676</v>
      </c>
    </row>
    <row r="13" spans="1:10" x14ac:dyDescent="0.25">
      <c r="A13" s="2" t="s">
        <v>58</v>
      </c>
      <c r="B13" s="2" t="s">
        <v>59</v>
      </c>
      <c r="C13" s="2" t="s">
        <v>12</v>
      </c>
      <c r="D13" t="str">
        <f t="shared" si="0"/>
        <v>Chaffee Jim</v>
      </c>
      <c r="E13" s="2" t="s">
        <v>13</v>
      </c>
      <c r="F13" s="2" t="s">
        <v>60</v>
      </c>
      <c r="G13" s="2" t="s">
        <v>61</v>
      </c>
      <c r="H13" s="5">
        <v>42100</v>
      </c>
      <c r="I13" s="5">
        <v>3789</v>
      </c>
    </row>
    <row r="14" spans="1:10" x14ac:dyDescent="0.25">
      <c r="A14" s="2" t="s">
        <v>62</v>
      </c>
      <c r="B14" s="2" t="s">
        <v>63</v>
      </c>
      <c r="C14" s="2" t="s">
        <v>64</v>
      </c>
      <c r="D14" t="str">
        <f>CONCATENATE(B14," ",C14)</f>
        <v>Chaudri Uma</v>
      </c>
      <c r="E14" s="2" t="s">
        <v>19</v>
      </c>
      <c r="F14" s="2" t="s">
        <v>65</v>
      </c>
      <c r="G14" s="2" t="s">
        <v>66</v>
      </c>
      <c r="H14" s="5">
        <v>63200</v>
      </c>
      <c r="I14" s="5">
        <v>5688</v>
      </c>
    </row>
    <row r="15" spans="1:10" x14ac:dyDescent="0.25">
      <c r="A15" s="2" t="s">
        <v>67</v>
      </c>
      <c r="B15" s="2" t="s">
        <v>68</v>
      </c>
      <c r="C15" s="2" t="s">
        <v>69</v>
      </c>
      <c r="D15" t="str">
        <f t="shared" si="0"/>
        <v>Martinez Carlos</v>
      </c>
      <c r="E15" s="2" t="s">
        <v>13</v>
      </c>
      <c r="F15" s="2" t="s">
        <v>70</v>
      </c>
      <c r="G15" s="2" t="s">
        <v>66</v>
      </c>
      <c r="H15" s="5">
        <v>47900</v>
      </c>
      <c r="I15" s="5">
        <v>4311</v>
      </c>
    </row>
    <row r="16" spans="1:10" x14ac:dyDescent="0.25">
      <c r="A16" s="2" t="s">
        <v>71</v>
      </c>
      <c r="B16" s="2" t="s">
        <v>72</v>
      </c>
      <c r="C16" s="2" t="s">
        <v>73</v>
      </c>
      <c r="D16" t="str">
        <f t="shared" si="0"/>
        <v>Sanders Sean</v>
      </c>
      <c r="E16" s="2" t="s">
        <v>13</v>
      </c>
      <c r="F16" s="2" t="s">
        <v>74</v>
      </c>
      <c r="G16" s="2" t="s">
        <v>66</v>
      </c>
      <c r="H16" s="5">
        <v>38600</v>
      </c>
      <c r="I16" s="5">
        <v>3474</v>
      </c>
    </row>
    <row r="17" spans="1:9" x14ac:dyDescent="0.25">
      <c r="A17" s="2" t="s">
        <v>75</v>
      </c>
      <c r="B17" s="2" t="s">
        <v>76</v>
      </c>
      <c r="C17" s="2" t="s">
        <v>35</v>
      </c>
      <c r="D17" t="str">
        <f t="shared" si="0"/>
        <v>Chu Elizabeth</v>
      </c>
      <c r="E17" s="2" t="s">
        <v>19</v>
      </c>
      <c r="F17" s="2" t="s">
        <v>77</v>
      </c>
      <c r="G17" s="2" t="s">
        <v>78</v>
      </c>
      <c r="H17" s="5">
        <v>48400</v>
      </c>
      <c r="I17" s="5">
        <v>4356</v>
      </c>
    </row>
    <row r="18" spans="1:9" x14ac:dyDescent="0.25">
      <c r="A18" s="2" t="s">
        <v>79</v>
      </c>
      <c r="B18" s="2" t="s">
        <v>80</v>
      </c>
      <c r="C18" s="2" t="s">
        <v>81</v>
      </c>
      <c r="D18" t="str">
        <f t="shared" si="0"/>
        <v>Chung Eric</v>
      </c>
      <c r="E18" s="2" t="s">
        <v>13</v>
      </c>
      <c r="F18" s="2" t="s">
        <v>82</v>
      </c>
      <c r="G18" s="2" t="s">
        <v>78</v>
      </c>
      <c r="H18" s="5">
        <v>70300</v>
      </c>
      <c r="I18" s="5">
        <v>6327</v>
      </c>
    </row>
    <row r="19" spans="1:9" ht="15.75" customHeight="1" x14ac:dyDescent="0.25">
      <c r="A19" s="2" t="s">
        <v>83</v>
      </c>
      <c r="B19" s="2" t="s">
        <v>84</v>
      </c>
      <c r="C19" s="2" t="s">
        <v>85</v>
      </c>
      <c r="D19" t="str">
        <f t="shared" si="0"/>
        <v>Decker Bob</v>
      </c>
      <c r="E19" s="2" t="s">
        <v>13</v>
      </c>
      <c r="F19" s="2" t="s">
        <v>86</v>
      </c>
      <c r="G19" s="2" t="s">
        <v>78</v>
      </c>
      <c r="H19" s="5">
        <v>49600</v>
      </c>
      <c r="I19" s="5">
        <v>4464</v>
      </c>
    </row>
    <row r="20" spans="1:9" ht="15.75" customHeight="1" x14ac:dyDescent="0.25">
      <c r="A20" s="2" t="s">
        <v>87</v>
      </c>
      <c r="B20" s="2" t="s">
        <v>88</v>
      </c>
      <c r="C20" s="2" t="s">
        <v>89</v>
      </c>
      <c r="D20" t="str">
        <f t="shared" si="0"/>
        <v>Desiato Tina</v>
      </c>
      <c r="E20" s="2" t="s">
        <v>19</v>
      </c>
      <c r="F20" s="2" t="s">
        <v>90</v>
      </c>
      <c r="G20" s="2" t="s">
        <v>78</v>
      </c>
      <c r="H20" s="5">
        <v>51700</v>
      </c>
      <c r="I20" s="5">
        <v>4653</v>
      </c>
    </row>
    <row r="21" spans="1:9" ht="15.75" customHeight="1" x14ac:dyDescent="0.25">
      <c r="A21" s="2" t="s">
        <v>91</v>
      </c>
      <c r="B21" s="2" t="s">
        <v>92</v>
      </c>
      <c r="C21" s="2" t="s">
        <v>93</v>
      </c>
      <c r="D21" t="str">
        <f t="shared" si="0"/>
        <v>Ellis Mark</v>
      </c>
      <c r="E21" s="2" t="s">
        <v>13</v>
      </c>
      <c r="F21" s="2" t="s">
        <v>94</v>
      </c>
      <c r="G21" s="2" t="s">
        <v>78</v>
      </c>
      <c r="H21" s="5">
        <v>58500</v>
      </c>
      <c r="I21" s="5">
        <v>5265</v>
      </c>
    </row>
    <row r="22" spans="1:9" ht="15.75" customHeight="1" x14ac:dyDescent="0.25">
      <c r="A22" s="2" t="s">
        <v>95</v>
      </c>
      <c r="B22" s="2" t="s">
        <v>96</v>
      </c>
      <c r="C22" s="2" t="s">
        <v>97</v>
      </c>
      <c r="D22" t="str">
        <f t="shared" si="0"/>
        <v>Bacata Stevie</v>
      </c>
      <c r="E22" s="2" t="s">
        <v>13</v>
      </c>
      <c r="F22" s="2" t="s">
        <v>98</v>
      </c>
      <c r="G22" s="2" t="s">
        <v>99</v>
      </c>
      <c r="H22" s="5">
        <v>58200</v>
      </c>
      <c r="I22" s="5">
        <v>5238</v>
      </c>
    </row>
    <row r="23" spans="1:9" ht="15.75" customHeight="1" x14ac:dyDescent="0.25">
      <c r="A23" s="2" t="s">
        <v>100</v>
      </c>
      <c r="B23" s="2" t="s">
        <v>101</v>
      </c>
      <c r="C23" s="2" t="s">
        <v>102</v>
      </c>
      <c r="D23" t="str">
        <f t="shared" si="0"/>
        <v>Betts Connor</v>
      </c>
      <c r="E23" s="2" t="s">
        <v>13</v>
      </c>
      <c r="F23" s="2" t="s">
        <v>103</v>
      </c>
      <c r="G23" s="2" t="s">
        <v>99</v>
      </c>
      <c r="H23" s="5">
        <v>52600</v>
      </c>
      <c r="I23" s="5">
        <v>4734</v>
      </c>
    </row>
    <row r="24" spans="1:9" ht="15.75" customHeight="1" x14ac:dyDescent="0.25">
      <c r="A24" s="2" t="s">
        <v>104</v>
      </c>
      <c r="B24" s="2" t="s">
        <v>105</v>
      </c>
      <c r="C24" s="2" t="s">
        <v>106</v>
      </c>
      <c r="D24" t="str">
        <f t="shared" si="0"/>
        <v>Biti Yvette</v>
      </c>
      <c r="E24" s="2" t="s">
        <v>19</v>
      </c>
      <c r="F24" s="2" t="s">
        <v>107</v>
      </c>
      <c r="G24" s="2" t="s">
        <v>99</v>
      </c>
      <c r="H24" s="5">
        <v>51400</v>
      </c>
      <c r="I24" s="5">
        <v>4626</v>
      </c>
    </row>
    <row r="25" spans="1:9" ht="15.75" customHeight="1" x14ac:dyDescent="0.25">
      <c r="A25" s="2" t="s">
        <v>108</v>
      </c>
      <c r="B25" s="2" t="s">
        <v>109</v>
      </c>
      <c r="C25" s="2" t="s">
        <v>110</v>
      </c>
      <c r="D25" t="str">
        <f t="shared" si="0"/>
        <v>Bui Charlie</v>
      </c>
      <c r="E25" s="2" t="s">
        <v>13</v>
      </c>
      <c r="F25" s="2" t="s">
        <v>111</v>
      </c>
      <c r="G25" s="2" t="s">
        <v>99</v>
      </c>
      <c r="H25" s="5">
        <v>54700</v>
      </c>
      <c r="I25" s="5">
        <v>4923</v>
      </c>
    </row>
    <row r="26" spans="1:9" ht="15.75" customHeight="1" x14ac:dyDescent="0.25">
      <c r="A26" s="2" t="s">
        <v>112</v>
      </c>
      <c r="B26" s="2" t="s">
        <v>113</v>
      </c>
      <c r="C26" s="2" t="s">
        <v>89</v>
      </c>
      <c r="D26" t="str">
        <f t="shared" si="0"/>
        <v>Carlton Tina</v>
      </c>
      <c r="E26" s="2" t="s">
        <v>19</v>
      </c>
      <c r="F26" s="2" t="s">
        <v>114</v>
      </c>
      <c r="G26" s="2" t="s">
        <v>99</v>
      </c>
      <c r="H26" s="5">
        <v>59200</v>
      </c>
      <c r="I26" s="5">
        <v>5328</v>
      </c>
    </row>
    <row r="27" spans="1:9" ht="15.75" customHeight="1" x14ac:dyDescent="0.25">
      <c r="A27" s="2" t="s">
        <v>115</v>
      </c>
      <c r="B27" s="2" t="s">
        <v>116</v>
      </c>
      <c r="C27" s="2" t="s">
        <v>117</v>
      </c>
      <c r="D27" t="str">
        <f t="shared" si="0"/>
        <v>Chairs Samantha</v>
      </c>
      <c r="E27" s="2" t="s">
        <v>19</v>
      </c>
      <c r="F27" s="2" t="s">
        <v>118</v>
      </c>
      <c r="G27" s="2" t="s">
        <v>99</v>
      </c>
      <c r="H27" s="5">
        <v>59300</v>
      </c>
      <c r="I27" s="5">
        <v>5337</v>
      </c>
    </row>
    <row r="28" spans="1:9" ht="15.75" customHeight="1" x14ac:dyDescent="0.25">
      <c r="A28" s="2" t="s">
        <v>119</v>
      </c>
      <c r="B28" s="2" t="s">
        <v>120</v>
      </c>
      <c r="C28" s="2" t="s">
        <v>121</v>
      </c>
      <c r="D28" t="str">
        <f t="shared" si="0"/>
        <v>Ferris Mary</v>
      </c>
      <c r="E28" s="2" t="s">
        <v>19</v>
      </c>
      <c r="F28" s="2" t="s">
        <v>122</v>
      </c>
      <c r="G28" s="2" t="s">
        <v>99</v>
      </c>
      <c r="H28" s="5">
        <v>62900</v>
      </c>
      <c r="I28" s="5">
        <v>5661</v>
      </c>
    </row>
    <row r="29" spans="1:9" ht="15.75" customHeight="1" x14ac:dyDescent="0.25">
      <c r="A29" s="2" t="s">
        <v>123</v>
      </c>
      <c r="B29" s="2" t="s">
        <v>124</v>
      </c>
      <c r="C29" s="2" t="s">
        <v>125</v>
      </c>
      <c r="D29" t="str">
        <f t="shared" si="0"/>
        <v>Flanders Daniel</v>
      </c>
      <c r="E29" s="2" t="s">
        <v>13</v>
      </c>
      <c r="F29" s="2" t="s">
        <v>126</v>
      </c>
      <c r="G29" s="2" t="s">
        <v>99</v>
      </c>
      <c r="H29" s="5">
        <v>68800</v>
      </c>
      <c r="I29" s="5">
        <v>6192</v>
      </c>
    </row>
    <row r="30" spans="1:9" ht="15.75" customHeight="1" x14ac:dyDescent="0.25">
      <c r="A30" s="2" t="s">
        <v>127</v>
      </c>
      <c r="B30" s="2" t="s">
        <v>128</v>
      </c>
      <c r="C30" s="2" t="s">
        <v>129</v>
      </c>
      <c r="D30" t="str">
        <f t="shared" si="0"/>
        <v>Forrest Leighton</v>
      </c>
      <c r="E30" s="2" t="s">
        <v>13</v>
      </c>
      <c r="F30" s="2" t="s">
        <v>130</v>
      </c>
      <c r="G30" s="2" t="s">
        <v>99</v>
      </c>
      <c r="H30" s="5">
        <v>56200</v>
      </c>
      <c r="I30" s="5">
        <v>5058</v>
      </c>
    </row>
    <row r="31" spans="1:9" ht="15.75" customHeight="1" x14ac:dyDescent="0.25">
      <c r="A31" s="2" t="s">
        <v>131</v>
      </c>
      <c r="B31" s="2" t="s">
        <v>132</v>
      </c>
      <c r="C31" s="2" t="s">
        <v>133</v>
      </c>
      <c r="D31" t="str">
        <f t="shared" si="0"/>
        <v>Gour Phoebe</v>
      </c>
      <c r="E31" s="2" t="s">
        <v>19</v>
      </c>
      <c r="F31" s="2" t="s">
        <v>134</v>
      </c>
      <c r="G31" s="2" t="s">
        <v>99</v>
      </c>
      <c r="H31" s="5">
        <v>40500</v>
      </c>
      <c r="I31" s="5">
        <v>3645</v>
      </c>
    </row>
    <row r="32" spans="1:9" ht="15.75" customHeight="1" x14ac:dyDescent="0.25">
      <c r="A32" s="2" t="s">
        <v>135</v>
      </c>
      <c r="B32" s="2" t="s">
        <v>136</v>
      </c>
      <c r="C32" s="2" t="s">
        <v>137</v>
      </c>
      <c r="D32" t="str">
        <f t="shared" si="0"/>
        <v>Khan Mihael</v>
      </c>
      <c r="E32" s="2" t="s">
        <v>13</v>
      </c>
      <c r="F32" s="2" t="s">
        <v>138</v>
      </c>
      <c r="G32" s="2" t="s">
        <v>99</v>
      </c>
      <c r="H32" s="5">
        <v>55500</v>
      </c>
      <c r="I32" s="5">
        <v>4995</v>
      </c>
    </row>
    <row r="33" spans="1:9" ht="15.75" customHeight="1" x14ac:dyDescent="0.25">
      <c r="A33" s="2" t="s">
        <v>139</v>
      </c>
      <c r="B33" s="2" t="s">
        <v>140</v>
      </c>
      <c r="C33" s="2" t="s">
        <v>141</v>
      </c>
      <c r="D33" t="str">
        <f t="shared" si="0"/>
        <v>Senome Radhya</v>
      </c>
      <c r="E33" s="2" t="s">
        <v>19</v>
      </c>
      <c r="F33" s="2" t="s">
        <v>142</v>
      </c>
      <c r="G33" s="2" t="s">
        <v>99</v>
      </c>
      <c r="H33" s="5">
        <v>35600</v>
      </c>
      <c r="I33" s="5">
        <v>3204</v>
      </c>
    </row>
    <row r="34" spans="1:9" ht="15.75" customHeight="1" x14ac:dyDescent="0.25">
      <c r="A34" s="2" t="s">
        <v>143</v>
      </c>
      <c r="B34" s="2" t="s">
        <v>144</v>
      </c>
      <c r="C34" s="2" t="s">
        <v>145</v>
      </c>
      <c r="D34" t="str">
        <f t="shared" si="0"/>
        <v>Song Natasha</v>
      </c>
      <c r="E34" s="2" t="s">
        <v>19</v>
      </c>
      <c r="F34" s="2" t="s">
        <v>146</v>
      </c>
      <c r="G34" s="2" t="s">
        <v>99</v>
      </c>
      <c r="H34" s="5">
        <v>56000</v>
      </c>
      <c r="I34" s="5">
        <v>5040</v>
      </c>
    </row>
    <row r="35" spans="1:9" ht="15.75" customHeight="1" x14ac:dyDescent="0.25">
      <c r="A35" s="2" t="s">
        <v>147</v>
      </c>
      <c r="B35" s="2" t="s">
        <v>148</v>
      </c>
      <c r="C35" s="2" t="s">
        <v>149</v>
      </c>
      <c r="D35" t="str">
        <f t="shared" si="0"/>
        <v>Staples Peter</v>
      </c>
      <c r="E35" s="2" t="s">
        <v>13</v>
      </c>
      <c r="F35" s="2" t="s">
        <v>150</v>
      </c>
      <c r="G35" s="2" t="s">
        <v>99</v>
      </c>
      <c r="H35" s="5">
        <v>49600</v>
      </c>
      <c r="I35" s="5">
        <v>4464</v>
      </c>
    </row>
    <row r="36" spans="1:9" ht="15.75" customHeight="1" x14ac:dyDescent="0.25">
      <c r="A36" s="2" t="s">
        <v>151</v>
      </c>
      <c r="B36" s="2" t="s">
        <v>152</v>
      </c>
      <c r="C36" s="2" t="s">
        <v>153</v>
      </c>
      <c r="D36" t="str">
        <f t="shared" si="0"/>
        <v>Zhang Aanya</v>
      </c>
      <c r="E36" s="2" t="s">
        <v>19</v>
      </c>
      <c r="F36" s="2" t="s">
        <v>154</v>
      </c>
      <c r="G36" s="2" t="s">
        <v>99</v>
      </c>
      <c r="H36" s="5">
        <v>46500</v>
      </c>
      <c r="I36" s="5">
        <v>4185</v>
      </c>
    </row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5BA9-F594-4F68-985B-CD7039A1B753}">
  <dimension ref="A1:E993"/>
  <sheetViews>
    <sheetView workbookViewId="0">
      <selection activeCell="B37" sqref="B37"/>
    </sheetView>
  </sheetViews>
  <sheetFormatPr defaultColWidth="14.42578125" defaultRowHeight="15" customHeight="1" x14ac:dyDescent="0.25"/>
  <cols>
    <col min="1" max="1" width="20.42578125" customWidth="1"/>
    <col min="2" max="2" width="25.7109375" customWidth="1"/>
    <col min="3" max="3" width="17.42578125" customWidth="1"/>
    <col min="4" max="4" width="20.7109375" customWidth="1"/>
    <col min="5" max="26" width="9" customWidth="1"/>
  </cols>
  <sheetData>
    <row r="1" spans="1:5" x14ac:dyDescent="0.25">
      <c r="A1" s="6" t="s">
        <v>0</v>
      </c>
      <c r="B1" s="6"/>
    </row>
    <row r="3" spans="1:5" x14ac:dyDescent="0.25">
      <c r="A3" s="7" t="s">
        <v>155</v>
      </c>
      <c r="B3" s="7">
        <f>COUNTA([1]CCSTAFF!D3:D38)</f>
        <v>36</v>
      </c>
    </row>
    <row r="4" spans="1:5" x14ac:dyDescent="0.25">
      <c r="A4" s="7" t="s">
        <v>156</v>
      </c>
      <c r="B4" s="7">
        <f>SUM([1]CCSTAFF!H3:H38)</f>
        <v>1958400</v>
      </c>
    </row>
    <row r="5" spans="1:5" x14ac:dyDescent="0.25">
      <c r="A5" s="7" t="s">
        <v>157</v>
      </c>
      <c r="B5" s="7">
        <f>AVERAGE([1]CCSTAFF!$H$3:$H$38)</f>
        <v>55954.285714285717</v>
      </c>
    </row>
    <row r="6" spans="1:5" x14ac:dyDescent="0.25">
      <c r="A6" s="7" t="s">
        <v>158</v>
      </c>
      <c r="B6" s="7">
        <f>MAX([1]CCSTAFF!H3:H38)</f>
        <v>101400</v>
      </c>
    </row>
    <row r="7" spans="1:5" x14ac:dyDescent="0.25">
      <c r="A7" s="7" t="s">
        <v>159</v>
      </c>
      <c r="B7" s="7">
        <f>MIN([1]CCSTAFF!H3:H38)</f>
        <v>35600</v>
      </c>
    </row>
    <row r="11" spans="1:5" x14ac:dyDescent="0.25">
      <c r="A11" s="1" t="s">
        <v>5</v>
      </c>
      <c r="B11" s="1" t="s">
        <v>160</v>
      </c>
    </row>
    <row r="12" spans="1:5" x14ac:dyDescent="0.25">
      <c r="A12" s="7" t="s">
        <v>161</v>
      </c>
      <c r="B12" s="7">
        <f>COUNTIF([1]CCSTAFF!E3:E38,"M")</f>
        <v>17</v>
      </c>
    </row>
    <row r="13" spans="1:5" x14ac:dyDescent="0.25">
      <c r="A13" s="7" t="s">
        <v>162</v>
      </c>
      <c r="B13" s="7">
        <f>COUNTIF([1]CCSTAFF!E3:E38,"F")</f>
        <v>18</v>
      </c>
    </row>
    <row r="16" spans="1:5" x14ac:dyDescent="0.25">
      <c r="A16" s="1" t="s">
        <v>7</v>
      </c>
      <c r="B16" s="1" t="s">
        <v>163</v>
      </c>
      <c r="C16" s="1" t="s">
        <v>164</v>
      </c>
      <c r="D16" s="1" t="s">
        <v>13</v>
      </c>
      <c r="E16" s="8" t="s">
        <v>19</v>
      </c>
    </row>
    <row r="17" spans="1:5" x14ac:dyDescent="0.25">
      <c r="A17" s="7" t="s">
        <v>53</v>
      </c>
      <c r="B17" s="7">
        <f>COUNTIF([1]CCSTAFF!G3:G38,"Executive")</f>
        <v>2</v>
      </c>
      <c r="C17" s="7">
        <f>SUMIFS([1]CCSTAFF!I3:I38,[1]CCSTAFF!G3:G38,"EXECUTIVE")</f>
        <v>17802</v>
      </c>
      <c r="D17" s="9">
        <f>COUNTIFS([1]CCSTAFF!E3:E38,"M",[1]CCSTAFF!G3:G38,"EXECUTIVE")</f>
        <v>1</v>
      </c>
      <c r="E17" s="7">
        <f>COUNTIFS([1]CCSTAFF!E3:E38,"F",[1]CCSTAFF!G3:G38,"EXECUTIVE")</f>
        <v>1</v>
      </c>
    </row>
    <row r="18" spans="1:5" x14ac:dyDescent="0.25">
      <c r="A18" s="7" t="s">
        <v>78</v>
      </c>
      <c r="B18" s="7">
        <f>COUNTIF([1]CCSTAFF!G3:G38,"IT")</f>
        <v>5</v>
      </c>
      <c r="C18" s="7">
        <f>SUMIFS([1]CCSTAFF!I3:I38,[1]CCSTAFF!G3:G38,"IT")</f>
        <v>25065</v>
      </c>
      <c r="D18" s="9">
        <f>COUNTIFS([1]CCSTAFF!E3:E38,"M",[1]CCSTAFF!G3:G38,"IT")</f>
        <v>3</v>
      </c>
      <c r="E18" s="7">
        <f>COUNTIFS([1]CCSTAFF!E3:E38,"F",[1]CCSTAFF!G3:G38,"IT")</f>
        <v>2</v>
      </c>
    </row>
    <row r="19" spans="1:5" x14ac:dyDescent="0.25">
      <c r="A19" s="7" t="s">
        <v>99</v>
      </c>
      <c r="B19" s="7">
        <f>COUNTIF([1]CCSTAFF!G3:G38,"SALES")</f>
        <v>15</v>
      </c>
      <c r="C19" s="7">
        <f>SUMIFS([1]CCSTAFF!I3:I38,[1]CCSTAFF!G3:G38,"SALES")</f>
        <v>72630</v>
      </c>
      <c r="D19" s="9">
        <f>COUNTIFS([1]CCSTAFF!E3:E38,"M",[1]CCSTAFF!G3:G38,"SALES")</f>
        <v>7</v>
      </c>
      <c r="E19" s="7">
        <f>COUNTIFS([1]CCSTAFF!E3:E38,"F",[1]CCSTAFF!G3:G38,"SALES")</f>
        <v>8</v>
      </c>
    </row>
    <row r="20" spans="1:5" x14ac:dyDescent="0.25">
      <c r="A20" s="7" t="s">
        <v>33</v>
      </c>
      <c r="B20" s="7">
        <f>COUNTIF([1]CCSTAFF!G3:G38,"Customer Service")</f>
        <v>5</v>
      </c>
      <c r="C20" s="7">
        <f>SUMIFS([1]CCSTAFF!I3:I38,[1]CCSTAFF!G3:G38,"CUSTOMER SERVICE")</f>
        <v>22995</v>
      </c>
      <c r="D20" s="9">
        <f>COUNTIFS([1]CCSTAFF!E3:E38,"M",[1]CCSTAFF!G3:G38,"CUSTOMER SERVICE")</f>
        <v>1</v>
      </c>
      <c r="E20" s="7">
        <f>COUNTIFS([1]CCSTAFF!E3:E38,"F",[1]CCSTAFF!G3:G38,"CUSTOMER SERVICE")</f>
        <v>4</v>
      </c>
    </row>
    <row r="21" spans="1:5" ht="15.75" customHeight="1" x14ac:dyDescent="0.25">
      <c r="A21" s="7" t="s">
        <v>15</v>
      </c>
      <c r="B21" s="7">
        <f>COUNTIF([1]CCSTAFF!G3:G38,"ACCOUNTING")</f>
        <v>4</v>
      </c>
      <c r="C21" s="7">
        <f>SUMIFS([1]CCSTAFF!I3:I38,[1]CCSTAFF!G3:G38,"ACCOUNTING")</f>
        <v>20502</v>
      </c>
      <c r="D21" s="9">
        <f>COUNTIFS([1]CCSTAFF!E3:E38,"M",[1]CCSTAFF!G3:G38,"ACCOUNTING")</f>
        <v>2</v>
      </c>
      <c r="E21" s="7">
        <f>COUNTIFS([1]CCSTAFF!E3:E38,"F",[1]CCSTAFF!G3:G38,"ACCOUNTING")</f>
        <v>2</v>
      </c>
    </row>
    <row r="22" spans="1:5" ht="15.75" customHeight="1" x14ac:dyDescent="0.25">
      <c r="A22" s="7" t="s">
        <v>66</v>
      </c>
      <c r="B22" s="7">
        <f>COUNTIF([1]CCSTAFF!G3:G38,"HUMAN RESOURCES")</f>
        <v>3</v>
      </c>
      <c r="C22" s="7">
        <f>SUMIFS([1]CCSTAFF!I3:I38,[1]CCSTAFF!G3:G38,"HUMAN RESOURCES")</f>
        <v>13473</v>
      </c>
      <c r="D22" s="9">
        <f>COUNTIFS([1]CCSTAFF!E3:E38,"M",[1]CCSTAFF!G3:G38,"HUMAN RESOURCES")</f>
        <v>2</v>
      </c>
      <c r="E22" s="7">
        <f>COUNTIFS([1]CCSTAFF!E3:E38,"F",[1]CCSTAFF!G3:G38,"HUMAN RESOURCES")</f>
        <v>1</v>
      </c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CCSTAFF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Adeshina</dc:creator>
  <cp:lastModifiedBy>Abideen Adeshina</cp:lastModifiedBy>
  <dcterms:created xsi:type="dcterms:W3CDTF">2025-03-04T10:44:16Z</dcterms:created>
  <dcterms:modified xsi:type="dcterms:W3CDTF">2025-03-04T11:01:57Z</dcterms:modified>
</cp:coreProperties>
</file>