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activeTab="1"/>
  </bookViews>
  <sheets>
    <sheet name="Sheet1" sheetId="2" r:id="rId1"/>
    <sheet name="Car Inventory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<sst xmlns="http://schemas.openxmlformats.org/spreadsheetml/2006/main" count="224" uniqueCount="124">
  <si>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</si>
  <si>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</si>
  <si>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</si>
  <si>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</si>
  <si>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</si>
  <si>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</si>
  <si>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</si>
  <si>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</si>
  <si>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</si>
  <si>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</si>
  <si>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</si>
  <si>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</si>
  <si>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</si>
  <si>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</si>
  <si>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</si>
  <si>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</si>
  <si>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</si>
  <si>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</si>
  <si>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</si>
  <si>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</si>
  <si>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</si>
  <si>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</si>
  <si>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</si>
  <si>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</si>
  <si>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</si>
  <si>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</si>
  <si>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</si>
  <si>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</si>
  <si>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</si>
  <si>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</si>
  <si>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</si>
  <si>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</si>
  <si>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</si>
  <si>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TY96CAM020</t>
  </si>
  <si>
    <t>Green</t>
  </si>
  <si>
    <t>CR04CAR047</t>
  </si>
  <si>
    <t>White</t>
  </si>
  <si>
    <t>TY98CAM021</t>
  </si>
  <si>
    <t>Black</t>
  </si>
  <si>
    <t>TY00CAM022</t>
  </si>
  <si>
    <t>TY03COR026</t>
  </si>
  <si>
    <t>GM00SLV019</t>
  </si>
  <si>
    <t>Blue</t>
  </si>
  <si>
    <t>HO99CIV030</t>
  </si>
  <si>
    <t>TY09CAM024</t>
  </si>
  <si>
    <t>CR04PTC042</t>
  </si>
  <si>
    <t>CR00CAR046</t>
  </si>
  <si>
    <t>HO05ODY037</t>
  </si>
  <si>
    <t>GM98SLV018</t>
  </si>
  <si>
    <t>CR99CAR045</t>
  </si>
  <si>
    <t>TY02CAM023</t>
  </si>
  <si>
    <t>HO01CIV031</t>
  </si>
  <si>
    <t>HO07ODY038</t>
  </si>
  <si>
    <t>HO01ODY040</t>
  </si>
  <si>
    <t>TY02COR025</t>
  </si>
  <si>
    <t>Red</t>
  </si>
  <si>
    <t>FD06FCS007</t>
  </si>
  <si>
    <t>FD08MTG003</t>
  </si>
  <si>
    <t>HO08ODY039</t>
  </si>
  <si>
    <t>CR04CAR048</t>
  </si>
  <si>
    <t>FD06FCS006</t>
  </si>
  <si>
    <t>FD13FCS009</t>
  </si>
  <si>
    <t>FD13FCS010</t>
  </si>
  <si>
    <t>TY12COR028</t>
  </si>
  <si>
    <t>FD06MTG002</t>
  </si>
  <si>
    <t>CR07PTC043</t>
  </si>
  <si>
    <t>HO10CIV033</t>
  </si>
  <si>
    <t>HO11CIV034</t>
  </si>
  <si>
    <t>FD09FCS008</t>
  </si>
  <si>
    <t>FD08MTG004</t>
  </si>
  <si>
    <t>FD08MTG005</t>
  </si>
  <si>
    <t>HY11ELA049</t>
  </si>
  <si>
    <t>GM10SLV017</t>
  </si>
  <si>
    <t>FD06MTG001</t>
  </si>
  <si>
    <t>CR11PTC044</t>
  </si>
  <si>
    <t>FD13FCS012</t>
  </si>
  <si>
    <t>HO12CIV035</t>
  </si>
  <si>
    <t>HY13ELA052</t>
  </si>
  <si>
    <t>GM09CMR014</t>
  </si>
  <si>
    <t>HY12ELA050</t>
  </si>
  <si>
    <t>HY13ELA051</t>
  </si>
  <si>
    <t>TY12CAM029</t>
  </si>
  <si>
    <t>TY14COR027</t>
  </si>
  <si>
    <t>GM12CMR015</t>
  </si>
  <si>
    <t>FD12FCS011</t>
  </si>
  <si>
    <t>HO10CIV032</t>
  </si>
  <si>
    <t>GM14CMR016</t>
  </si>
  <si>
    <t>HO13CIV036</t>
  </si>
  <si>
    <t>FD13FCS013</t>
  </si>
  <si>
    <t>HO14ODY041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</si>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</sst>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2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Inventory.txt]Sheet1!PivotTable2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8876360"/>
        <c:axId val="316443810"/>
      </c:barChart>
      <c:catAx>
        <c:axId val="98887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443810"/>
        <c:crosses val="autoZero"/>
        <c:auto val="1"/>
        <c:lblAlgn val="ctr"/>
        <c:lblOffset val="100"/>
        <c:noMultiLvlLbl val="0"/>
      </c:catAx>
      <c:valAx>
        <c:axId val="316443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87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Miles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_ * #,##0.00_ ;_ * \-#,##0.00_ ;_ * "-"??_ ;_ @_ </c:formatCode>
                <c:ptCount val="52"/>
                <c:pt idx="0">
                  <c:v>114660.6</c:v>
                </c:pt>
                <c:pt idx="1">
                  <c:v>72527.2</c:v>
                </c:pt>
                <c:pt idx="2">
                  <c:v>93382.6</c:v>
                </c:pt>
                <c:pt idx="3">
                  <c:v>85928</c:v>
                </c:pt>
                <c:pt idx="4">
                  <c:v>73444.4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</c:v>
                </c:pt>
                <c:pt idx="10">
                  <c:v>60389.5</c:v>
                </c:pt>
                <c:pt idx="11">
                  <c:v>83162.7</c:v>
                </c:pt>
                <c:pt idx="12">
                  <c:v>79420.6</c:v>
                </c:pt>
                <c:pt idx="13">
                  <c:v>67829.1</c:v>
                </c:pt>
                <c:pt idx="14">
                  <c:v>69891.9</c:v>
                </c:pt>
                <c:pt idx="15">
                  <c:v>50854.1</c:v>
                </c:pt>
                <c:pt idx="16">
                  <c:v>68658.9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27534.8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33477.2</c:v>
                </c:pt>
                <c:pt idx="29">
                  <c:v>30555.3</c:v>
                </c:pt>
                <c:pt idx="30">
                  <c:v>35137</c:v>
                </c:pt>
                <c:pt idx="31">
                  <c:v>37558.8</c:v>
                </c:pt>
                <c:pt idx="32">
                  <c:v>36438.5</c:v>
                </c:pt>
                <c:pt idx="33">
                  <c:v>29102.3</c:v>
                </c:pt>
                <c:pt idx="34">
                  <c:v>31144.4</c:v>
                </c:pt>
                <c:pt idx="35">
                  <c:v>40326.8</c:v>
                </c:pt>
                <c:pt idx="36">
                  <c:v>27394.2</c:v>
                </c:pt>
                <c:pt idx="37">
                  <c:v>22521.6</c:v>
                </c:pt>
                <c:pt idx="38">
                  <c:v>24513.2</c:v>
                </c:pt>
                <c:pt idx="39">
                  <c:v>22188.5</c:v>
                </c:pt>
                <c:pt idx="40">
                  <c:v>28464.8</c:v>
                </c:pt>
                <c:pt idx="41">
                  <c:v>22282</c:v>
                </c:pt>
                <c:pt idx="42">
                  <c:v>20223.9</c:v>
                </c:pt>
                <c:pt idx="43">
                  <c:v>22128.2</c:v>
                </c:pt>
                <c:pt idx="44">
                  <c:v>17556.3</c:v>
                </c:pt>
                <c:pt idx="45">
                  <c:v>19421.1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634"/>
        <c:axId val="839479489"/>
      </c:scatterChart>
      <c:valAx>
        <c:axId val="124226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479489"/>
        <c:crosses val="autoZero"/>
        <c:crossBetween val="midCat"/>
      </c:valAx>
      <c:valAx>
        <c:axId val="839479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226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15875</xdr:colOff>
      <xdr:row>3</xdr:row>
      <xdr:rowOff>187325</xdr:rowOff>
    </xdr:from>
    <xdr:to>
      <xdr:col>12</xdr:col>
      <xdr:colOff>320675</xdr:colOff>
      <xdr:row>18</xdr:row>
      <xdr:rowOff>73025</xdr:rowOff>
    </xdr:to>
    <xdr:graphicFrame>
      <xdr:nvGraphicFramePr>
        <xdr:cNvPr id="2" name="Chart 1"/>
        <xdr:cNvGraphicFramePr/>
      </xdr:nvGraphicFramePr>
      <xdr:xfrm>
        <a:off x="3559175" y="758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1539875</xdr:colOff>
      <xdr:row>19</xdr:row>
      <xdr:rowOff>187325</xdr:rowOff>
    </xdr:from>
    <xdr:to>
      <xdr:col>21</xdr:col>
      <xdr:colOff>301625</xdr:colOff>
      <xdr:row>34</xdr:row>
      <xdr:rowOff>73025</xdr:rowOff>
    </xdr:to>
    <xdr:graphicFrame>
      <xdr:nvGraphicFramePr>
        <xdr:cNvPr id="2" name="Chart 1"/>
        <xdr:cNvGraphicFramePr/>
      </xdr:nvGraphicFramePr>
      <xdr:xfrm>
        <a:off x="13122275" y="3997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1.0182407407" refreshedBy="abdal" recordCount="52">
  <cacheSource type="worksheet">
    <worksheetSource ref="A1:N53" sheet="Car Inventory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ey"/>
        <s v="Corola"/>
        <s v="Civic"/>
        <s v="Odyssey"/>
        <s v="PT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9" maxValue="27" count="18">
        <n v="17"/>
        <n v="15"/>
        <n v="14"/>
        <n v="10"/>
        <n v="11"/>
        <n v="9"/>
        <n v="13"/>
        <n v="25"/>
        <n v="23"/>
        <n v="27"/>
        <n v="21"/>
        <n v="20"/>
        <n v="24"/>
        <n v="22"/>
        <n v="12"/>
        <n v="18"/>
        <n v="16"/>
        <n v="19"/>
      </sharedItems>
    </cacheField>
    <cacheField name="Miles" numFmtId="176">
      <sharedItems containsSemiMixedTypes="0" containsString="0" containsNumber="1" minValue="3708.1" maxValue="114660.6" count="52">
        <n v="40326.8"/>
        <n v="44974.8"/>
        <n v="44946.5"/>
        <n v="37558.8"/>
        <n v="36438.5"/>
        <n v="46311.4"/>
        <n v="52229.5"/>
        <n v="35137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"/>
        <n v="67829.1"/>
        <n v="48114.2"/>
        <n v="64467.4"/>
        <n v="73444.4"/>
        <n v="17556.3"/>
        <n v="29601.9"/>
        <n v="22128.2"/>
        <n v="82374"/>
        <n v="69891.9"/>
        <n v="22573"/>
        <n v="33477.2"/>
        <n v="30555.3"/>
        <n v="24513.2"/>
        <n v="13867.6"/>
        <n v="60389.5"/>
        <n v="50854.1"/>
        <n v="42504.6"/>
        <n v="68658.9"/>
        <n v="3708.1"/>
        <n v="64542"/>
        <n v="42074.2"/>
        <n v="27394.2"/>
        <n v="79420.6"/>
        <n v="77243.1"/>
        <n v="72527.2"/>
        <n v="52699.4"/>
        <n v="29102.3"/>
        <n v="22282"/>
        <n v="20223.9"/>
        <n v="22188.5"/>
      </sharedItems>
    </cacheField>
    <cacheField name="Miles / Year" numFmtId="176">
      <sharedItems containsSemiMixedTypes="0" containsString="0" containsNumber="1" minValue="390.326315789474" maxValue="4169.47636363636" count="52">
        <n v="2304.38857142857"/>
        <n v="2569.98857142857"/>
        <n v="2899.77419354839"/>
        <n v="2423.14838709677"/>
        <n v="2350.87096774194"/>
        <n v="2646.36571428571"/>
        <n v="2984.54285714286"/>
        <n v="2423.24137931034"/>
        <n v="2632.10476190476"/>
        <n v="2622.3619047619"/>
        <n v="1681.88695652174"/>
        <n v="2144.91428571429"/>
        <n v="1303.13333333333"/>
        <n v="1963.08965517241"/>
        <n v="1688.79130434783"/>
        <n v="1504.16842105263"/>
        <n v="2306.99259259259"/>
        <n v="3261.28235294118"/>
        <n v="3433.43829787234"/>
        <n v="4169.47636363636"/>
        <n v="3662.06274509804"/>
        <n v="3656.51063829787"/>
        <n v="3154.84186046512"/>
        <n v="3318.22068965517"/>
        <n v="2998.48372093023"/>
        <n v="3582.65365853659"/>
        <n v="1848.03157894737"/>
        <n v="2574.07826086957"/>
        <n v="1924.19130434783"/>
        <n v="3362.20408163265"/>
        <n v="3106.30666666667"/>
        <n v="1672.07407407407"/>
        <n v="2479.79259259259"/>
        <n v="2444.424"/>
        <n v="2131.58260869565"/>
        <n v="1320.72380952381"/>
        <n v="3264.2972972973"/>
        <n v="3082.06666666667"/>
        <n v="2742.23225806452"/>
        <n v="3051.50666666667"/>
        <n v="390.326315789474"/>
        <n v="3309.84615384615"/>
        <n v="2549.95151515152"/>
        <n v="2191.536"/>
        <n v="3241.65714285714"/>
        <n v="3286.94042553192"/>
        <n v="3719.34358974359"/>
        <n v="2702.53333333333"/>
        <n v="2328.184"/>
        <n v="1937.5652173913"/>
        <n v="1926.08571428571"/>
        <n v="2113.19047619048"/>
      </sharedItems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True"/>
        <s v="False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1"/>
    <x v="1"/>
    <x v="1"/>
    <x v="0"/>
    <x v="0"/>
    <x v="1"/>
  </r>
  <r>
    <x v="2"/>
    <x v="0"/>
    <x v="0"/>
    <x v="0"/>
    <x v="0"/>
    <x v="1"/>
    <x v="1"/>
    <x v="2"/>
    <x v="2"/>
    <x v="2"/>
    <x v="2"/>
    <x v="0"/>
    <x v="0"/>
    <x v="2"/>
  </r>
  <r>
    <x v="3"/>
    <x v="0"/>
    <x v="0"/>
    <x v="0"/>
    <x v="0"/>
    <x v="1"/>
    <x v="1"/>
    <x v="3"/>
    <x v="3"/>
    <x v="0"/>
    <x v="3"/>
    <x v="0"/>
    <x v="0"/>
    <x v="3"/>
  </r>
  <r>
    <x v="4"/>
    <x v="0"/>
    <x v="0"/>
    <x v="0"/>
    <x v="0"/>
    <x v="1"/>
    <x v="1"/>
    <x v="4"/>
    <x v="4"/>
    <x v="1"/>
    <x v="0"/>
    <x v="0"/>
    <x v="0"/>
    <x v="4"/>
  </r>
  <r>
    <x v="5"/>
    <x v="0"/>
    <x v="0"/>
    <x v="1"/>
    <x v="1"/>
    <x v="0"/>
    <x v="0"/>
    <x v="5"/>
    <x v="5"/>
    <x v="2"/>
    <x v="4"/>
    <x v="1"/>
    <x v="0"/>
    <x v="5"/>
  </r>
  <r>
    <x v="6"/>
    <x v="0"/>
    <x v="0"/>
    <x v="1"/>
    <x v="1"/>
    <x v="0"/>
    <x v="0"/>
    <x v="6"/>
    <x v="6"/>
    <x v="2"/>
    <x v="2"/>
    <x v="1"/>
    <x v="0"/>
    <x v="6"/>
  </r>
  <r>
    <x v="7"/>
    <x v="0"/>
    <x v="0"/>
    <x v="1"/>
    <x v="1"/>
    <x v="2"/>
    <x v="2"/>
    <x v="7"/>
    <x v="7"/>
    <x v="0"/>
    <x v="5"/>
    <x v="1"/>
    <x v="0"/>
    <x v="7"/>
  </r>
  <r>
    <x v="8"/>
    <x v="0"/>
    <x v="0"/>
    <x v="1"/>
    <x v="1"/>
    <x v="3"/>
    <x v="3"/>
    <x v="8"/>
    <x v="8"/>
    <x v="0"/>
    <x v="0"/>
    <x v="1"/>
    <x v="0"/>
    <x v="8"/>
  </r>
  <r>
    <x v="9"/>
    <x v="0"/>
    <x v="0"/>
    <x v="1"/>
    <x v="1"/>
    <x v="3"/>
    <x v="3"/>
    <x v="9"/>
    <x v="9"/>
    <x v="1"/>
    <x v="6"/>
    <x v="1"/>
    <x v="0"/>
    <x v="9"/>
  </r>
  <r>
    <x v="10"/>
    <x v="0"/>
    <x v="0"/>
    <x v="1"/>
    <x v="1"/>
    <x v="4"/>
    <x v="4"/>
    <x v="10"/>
    <x v="10"/>
    <x v="1"/>
    <x v="7"/>
    <x v="1"/>
    <x v="0"/>
    <x v="10"/>
  </r>
  <r>
    <x v="11"/>
    <x v="0"/>
    <x v="0"/>
    <x v="1"/>
    <x v="1"/>
    <x v="3"/>
    <x v="3"/>
    <x v="11"/>
    <x v="11"/>
    <x v="0"/>
    <x v="8"/>
    <x v="1"/>
    <x v="0"/>
    <x v="11"/>
  </r>
  <r>
    <x v="12"/>
    <x v="0"/>
    <x v="0"/>
    <x v="1"/>
    <x v="1"/>
    <x v="3"/>
    <x v="3"/>
    <x v="12"/>
    <x v="12"/>
    <x v="0"/>
    <x v="9"/>
    <x v="1"/>
    <x v="0"/>
    <x v="12"/>
  </r>
  <r>
    <x v="13"/>
    <x v="1"/>
    <x v="1"/>
    <x v="2"/>
    <x v="2"/>
    <x v="2"/>
    <x v="2"/>
    <x v="13"/>
    <x v="13"/>
    <x v="1"/>
    <x v="10"/>
    <x v="2"/>
    <x v="0"/>
    <x v="13"/>
  </r>
  <r>
    <x v="14"/>
    <x v="1"/>
    <x v="1"/>
    <x v="2"/>
    <x v="2"/>
    <x v="4"/>
    <x v="4"/>
    <x v="14"/>
    <x v="14"/>
    <x v="0"/>
    <x v="11"/>
    <x v="2"/>
    <x v="0"/>
    <x v="14"/>
  </r>
  <r>
    <x v="15"/>
    <x v="1"/>
    <x v="1"/>
    <x v="2"/>
    <x v="2"/>
    <x v="5"/>
    <x v="5"/>
    <x v="15"/>
    <x v="15"/>
    <x v="1"/>
    <x v="12"/>
    <x v="2"/>
    <x v="0"/>
    <x v="15"/>
  </r>
  <r>
    <x v="16"/>
    <x v="1"/>
    <x v="1"/>
    <x v="3"/>
    <x v="3"/>
    <x v="6"/>
    <x v="6"/>
    <x v="16"/>
    <x v="16"/>
    <x v="0"/>
    <x v="13"/>
    <x v="2"/>
    <x v="0"/>
    <x v="16"/>
  </r>
  <r>
    <x v="17"/>
    <x v="1"/>
    <x v="1"/>
    <x v="3"/>
    <x v="3"/>
    <x v="7"/>
    <x v="7"/>
    <x v="17"/>
    <x v="17"/>
    <x v="0"/>
    <x v="10"/>
    <x v="2"/>
    <x v="0"/>
    <x v="17"/>
  </r>
  <r>
    <x v="18"/>
    <x v="1"/>
    <x v="1"/>
    <x v="3"/>
    <x v="3"/>
    <x v="8"/>
    <x v="8"/>
    <x v="18"/>
    <x v="18"/>
    <x v="3"/>
    <x v="8"/>
    <x v="2"/>
    <x v="0"/>
    <x v="18"/>
  </r>
  <r>
    <x v="19"/>
    <x v="2"/>
    <x v="2"/>
    <x v="4"/>
    <x v="4"/>
    <x v="9"/>
    <x v="9"/>
    <x v="19"/>
    <x v="19"/>
    <x v="2"/>
    <x v="14"/>
    <x v="2"/>
    <x v="1"/>
    <x v="19"/>
  </r>
  <r>
    <x v="20"/>
    <x v="2"/>
    <x v="2"/>
    <x v="4"/>
    <x v="4"/>
    <x v="7"/>
    <x v="7"/>
    <x v="20"/>
    <x v="20"/>
    <x v="0"/>
    <x v="15"/>
    <x v="2"/>
    <x v="0"/>
    <x v="20"/>
  </r>
  <r>
    <x v="21"/>
    <x v="2"/>
    <x v="2"/>
    <x v="4"/>
    <x v="4"/>
    <x v="8"/>
    <x v="8"/>
    <x v="21"/>
    <x v="21"/>
    <x v="2"/>
    <x v="4"/>
    <x v="2"/>
    <x v="0"/>
    <x v="21"/>
  </r>
  <r>
    <x v="22"/>
    <x v="2"/>
    <x v="2"/>
    <x v="4"/>
    <x v="4"/>
    <x v="10"/>
    <x v="10"/>
    <x v="22"/>
    <x v="22"/>
    <x v="0"/>
    <x v="0"/>
    <x v="2"/>
    <x v="0"/>
    <x v="22"/>
  </r>
  <r>
    <x v="23"/>
    <x v="2"/>
    <x v="2"/>
    <x v="4"/>
    <x v="4"/>
    <x v="2"/>
    <x v="2"/>
    <x v="23"/>
    <x v="23"/>
    <x v="1"/>
    <x v="5"/>
    <x v="2"/>
    <x v="0"/>
    <x v="23"/>
  </r>
  <r>
    <x v="24"/>
    <x v="2"/>
    <x v="2"/>
    <x v="5"/>
    <x v="5"/>
    <x v="10"/>
    <x v="10"/>
    <x v="24"/>
    <x v="24"/>
    <x v="4"/>
    <x v="16"/>
    <x v="2"/>
    <x v="0"/>
    <x v="24"/>
  </r>
  <r>
    <x v="25"/>
    <x v="2"/>
    <x v="2"/>
    <x v="5"/>
    <x v="5"/>
    <x v="11"/>
    <x v="11"/>
    <x v="25"/>
    <x v="25"/>
    <x v="0"/>
    <x v="16"/>
    <x v="2"/>
    <x v="0"/>
    <x v="25"/>
  </r>
  <r>
    <x v="26"/>
    <x v="2"/>
    <x v="2"/>
    <x v="5"/>
    <x v="5"/>
    <x v="5"/>
    <x v="5"/>
    <x v="26"/>
    <x v="26"/>
    <x v="3"/>
    <x v="6"/>
    <x v="2"/>
    <x v="0"/>
    <x v="26"/>
  </r>
  <r>
    <x v="27"/>
    <x v="2"/>
    <x v="2"/>
    <x v="5"/>
    <x v="5"/>
    <x v="4"/>
    <x v="4"/>
    <x v="27"/>
    <x v="27"/>
    <x v="0"/>
    <x v="10"/>
    <x v="2"/>
    <x v="0"/>
    <x v="27"/>
  </r>
  <r>
    <x v="28"/>
    <x v="2"/>
    <x v="2"/>
    <x v="4"/>
    <x v="4"/>
    <x v="4"/>
    <x v="4"/>
    <x v="28"/>
    <x v="28"/>
    <x v="3"/>
    <x v="14"/>
    <x v="2"/>
    <x v="0"/>
    <x v="28"/>
  </r>
  <r>
    <x v="29"/>
    <x v="3"/>
    <x v="3"/>
    <x v="6"/>
    <x v="6"/>
    <x v="12"/>
    <x v="12"/>
    <x v="29"/>
    <x v="29"/>
    <x v="1"/>
    <x v="9"/>
    <x v="1"/>
    <x v="1"/>
    <x v="29"/>
  </r>
  <r>
    <x v="30"/>
    <x v="3"/>
    <x v="3"/>
    <x v="6"/>
    <x v="6"/>
    <x v="13"/>
    <x v="13"/>
    <x v="30"/>
    <x v="30"/>
    <x v="3"/>
    <x v="3"/>
    <x v="1"/>
    <x v="0"/>
    <x v="30"/>
  </r>
  <r>
    <x v="31"/>
    <x v="3"/>
    <x v="3"/>
    <x v="6"/>
    <x v="6"/>
    <x v="6"/>
    <x v="6"/>
    <x v="31"/>
    <x v="31"/>
    <x v="3"/>
    <x v="12"/>
    <x v="1"/>
    <x v="0"/>
    <x v="31"/>
  </r>
  <r>
    <x v="32"/>
    <x v="3"/>
    <x v="3"/>
    <x v="6"/>
    <x v="6"/>
    <x v="6"/>
    <x v="6"/>
    <x v="32"/>
    <x v="32"/>
    <x v="0"/>
    <x v="15"/>
    <x v="1"/>
    <x v="0"/>
    <x v="32"/>
  </r>
  <r>
    <x v="33"/>
    <x v="3"/>
    <x v="3"/>
    <x v="6"/>
    <x v="6"/>
    <x v="14"/>
    <x v="14"/>
    <x v="33"/>
    <x v="33"/>
    <x v="0"/>
    <x v="2"/>
    <x v="1"/>
    <x v="0"/>
    <x v="33"/>
  </r>
  <r>
    <x v="34"/>
    <x v="3"/>
    <x v="3"/>
    <x v="6"/>
    <x v="6"/>
    <x v="4"/>
    <x v="4"/>
    <x v="34"/>
    <x v="34"/>
    <x v="0"/>
    <x v="13"/>
    <x v="1"/>
    <x v="0"/>
    <x v="34"/>
  </r>
  <r>
    <x v="35"/>
    <x v="3"/>
    <x v="3"/>
    <x v="6"/>
    <x v="6"/>
    <x v="3"/>
    <x v="3"/>
    <x v="35"/>
    <x v="35"/>
    <x v="0"/>
    <x v="14"/>
    <x v="1"/>
    <x v="0"/>
    <x v="35"/>
  </r>
  <r>
    <x v="36"/>
    <x v="3"/>
    <x v="3"/>
    <x v="7"/>
    <x v="7"/>
    <x v="15"/>
    <x v="15"/>
    <x v="36"/>
    <x v="36"/>
    <x v="1"/>
    <x v="5"/>
    <x v="2"/>
    <x v="0"/>
    <x v="36"/>
  </r>
  <r>
    <x v="37"/>
    <x v="3"/>
    <x v="3"/>
    <x v="7"/>
    <x v="7"/>
    <x v="16"/>
    <x v="16"/>
    <x v="37"/>
    <x v="37"/>
    <x v="0"/>
    <x v="15"/>
    <x v="2"/>
    <x v="0"/>
    <x v="37"/>
  </r>
  <r>
    <x v="38"/>
    <x v="3"/>
    <x v="3"/>
    <x v="7"/>
    <x v="7"/>
    <x v="1"/>
    <x v="1"/>
    <x v="38"/>
    <x v="38"/>
    <x v="1"/>
    <x v="9"/>
    <x v="2"/>
    <x v="0"/>
    <x v="38"/>
  </r>
  <r>
    <x v="39"/>
    <x v="3"/>
    <x v="3"/>
    <x v="7"/>
    <x v="7"/>
    <x v="13"/>
    <x v="13"/>
    <x v="39"/>
    <x v="39"/>
    <x v="0"/>
    <x v="0"/>
    <x v="2"/>
    <x v="0"/>
    <x v="39"/>
  </r>
  <r>
    <x v="40"/>
    <x v="3"/>
    <x v="3"/>
    <x v="7"/>
    <x v="7"/>
    <x v="5"/>
    <x v="5"/>
    <x v="40"/>
    <x v="40"/>
    <x v="0"/>
    <x v="1"/>
    <x v="2"/>
    <x v="0"/>
    <x v="40"/>
  </r>
  <r>
    <x v="41"/>
    <x v="4"/>
    <x v="4"/>
    <x v="8"/>
    <x v="8"/>
    <x v="17"/>
    <x v="17"/>
    <x v="41"/>
    <x v="41"/>
    <x v="3"/>
    <x v="0"/>
    <x v="1"/>
    <x v="0"/>
    <x v="41"/>
  </r>
  <r>
    <x v="42"/>
    <x v="4"/>
    <x v="4"/>
    <x v="8"/>
    <x v="8"/>
    <x v="16"/>
    <x v="16"/>
    <x v="42"/>
    <x v="42"/>
    <x v="2"/>
    <x v="16"/>
    <x v="1"/>
    <x v="0"/>
    <x v="42"/>
  </r>
  <r>
    <x v="43"/>
    <x v="4"/>
    <x v="4"/>
    <x v="8"/>
    <x v="8"/>
    <x v="14"/>
    <x v="14"/>
    <x v="43"/>
    <x v="43"/>
    <x v="0"/>
    <x v="8"/>
    <x v="1"/>
    <x v="0"/>
    <x v="43"/>
  </r>
  <r>
    <x v="44"/>
    <x v="4"/>
    <x v="4"/>
    <x v="9"/>
    <x v="9"/>
    <x v="12"/>
    <x v="12"/>
    <x v="44"/>
    <x v="44"/>
    <x v="2"/>
    <x v="13"/>
    <x v="1"/>
    <x v="1"/>
    <x v="44"/>
  </r>
  <r>
    <x v="45"/>
    <x v="4"/>
    <x v="4"/>
    <x v="9"/>
    <x v="9"/>
    <x v="8"/>
    <x v="8"/>
    <x v="45"/>
    <x v="45"/>
    <x v="0"/>
    <x v="3"/>
    <x v="1"/>
    <x v="1"/>
    <x v="45"/>
  </r>
  <r>
    <x v="46"/>
    <x v="4"/>
    <x v="4"/>
    <x v="9"/>
    <x v="9"/>
    <x v="17"/>
    <x v="17"/>
    <x v="46"/>
    <x v="46"/>
    <x v="1"/>
    <x v="11"/>
    <x v="1"/>
    <x v="0"/>
    <x v="46"/>
  </r>
  <r>
    <x v="47"/>
    <x v="4"/>
    <x v="4"/>
    <x v="9"/>
    <x v="9"/>
    <x v="17"/>
    <x v="17"/>
    <x v="47"/>
    <x v="47"/>
    <x v="4"/>
    <x v="11"/>
    <x v="1"/>
    <x v="0"/>
    <x v="47"/>
  </r>
  <r>
    <x v="48"/>
    <x v="5"/>
    <x v="5"/>
    <x v="10"/>
    <x v="10"/>
    <x v="14"/>
    <x v="14"/>
    <x v="48"/>
    <x v="48"/>
    <x v="0"/>
    <x v="12"/>
    <x v="2"/>
    <x v="0"/>
    <x v="48"/>
  </r>
  <r>
    <x v="49"/>
    <x v="5"/>
    <x v="5"/>
    <x v="10"/>
    <x v="10"/>
    <x v="4"/>
    <x v="4"/>
    <x v="49"/>
    <x v="49"/>
    <x v="3"/>
    <x v="1"/>
    <x v="2"/>
    <x v="0"/>
    <x v="49"/>
  </r>
  <r>
    <x v="50"/>
    <x v="5"/>
    <x v="5"/>
    <x v="10"/>
    <x v="10"/>
    <x v="3"/>
    <x v="3"/>
    <x v="50"/>
    <x v="50"/>
    <x v="0"/>
    <x v="6"/>
    <x v="2"/>
    <x v="0"/>
    <x v="50"/>
  </r>
  <r>
    <x v="51"/>
    <x v="5"/>
    <x v="5"/>
    <x v="10"/>
    <x v="10"/>
    <x v="3"/>
    <x v="3"/>
    <x v="51"/>
    <x v="51"/>
    <x v="3"/>
    <x v="4"/>
    <x v="2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numFmtId="176" showAll="0"/>
    <pivotField compact="0" numFmtId="176" showAll="0"/>
    <pivotField compact="0" showAll="0"/>
    <pivotField axis="axisRow" compact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showAll="0"/>
    <pivotField compact="0" showAll="0"/>
    <pivotField compact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L30" sqref="L30"/>
    </sheetView>
  </sheetViews>
  <sheetFormatPr defaultColWidth="9.14285714285714" defaultRowHeight="15" outlineLevelCol="1"/>
  <cols>
    <col min="1" max="1" width="12.1428571428571"/>
    <col min="2" max="2" width="13.5714285714286"/>
  </cols>
  <sheetData>
    <row r="3" spans="1:2">
      <c r="A3" t="s">
        <v>0</v>
      </c>
      <c r="B3" t="s">
        <v>1</v>
      </c>
    </row>
    <row r="4" spans="1:2">
      <c r="A4" t="s">
        <v>2</v>
      </c>
      <c r="B4">
        <v>144647.7</v>
      </c>
    </row>
    <row r="5" spans="1:2">
      <c r="A5" t="s">
        <v>3</v>
      </c>
      <c r="B5">
        <v>150656.4</v>
      </c>
    </row>
    <row r="6" spans="1:2">
      <c r="A6" t="s">
        <v>4</v>
      </c>
      <c r="B6">
        <v>154427.9</v>
      </c>
    </row>
    <row r="7" spans="1:2">
      <c r="A7" t="s">
        <v>5</v>
      </c>
      <c r="B7">
        <v>179986</v>
      </c>
    </row>
    <row r="8" spans="1:2">
      <c r="A8" t="s">
        <v>6</v>
      </c>
      <c r="B8">
        <v>143640.7</v>
      </c>
    </row>
    <row r="9" spans="1:2">
      <c r="A9" t="s">
        <v>7</v>
      </c>
      <c r="B9">
        <v>135078.2</v>
      </c>
    </row>
    <row r="10" spans="1:2">
      <c r="A10" t="s">
        <v>8</v>
      </c>
      <c r="B10">
        <v>184693.8</v>
      </c>
    </row>
    <row r="11" spans="1:2">
      <c r="A11" t="s">
        <v>9</v>
      </c>
      <c r="B11">
        <v>127731.3</v>
      </c>
    </row>
    <row r="12" spans="1:2">
      <c r="A12" t="s">
        <v>10</v>
      </c>
      <c r="B12">
        <v>70964.9</v>
      </c>
    </row>
    <row r="13" spans="1:2">
      <c r="A13" t="s">
        <v>11</v>
      </c>
      <c r="B13">
        <v>65315</v>
      </c>
    </row>
    <row r="14" spans="1:2">
      <c r="A14" t="s">
        <v>12</v>
      </c>
      <c r="B14">
        <v>138561.5</v>
      </c>
    </row>
    <row r="15" spans="1:2">
      <c r="A15" t="s">
        <v>13</v>
      </c>
      <c r="B15">
        <v>141229.4</v>
      </c>
    </row>
    <row r="16" spans="1:2">
      <c r="A16" t="s">
        <v>14</v>
      </c>
      <c r="B16">
        <v>305432.4</v>
      </c>
    </row>
    <row r="17" spans="1:2">
      <c r="A17" t="s">
        <v>15</v>
      </c>
      <c r="B17">
        <v>177713.9</v>
      </c>
    </row>
    <row r="18" spans="1:2">
      <c r="A18" t="s">
        <v>16</v>
      </c>
      <c r="B18">
        <v>65964.9</v>
      </c>
    </row>
    <row r="19" spans="1:2">
      <c r="A19" t="s">
        <v>17</v>
      </c>
      <c r="B19">
        <v>130601.6</v>
      </c>
    </row>
    <row r="20" spans="1:2">
      <c r="A20" t="s">
        <v>18</v>
      </c>
      <c r="B20">
        <v>19341.7</v>
      </c>
    </row>
    <row r="21" spans="1:2">
      <c r="A21" t="s">
        <v>19</v>
      </c>
      <c r="B21">
        <v>2335987.3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abSelected="1" workbookViewId="0">
      <selection activeCell="G20" sqref="G20"/>
    </sheetView>
  </sheetViews>
  <sheetFormatPr defaultColWidth="9.14285714285714" defaultRowHeight="15"/>
  <cols>
    <col min="1" max="1" width="15.7142857142857" customWidth="1"/>
    <col min="3" max="3" width="17.4285714285714" customWidth="1"/>
    <col min="5" max="5" width="18.4285714285714" customWidth="1"/>
    <col min="6" max="6" width="14.7142857142857" customWidth="1"/>
    <col min="8" max="8" width="11.7142857142857"/>
    <col min="9" max="9" width="21.2857142857143" customWidth="1"/>
    <col min="12" max="12" width="15.7142857142857" customWidth="1"/>
    <col min="13" max="13" width="13" customWidth="1"/>
    <col min="14" max="14" width="23.1428571428571" customWidth="1"/>
  </cols>
  <sheetData>
    <row r="1" s="1" customFormat="1" ht="30" spans="1:14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4">
      <c r="A2" t="s">
        <v>33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IF(14-F2&lt;0,100-F2+23,23-F2)</f>
        <v>27</v>
      </c>
      <c r="H2" s="2">
        <v>114660.6</v>
      </c>
      <c r="I2" s="2">
        <f>H2/(G2+0.5)</f>
        <v>4169.47636363636</v>
      </c>
      <c r="J2" t="s">
        <v>34</v>
      </c>
      <c r="K2" t="s">
        <v>3</v>
      </c>
      <c r="L2">
        <v>100000</v>
      </c>
      <c r="M2" t="str">
        <f>IF(L2&gt;=H2,"True","False")</f>
        <v>False</v>
      </c>
      <c r="N2" t="str">
        <f>CONCATENATE(B2,F2,D2,UPPER(LEFT(J2,3)),RIGHT(A2,3))</f>
        <v>TY96CAMGRE020</v>
      </c>
    </row>
    <row r="3" spans="1:14">
      <c r="A3" t="s">
        <v>35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IF(14-F3&lt;0,100-F3+23,23-F3)</f>
        <v>19</v>
      </c>
      <c r="H3" s="2">
        <v>72527.2</v>
      </c>
      <c r="I3" s="2">
        <f>H3/(G3+0.5)</f>
        <v>3719.34358974359</v>
      </c>
      <c r="J3" t="s">
        <v>36</v>
      </c>
      <c r="K3" t="s">
        <v>2</v>
      </c>
      <c r="L3">
        <v>75000</v>
      </c>
      <c r="M3" t="str">
        <f>IF(L3&gt;=H3,"True","False")</f>
        <v>True</v>
      </c>
      <c r="N3" t="str">
        <f>CONCATENATE(B3,F3,D3,UPPER(LEFT(J3,3)),RIGHT(A3,3))</f>
        <v>CR04CARWHI047</v>
      </c>
    </row>
    <row r="4" spans="1:14">
      <c r="A4" t="s">
        <v>37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IF(14-F4&lt;0,100-F4+23,23-F4)</f>
        <v>25</v>
      </c>
      <c r="H4" s="2">
        <v>93382.6</v>
      </c>
      <c r="I4" s="2">
        <f>H4/(G4+0.5)</f>
        <v>3662.06274509804</v>
      </c>
      <c r="J4" t="s">
        <v>38</v>
      </c>
      <c r="K4" t="s">
        <v>15</v>
      </c>
      <c r="L4">
        <v>100000</v>
      </c>
      <c r="M4" t="str">
        <f>IF(L4&gt;=H4,"True","False")</f>
        <v>True</v>
      </c>
      <c r="N4" t="str">
        <f>CONCATENATE(B4,F4,D4,UPPER(LEFT(J4,3)),RIGHT(A4,3))</f>
        <v>TY98CAMBLA021</v>
      </c>
    </row>
    <row r="5" spans="1:14">
      <c r="A5" t="s">
        <v>39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IF(14-F5&lt;0,100-F5+23,23-F5)</f>
        <v>23</v>
      </c>
      <c r="H5" s="2">
        <v>85928</v>
      </c>
      <c r="I5" s="2">
        <f>H5/(G5+0.5)</f>
        <v>3656.51063829787</v>
      </c>
      <c r="J5" t="s">
        <v>34</v>
      </c>
      <c r="K5" t="s">
        <v>4</v>
      </c>
      <c r="L5">
        <v>100000</v>
      </c>
      <c r="M5" t="str">
        <f>IF(L5&gt;=H5,"True","False")</f>
        <v>True</v>
      </c>
      <c r="N5" t="str">
        <f>CONCATENATE(B5,F5,D5,UPPER(LEFT(J5,3)),RIGHT(A5,3))</f>
        <v>TY00CAMGRE022</v>
      </c>
    </row>
    <row r="6" spans="1:14">
      <c r="A6" t="s">
        <v>40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IF(14-F6&lt;0,100-F6+23,23-F6)</f>
        <v>20</v>
      </c>
      <c r="H6" s="2">
        <v>73444.4</v>
      </c>
      <c r="I6" s="2">
        <f>H6/(G6+0.5)</f>
        <v>3582.65365853659</v>
      </c>
      <c r="J6" t="s">
        <v>38</v>
      </c>
      <c r="K6" t="s">
        <v>5</v>
      </c>
      <c r="L6">
        <v>100000</v>
      </c>
      <c r="M6" t="str">
        <f>IF(L6&gt;=H6,"True","False")</f>
        <v>True</v>
      </c>
      <c r="N6" t="str">
        <f>CONCATENATE(B6,F6,D6,UPPER(LEFT(J6,3)),RIGHT(A6,3))</f>
        <v>TY03CORBLA026</v>
      </c>
    </row>
    <row r="7" spans="1:14">
      <c r="A7" t="s">
        <v>41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IF(14-F7&lt;0,100-F7+23,23-F7)</f>
        <v>23</v>
      </c>
      <c r="H7" s="2">
        <v>80685.8</v>
      </c>
      <c r="I7" s="2">
        <f>H7/(G7+0.5)</f>
        <v>3433.43829787234</v>
      </c>
      <c r="J7" t="s">
        <v>42</v>
      </c>
      <c r="K7" t="s">
        <v>17</v>
      </c>
      <c r="L7">
        <v>100000</v>
      </c>
      <c r="M7" t="str">
        <f>IF(L7&gt;=H7,"True","False")</f>
        <v>True</v>
      </c>
      <c r="N7" t="str">
        <f>CONCATENATE(B7,F7,D7,UPPER(LEFT(J7,3)),RIGHT(A7,3))</f>
        <v>GM00SLVBLU019</v>
      </c>
    </row>
    <row r="8" spans="1:14">
      <c r="A8" t="s">
        <v>43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IF(14-F8&lt;0,100-F8+23,23-F8)</f>
        <v>24</v>
      </c>
      <c r="H8" s="2">
        <v>82374</v>
      </c>
      <c r="I8" s="2">
        <f>H8/(G8+0.5)</f>
        <v>3362.20408163265</v>
      </c>
      <c r="J8" t="s">
        <v>36</v>
      </c>
      <c r="K8" t="s">
        <v>12</v>
      </c>
      <c r="L8">
        <v>75000</v>
      </c>
      <c r="M8" t="str">
        <f>IF(L8&gt;=H8,"True","False")</f>
        <v>False</v>
      </c>
      <c r="N8" t="str">
        <f>CONCATENATE(B8,F8,D8,UPPER(LEFT(J8,3)),RIGHT(A8,3))</f>
        <v>HO99CIVWHI030</v>
      </c>
    </row>
    <row r="9" spans="1:14">
      <c r="A9" t="s">
        <v>44</v>
      </c>
      <c r="B9" t="str">
        <f>LEFT(A9,2)</f>
        <v>TY</v>
      </c>
      <c r="C9" t="str">
        <f>VLOOKUP(B9,B$56:C$61,2)</f>
        <v>Toyota</v>
      </c>
      <c r="D9" t="str">
        <f>MID(A9,5,3)</f>
        <v>CAM</v>
      </c>
      <c r="E9" t="str">
        <f>VLOOKUP(D9,D$56:E$66,2)</f>
        <v>Camrey</v>
      </c>
      <c r="F9" t="str">
        <f>MID(A9,3,2)</f>
        <v>09</v>
      </c>
      <c r="G9">
        <f>IF(14-F9&lt;0,100-F9+23,23-F9)</f>
        <v>14</v>
      </c>
      <c r="H9" s="2">
        <v>48114.2</v>
      </c>
      <c r="I9" s="2">
        <f>H9/(G9+0.5)</f>
        <v>3318.22068965517</v>
      </c>
      <c r="J9" t="s">
        <v>36</v>
      </c>
      <c r="K9" t="s">
        <v>6</v>
      </c>
      <c r="L9">
        <v>100000</v>
      </c>
      <c r="M9" t="str">
        <f>IF(L9&gt;=H9,"True","False")</f>
        <v>True</v>
      </c>
      <c r="N9" t="str">
        <f>CONCATENATE(B9,F9,D9,UPPER(LEFT(J9,3)),RIGHT(A9,3))</f>
        <v>TY09CAMWHI024</v>
      </c>
    </row>
    <row r="10" spans="1:14">
      <c r="A10" t="s">
        <v>45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IF(14-F10&lt;0,100-F10+23,23-F10)</f>
        <v>19</v>
      </c>
      <c r="H10" s="2">
        <v>64542</v>
      </c>
      <c r="I10" s="2">
        <f>H10/(G10+0.5)</f>
        <v>3309.84615384615</v>
      </c>
      <c r="J10" t="s">
        <v>42</v>
      </c>
      <c r="K10" t="s">
        <v>14</v>
      </c>
      <c r="L10">
        <v>75000</v>
      </c>
      <c r="M10" t="str">
        <f>IF(L10&gt;=H10,"True","False")</f>
        <v>True</v>
      </c>
      <c r="N10" t="str">
        <f>CONCATENATE(B10,F10,D10,UPPER(LEFT(J10,3)),RIGHT(A10,3))</f>
        <v>CR04PTCBLU042</v>
      </c>
    </row>
    <row r="11" spans="1:14">
      <c r="A11" t="s">
        <v>46</v>
      </c>
      <c r="B11" t="str">
        <f>LEFT(A11,2)</f>
        <v>CR</v>
      </c>
      <c r="C11" t="str">
        <f>VLOOKUP(B11,B$56:C$61,2)</f>
        <v>Chrysler</v>
      </c>
      <c r="D11" t="str">
        <f>MID(A11,5,3)</f>
        <v>CAR</v>
      </c>
      <c r="E11" t="str">
        <f>VLOOKUP(D11,D$56:E$66,2)</f>
        <v>Caravan</v>
      </c>
      <c r="F11" t="str">
        <f>MID(A11,3,2)</f>
        <v>00</v>
      </c>
      <c r="G11">
        <f>IF(14-F11&lt;0,100-F11+23,23-F11)</f>
        <v>23</v>
      </c>
      <c r="H11" s="2">
        <v>77243.1</v>
      </c>
      <c r="I11" s="2">
        <f>H11/(G11+0.5)</f>
        <v>3286.94042553192</v>
      </c>
      <c r="J11" t="s">
        <v>38</v>
      </c>
      <c r="K11" t="s">
        <v>8</v>
      </c>
      <c r="L11">
        <v>75000</v>
      </c>
      <c r="M11" t="str">
        <f>IF(L11&gt;=H11,"True","False")</f>
        <v>False</v>
      </c>
      <c r="N11" t="str">
        <f>CONCATENATE(B11,F11,D11,UPPER(LEFT(J11,3)),RIGHT(A11,3))</f>
        <v>CR00CARBLA046</v>
      </c>
    </row>
    <row r="12" spans="1:14">
      <c r="A12" t="s">
        <v>47</v>
      </c>
      <c r="B12" t="str">
        <f>LEFT(A12,2)</f>
        <v>HO</v>
      </c>
      <c r="C12" t="str">
        <f>VLOOKUP(B12,B$56:C$61,2)</f>
        <v>Honda</v>
      </c>
      <c r="D12" t="str">
        <f>MID(A12,5,3)</f>
        <v>ODY</v>
      </c>
      <c r="E12" t="str">
        <f>VLOOKUP(D12,D$56:E$66,2)</f>
        <v>Odyssey</v>
      </c>
      <c r="F12" t="str">
        <f>MID(A12,3,2)</f>
        <v>05</v>
      </c>
      <c r="G12">
        <f>IF(14-F12&lt;0,100-F12+23,23-F12)</f>
        <v>18</v>
      </c>
      <c r="H12" s="2">
        <v>60389.5</v>
      </c>
      <c r="I12" s="2">
        <f>H12/(G12+0.5)</f>
        <v>3264.2972972973</v>
      </c>
      <c r="J12" t="s">
        <v>36</v>
      </c>
      <c r="K12" t="s">
        <v>6</v>
      </c>
      <c r="L12">
        <v>100000</v>
      </c>
      <c r="M12" t="str">
        <f>IF(L12&gt;=H12,"True","False")</f>
        <v>True</v>
      </c>
      <c r="N12" t="str">
        <f>CONCATENATE(B12,F12,D12,UPPER(LEFT(J12,3)),RIGHT(A12,3))</f>
        <v>HO05ODYWHI037</v>
      </c>
    </row>
    <row r="13" spans="1:14">
      <c r="A13" t="s">
        <v>48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Silverado</v>
      </c>
      <c r="F13" t="str">
        <f>MID(A13,3,2)</f>
        <v>98</v>
      </c>
      <c r="G13">
        <f>IF(14-F13&lt;0,100-F13+23,23-F13)</f>
        <v>25</v>
      </c>
      <c r="H13" s="2">
        <v>83162.7</v>
      </c>
      <c r="I13" s="2">
        <f>H13/(G13+0.5)</f>
        <v>3261.28235294118</v>
      </c>
      <c r="J13" t="s">
        <v>38</v>
      </c>
      <c r="K13" t="s">
        <v>13</v>
      </c>
      <c r="L13">
        <v>100000</v>
      </c>
      <c r="M13" t="str">
        <f>IF(L13&gt;=H13,"True","False")</f>
        <v>True</v>
      </c>
      <c r="N13" t="str">
        <f>CONCATENATE(B13,F13,D13,UPPER(LEFT(J13,3)),RIGHT(A13,3))</f>
        <v>GM98SLVBLA018</v>
      </c>
    </row>
    <row r="14" spans="1:14">
      <c r="A14" t="s">
        <v>49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IF(14-F14&lt;0,100-F14+23,23-F14)</f>
        <v>24</v>
      </c>
      <c r="H14" s="2">
        <v>79420.6</v>
      </c>
      <c r="I14" s="2">
        <f>H14/(G14+0.5)</f>
        <v>3241.65714285714</v>
      </c>
      <c r="J14" t="s">
        <v>34</v>
      </c>
      <c r="K14" t="s">
        <v>7</v>
      </c>
      <c r="L14">
        <v>75000</v>
      </c>
      <c r="M14" t="str">
        <f>IF(L14&gt;=H14,"True","False")</f>
        <v>False</v>
      </c>
      <c r="N14" t="str">
        <f>CONCATENATE(B14,F14,D14,UPPER(LEFT(J14,3)),RIGHT(A14,3))</f>
        <v>CR99CARGRE045</v>
      </c>
    </row>
    <row r="15" spans="1:14">
      <c r="A15" t="s">
        <v>50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IF(14-F15&lt;0,100-F15+23,23-F15)</f>
        <v>21</v>
      </c>
      <c r="H15" s="2">
        <v>67829.1</v>
      </c>
      <c r="I15" s="2">
        <f>H15/(G15+0.5)</f>
        <v>3154.84186046512</v>
      </c>
      <c r="J15" t="s">
        <v>38</v>
      </c>
      <c r="K15" t="s">
        <v>14</v>
      </c>
      <c r="L15">
        <v>100000</v>
      </c>
      <c r="M15" t="str">
        <f>IF(L15&gt;=H15,"True","False")</f>
        <v>True</v>
      </c>
      <c r="N15" t="str">
        <f>CONCATENATE(B15,F15,D15,UPPER(LEFT(J15,3)),RIGHT(A15,3))</f>
        <v>TY02CAMBLA023</v>
      </c>
    </row>
    <row r="16" spans="1:14">
      <c r="A16" t="s">
        <v>51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IF(14-F16&lt;0,100-F16+23,23-F16)</f>
        <v>22</v>
      </c>
      <c r="H16" s="2">
        <v>69891.9</v>
      </c>
      <c r="I16" s="2">
        <f>H16/(G16+0.5)</f>
        <v>3106.30666666667</v>
      </c>
      <c r="J16" t="s">
        <v>42</v>
      </c>
      <c r="K16" t="s">
        <v>8</v>
      </c>
      <c r="L16">
        <v>75000</v>
      </c>
      <c r="M16" t="str">
        <f>IF(L16&gt;=H16,"True","False")</f>
        <v>True</v>
      </c>
      <c r="N16" t="str">
        <f>CONCATENATE(B16,F16,D16,UPPER(LEFT(J16,3)),RIGHT(A16,3))</f>
        <v>HO01CIVBLU031</v>
      </c>
    </row>
    <row r="17" spans="1:14">
      <c r="A17" t="s">
        <v>52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IF(14-F17&lt;0,100-F17+23,23-F17)</f>
        <v>16</v>
      </c>
      <c r="H17" s="2">
        <v>50854.1</v>
      </c>
      <c r="I17" s="2">
        <f>H17/(G17+0.5)</f>
        <v>3082.06666666667</v>
      </c>
      <c r="J17" t="s">
        <v>38</v>
      </c>
      <c r="K17" t="s">
        <v>15</v>
      </c>
      <c r="L17">
        <v>100000</v>
      </c>
      <c r="M17" t="str">
        <f>IF(L17&gt;=H17,"True","False")</f>
        <v>True</v>
      </c>
      <c r="N17" t="str">
        <f>CONCATENATE(B17,F17,D17,UPPER(LEFT(J17,3)),RIGHT(A17,3))</f>
        <v>HO07ODYBLA038</v>
      </c>
    </row>
    <row r="18" spans="1:14">
      <c r="A18" t="s">
        <v>53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IF(14-F18&lt;0,100-F18+23,23-F18)</f>
        <v>22</v>
      </c>
      <c r="H18" s="2">
        <v>68658.9</v>
      </c>
      <c r="I18" s="2">
        <f>H18/(G18+0.5)</f>
        <v>3051.50666666667</v>
      </c>
      <c r="J18" t="s">
        <v>38</v>
      </c>
      <c r="K18" t="s">
        <v>14</v>
      </c>
      <c r="L18">
        <v>100000</v>
      </c>
      <c r="M18" t="str">
        <f>IF(L18&gt;=H18,"True","False")</f>
        <v>True</v>
      </c>
      <c r="N18" t="str">
        <f>CONCATENATE(B18,F18,D18,UPPER(LEFT(J18,3)),RIGHT(A18,3))</f>
        <v>HO01ODYBLA040</v>
      </c>
    </row>
    <row r="19" spans="1:14">
      <c r="A19" t="s">
        <v>54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IF(14-F19&lt;0,100-F19+23,23-F19)</f>
        <v>21</v>
      </c>
      <c r="H19" s="2">
        <v>64467.4</v>
      </c>
      <c r="I19" s="2">
        <f>H19/(G19+0.5)</f>
        <v>2998.48372093023</v>
      </c>
      <c r="J19" t="s">
        <v>55</v>
      </c>
      <c r="K19" t="s">
        <v>5</v>
      </c>
      <c r="L19">
        <v>100000</v>
      </c>
      <c r="M19" t="str">
        <f>IF(L19&gt;=H19,"True","False")</f>
        <v>True</v>
      </c>
      <c r="N19" t="str">
        <f>CONCATENATE(B19,F19,D19,UPPER(LEFT(J19,3)),RIGHT(A19,3))</f>
        <v>TY02CORRED025</v>
      </c>
    </row>
    <row r="20" spans="1:14">
      <c r="A20" t="s">
        <v>56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IF(14-F20&lt;0,100-F20+23,23-F20)</f>
        <v>17</v>
      </c>
      <c r="H20" s="2">
        <v>52229.5</v>
      </c>
      <c r="I20" s="2">
        <f>H20/(G20+0.5)</f>
        <v>2984.54285714286</v>
      </c>
      <c r="J20" t="s">
        <v>34</v>
      </c>
      <c r="K20" t="s">
        <v>9</v>
      </c>
      <c r="L20">
        <v>75000</v>
      </c>
      <c r="M20" t="str">
        <f>IF(L20&gt;=H20,"True","False")</f>
        <v>True</v>
      </c>
      <c r="N20" t="str">
        <f>CONCATENATE(B20,F20,D20,UPPER(LEFT(J20,3)),RIGHT(A20,3))</f>
        <v>FD06FCSGRE007</v>
      </c>
    </row>
    <row r="21" spans="1:14">
      <c r="A21" t="s">
        <v>57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IF(14-F21&lt;0,100-F21+23,23-F21)</f>
        <v>15</v>
      </c>
      <c r="H21" s="2">
        <v>44946.5</v>
      </c>
      <c r="I21" s="2">
        <f>H21/(G21+0.5)</f>
        <v>2899.77419354839</v>
      </c>
      <c r="J21" t="s">
        <v>34</v>
      </c>
      <c r="K21" t="s">
        <v>9</v>
      </c>
      <c r="L21">
        <v>50000</v>
      </c>
      <c r="M21" t="str">
        <f>IF(L21&gt;=H21,"True","False")</f>
        <v>True</v>
      </c>
      <c r="N21" t="str">
        <f>CONCATENATE(B21,F21,D21,UPPER(LEFT(J21,3)),RIGHT(A21,3))</f>
        <v>FD08MTGGRE003</v>
      </c>
    </row>
    <row r="22" spans="1:14">
      <c r="A22" t="s">
        <v>58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IF(14-F22&lt;0,100-F22+23,23-F22)</f>
        <v>15</v>
      </c>
      <c r="H22" s="2">
        <v>42504.6</v>
      </c>
      <c r="I22" s="2">
        <f>H22/(G22+0.5)</f>
        <v>2742.23225806452</v>
      </c>
      <c r="J22" t="s">
        <v>36</v>
      </c>
      <c r="K22" t="s">
        <v>12</v>
      </c>
      <c r="L22">
        <v>100000</v>
      </c>
      <c r="M22" t="str">
        <f>IF(L22&gt;=H22,"True","False")</f>
        <v>True</v>
      </c>
      <c r="N22" t="str">
        <f>CONCATENATE(B22,F22,D22,UPPER(LEFT(J22,3)),RIGHT(A22,3))</f>
        <v>HO08ODYWHI039</v>
      </c>
    </row>
    <row r="23" spans="1:14">
      <c r="A23" t="s">
        <v>59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IF(14-F23&lt;0,100-F23+23,23-F23)</f>
        <v>19</v>
      </c>
      <c r="H23" s="2">
        <v>52699.4</v>
      </c>
      <c r="I23" s="2">
        <f>H23/(G23+0.5)</f>
        <v>2702.53333333333</v>
      </c>
      <c r="J23" t="s">
        <v>55</v>
      </c>
      <c r="K23" t="s">
        <v>2</v>
      </c>
      <c r="L23">
        <v>75000</v>
      </c>
      <c r="M23" t="str">
        <f>IF(L23&gt;=H23,"True","False")</f>
        <v>True</v>
      </c>
      <c r="N23" t="str">
        <f>CONCATENATE(B23,F23,D23,UPPER(LEFT(J23,3)),RIGHT(A23,3))</f>
        <v>CR04CARRED048</v>
      </c>
    </row>
    <row r="24" spans="1:14">
      <c r="A24" t="s">
        <v>60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IF(14-F24&lt;0,100-F24+23,23-F24)</f>
        <v>17</v>
      </c>
      <c r="H24" s="2">
        <v>46311.4</v>
      </c>
      <c r="I24" s="2">
        <f>H24/(G24+0.5)</f>
        <v>2646.36571428571</v>
      </c>
      <c r="J24" t="s">
        <v>34</v>
      </c>
      <c r="K24" t="s">
        <v>4</v>
      </c>
      <c r="L24">
        <v>75000</v>
      </c>
      <c r="M24" t="str">
        <f>IF(L24&gt;=H24,"True","False")</f>
        <v>True</v>
      </c>
      <c r="N24" t="str">
        <f>CONCATENATE(B24,F24,D24,UPPER(LEFT(J24,3)),RIGHT(A24,3))</f>
        <v>FD06FCSGRE006</v>
      </c>
    </row>
    <row r="25" spans="1:14">
      <c r="A25" t="s">
        <v>61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IF(14-F25&lt;0,100-F25+23,23-F25)</f>
        <v>10</v>
      </c>
      <c r="H25" s="2">
        <v>27637.1</v>
      </c>
      <c r="I25" s="2">
        <f>H25/(G25+0.5)</f>
        <v>2632.10476190476</v>
      </c>
      <c r="J25" t="s">
        <v>38</v>
      </c>
      <c r="K25" t="s">
        <v>14</v>
      </c>
      <c r="L25">
        <v>75000</v>
      </c>
      <c r="M25" t="str">
        <f>IF(L25&gt;=H25,"True","False")</f>
        <v>True</v>
      </c>
      <c r="N25" t="str">
        <f>CONCATENATE(B25,F25,D25,UPPER(LEFT(J25,3)),RIGHT(A25,3))</f>
        <v>FD13FCSBLA009</v>
      </c>
    </row>
    <row r="26" spans="1:14">
      <c r="A26" t="s">
        <v>62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IF(14-F26&lt;0,100-F26+23,23-F26)</f>
        <v>10</v>
      </c>
      <c r="H26" s="2">
        <v>27534.8</v>
      </c>
      <c r="I26" s="2">
        <f>H26/(G26+0.5)</f>
        <v>2622.3619047619</v>
      </c>
      <c r="J26" t="s">
        <v>36</v>
      </c>
      <c r="K26" t="s">
        <v>11</v>
      </c>
      <c r="L26">
        <v>75000</v>
      </c>
      <c r="M26" t="str">
        <f>IF(L26&gt;=H26,"True","False")</f>
        <v>True</v>
      </c>
      <c r="N26" t="str">
        <f>CONCATENATE(B26,F26,D26,UPPER(LEFT(J26,3)),RIGHT(A26,3))</f>
        <v>FD13FCSWHI010</v>
      </c>
    </row>
    <row r="27" spans="1:14">
      <c r="A27" t="s">
        <v>63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12</v>
      </c>
      <c r="G27">
        <f>IF(14-F27&lt;0,100-F27+23,23-F27)</f>
        <v>11</v>
      </c>
      <c r="H27" s="2">
        <v>29601.9</v>
      </c>
      <c r="I27" s="2">
        <f>H27/(G27+0.5)</f>
        <v>2574.07826086957</v>
      </c>
      <c r="J27" t="s">
        <v>38</v>
      </c>
      <c r="K27" t="s">
        <v>13</v>
      </c>
      <c r="L27">
        <v>100000</v>
      </c>
      <c r="M27" t="str">
        <f>IF(L27&gt;=H27,"True","False")</f>
        <v>True</v>
      </c>
      <c r="N27" t="str">
        <f>CONCATENATE(B27,F27,D27,UPPER(LEFT(J27,3)),RIGHT(A27,3))</f>
        <v>TY12CORBLA028</v>
      </c>
    </row>
    <row r="28" spans="1:14">
      <c r="A28" t="s">
        <v>64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IF(14-F28&lt;0,100-F28+23,23-F28)</f>
        <v>17</v>
      </c>
      <c r="H28" s="2">
        <v>44974.8</v>
      </c>
      <c r="I28" s="2">
        <f>H28/(G28+0.5)</f>
        <v>2569.98857142857</v>
      </c>
      <c r="J28" t="s">
        <v>36</v>
      </c>
      <c r="K28" t="s">
        <v>10</v>
      </c>
      <c r="L28">
        <v>50000</v>
      </c>
      <c r="M28" t="str">
        <f>IF(L28&gt;=H28,"True","False")</f>
        <v>True</v>
      </c>
      <c r="N28" t="str">
        <f>CONCATENATE(B28,F28,D28,UPPER(LEFT(J28,3)),RIGHT(A28,3))</f>
        <v>FD06MTGWHI002</v>
      </c>
    </row>
    <row r="29" spans="1:14">
      <c r="A29" t="s">
        <v>65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IF(14-F29&lt;0,100-F29+23,23-F29)</f>
        <v>16</v>
      </c>
      <c r="H29" s="2">
        <v>42074.2</v>
      </c>
      <c r="I29" s="2">
        <f>H29/(G29+0.5)</f>
        <v>2549.95151515152</v>
      </c>
      <c r="J29" t="s">
        <v>34</v>
      </c>
      <c r="K29" t="s">
        <v>5</v>
      </c>
      <c r="L29">
        <v>75000</v>
      </c>
      <c r="M29" t="str">
        <f>IF(L29&gt;=H29,"True","False")</f>
        <v>True</v>
      </c>
      <c r="N29" t="str">
        <f>CONCATENATE(B29,F29,D29,UPPER(LEFT(J29,3)),RIGHT(A29,3))</f>
        <v>CR07PTCGRE043</v>
      </c>
    </row>
    <row r="30" spans="1:14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IF(14-F30&lt;0,100-F30+23,23-F30)</f>
        <v>13</v>
      </c>
      <c r="H30" s="2">
        <v>33477.2</v>
      </c>
      <c r="I30" s="2">
        <f>H30/(G30+0.5)</f>
        <v>2479.79259259259</v>
      </c>
      <c r="J30" t="s">
        <v>38</v>
      </c>
      <c r="K30" t="s">
        <v>15</v>
      </c>
      <c r="L30">
        <v>75000</v>
      </c>
      <c r="M30" t="str">
        <f>IF(L30&gt;=H30,"True","False")</f>
        <v>True</v>
      </c>
      <c r="N30" t="str">
        <f>CONCATENATE(B30,F30,D30,UPPER(LEFT(J30,3)),RIGHT(A30,3))</f>
        <v>HO10CIVBLA033</v>
      </c>
    </row>
    <row r="31" spans="1:14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IF(14-F31&lt;0,100-F31+23,23-F31)</f>
        <v>12</v>
      </c>
      <c r="H31" s="2">
        <v>30555.3</v>
      </c>
      <c r="I31" s="2">
        <f>H31/(G31+0.5)</f>
        <v>2444.424</v>
      </c>
      <c r="J31" t="s">
        <v>38</v>
      </c>
      <c r="K31" t="s">
        <v>9</v>
      </c>
      <c r="L31">
        <v>75000</v>
      </c>
      <c r="M31" t="str">
        <f>IF(L31&gt;=H31,"True","False")</f>
        <v>True</v>
      </c>
      <c r="N31" t="str">
        <f>CONCATENATE(B31,F31,D31,UPPER(LEFT(J31,3)),RIGHT(A31,3))</f>
        <v>HO11CIVBLA034</v>
      </c>
    </row>
    <row r="32" spans="1:14">
      <c r="A32" t="s">
        <v>68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IF(14-F32&lt;0,100-F32+23,23-F32)</f>
        <v>14</v>
      </c>
      <c r="H32" s="2">
        <v>35137</v>
      </c>
      <c r="I32" s="2">
        <f>H32/(G32+0.5)</f>
        <v>2423.24137931034</v>
      </c>
      <c r="J32" t="s">
        <v>38</v>
      </c>
      <c r="K32" t="s">
        <v>6</v>
      </c>
      <c r="L32">
        <v>75000</v>
      </c>
      <c r="M32" t="str">
        <f>IF(L32&gt;=H32,"True","False")</f>
        <v>True</v>
      </c>
      <c r="N32" t="str">
        <f>CONCATENATE(B32,F32,D32,UPPER(LEFT(J32,3)),RIGHT(A32,3))</f>
        <v>FD09FCSBLA008</v>
      </c>
    </row>
    <row r="33" spans="1:14">
      <c r="A33" t="s">
        <v>69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IF(14-F33&lt;0,100-F33+23,23-F33)</f>
        <v>15</v>
      </c>
      <c r="H33" s="2">
        <v>37558.8</v>
      </c>
      <c r="I33" s="2">
        <f>H33/(G33+0.5)</f>
        <v>2423.14838709677</v>
      </c>
      <c r="J33" t="s">
        <v>38</v>
      </c>
      <c r="K33" t="s">
        <v>8</v>
      </c>
      <c r="L33">
        <v>50000</v>
      </c>
      <c r="M33" t="str">
        <f>IF(L33&gt;=H33,"True","False")</f>
        <v>True</v>
      </c>
      <c r="N33" t="str">
        <f>CONCATENATE(B33,F33,D33,UPPER(LEFT(J33,3)),RIGHT(A33,3))</f>
        <v>FD08MTGBLA004</v>
      </c>
    </row>
    <row r="34" spans="1:14">
      <c r="A34" t="s">
        <v>70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IF(14-F34&lt;0,100-F34+23,23-F34)</f>
        <v>15</v>
      </c>
      <c r="H34" s="2">
        <v>36438.5</v>
      </c>
      <c r="I34" s="2">
        <f>H34/(G34+0.5)</f>
        <v>2350.87096774194</v>
      </c>
      <c r="J34" t="s">
        <v>36</v>
      </c>
      <c r="K34" t="s">
        <v>14</v>
      </c>
      <c r="L34">
        <v>50000</v>
      </c>
      <c r="M34" t="str">
        <f>IF(L34&gt;=H34,"True","False")</f>
        <v>True</v>
      </c>
      <c r="N34" t="str">
        <f>CONCATENATE(B34,F34,D34,UPPER(LEFT(J34,3)),RIGHT(A34,3))</f>
        <v>FD08MTGWHI005</v>
      </c>
    </row>
    <row r="35" spans="1:14">
      <c r="A35" t="s">
        <v>71</v>
      </c>
      <c r="B35" t="str">
        <f>LEFT(A35,2)</f>
        <v>HY</v>
      </c>
      <c r="C35" t="str">
        <f>VLOOKUP(B35,B$56:C$61,2)</f>
        <v>Hundai</v>
      </c>
      <c r="D35" t="str">
        <f>MID(A35,5,3)</f>
        <v>ELA</v>
      </c>
      <c r="E35" t="str">
        <f>VLOOKUP(D35,D$56:E$66,2)</f>
        <v>Elantra</v>
      </c>
      <c r="F35" t="str">
        <f>MID(A35,3,2)</f>
        <v>11</v>
      </c>
      <c r="G35">
        <f>IF(14-F35&lt;0,100-F35+23,23-F35)</f>
        <v>12</v>
      </c>
      <c r="H35" s="2">
        <v>29102.3</v>
      </c>
      <c r="I35" s="2">
        <f>H35/(G35+0.5)</f>
        <v>2328.184</v>
      </c>
      <c r="J35" t="s">
        <v>38</v>
      </c>
      <c r="K35" t="s">
        <v>16</v>
      </c>
      <c r="L35">
        <v>100000</v>
      </c>
      <c r="M35" t="str">
        <f>IF(L35&gt;=H35,"True","False")</f>
        <v>True</v>
      </c>
      <c r="N35" t="str">
        <f>CONCATENATE(B35,F35,D35,UPPER(LEFT(J35,3)),RIGHT(A35,3))</f>
        <v>HY11ELABLA049</v>
      </c>
    </row>
    <row r="36" spans="1:14">
      <c r="A36" t="s">
        <v>72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IF(14-F36&lt;0,100-F36+23,23-F36)</f>
        <v>13</v>
      </c>
      <c r="H36" s="2">
        <v>31144.4</v>
      </c>
      <c r="I36" s="2">
        <f>H36/(G36+0.5)</f>
        <v>2306.99259259259</v>
      </c>
      <c r="J36" t="s">
        <v>38</v>
      </c>
      <c r="K36" t="s">
        <v>7</v>
      </c>
      <c r="L36">
        <v>100000</v>
      </c>
      <c r="M36" t="str">
        <f>IF(L36&gt;=H36,"True","False")</f>
        <v>True</v>
      </c>
      <c r="N36" t="str">
        <f>CONCATENATE(B36,F36,D36,UPPER(LEFT(J36,3)),RIGHT(A36,3))</f>
        <v>GM10SLVBLA017</v>
      </c>
    </row>
    <row r="37" spans="1:14">
      <c r="A37" t="s">
        <v>73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IF(14-F37&lt;0,100-F37+23,23-F37)</f>
        <v>17</v>
      </c>
      <c r="H37" s="2">
        <v>40326.8</v>
      </c>
      <c r="I37" s="2">
        <f>H37/(G37+0.5)</f>
        <v>2304.38857142857</v>
      </c>
      <c r="J37" t="s">
        <v>38</v>
      </c>
      <c r="K37" t="s">
        <v>14</v>
      </c>
      <c r="L37">
        <v>50000</v>
      </c>
      <c r="M37" t="str">
        <f>IF(L37&gt;=H37,"True","False")</f>
        <v>True</v>
      </c>
      <c r="N37" t="str">
        <f>CONCATENATE(B37,F37,D37,UPPER(LEFT(J37,3)),RIGHT(A37,3))</f>
        <v>FD06MTGBLA001</v>
      </c>
    </row>
    <row r="38" spans="1:14">
      <c r="A38" t="s">
        <v>74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IF(14-F38&lt;0,100-F38+23,23-F38)</f>
        <v>12</v>
      </c>
      <c r="H38" s="2">
        <v>27394.2</v>
      </c>
      <c r="I38" s="2">
        <f>H38/(G38+0.5)</f>
        <v>2191.536</v>
      </c>
      <c r="J38" t="s">
        <v>38</v>
      </c>
      <c r="K38" t="s">
        <v>17</v>
      </c>
      <c r="L38">
        <v>75000</v>
      </c>
      <c r="M38" t="str">
        <f>IF(L38&gt;=H38,"True","False")</f>
        <v>True</v>
      </c>
      <c r="N38" t="str">
        <f>CONCATENATE(B38,F38,D38,UPPER(LEFT(J38,3)),RIGHT(A38,3))</f>
        <v>CR11PTCBLA044</v>
      </c>
    </row>
    <row r="39" spans="1:14">
      <c r="A39" t="s">
        <v>75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IF(14-F39&lt;0,100-F39+23,23-F39)</f>
        <v>10</v>
      </c>
      <c r="H39" s="2">
        <v>22521.6</v>
      </c>
      <c r="I39" s="2">
        <f>H39/(G39+0.5)</f>
        <v>2144.91428571429</v>
      </c>
      <c r="J39" t="s">
        <v>38</v>
      </c>
      <c r="K39" t="s">
        <v>17</v>
      </c>
      <c r="L39">
        <v>75000</v>
      </c>
      <c r="M39" t="str">
        <f>IF(L39&gt;=H39,"True","False")</f>
        <v>True</v>
      </c>
      <c r="N39" t="str">
        <f>CONCATENATE(B39,F39,D39,UPPER(LEFT(J39,3)),RIGHT(A39,3))</f>
        <v>FD13FCSBLA012</v>
      </c>
    </row>
    <row r="40" spans="1:14">
      <c r="A40" t="s">
        <v>76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IF(14-F40&lt;0,100-F40+23,23-F40)</f>
        <v>11</v>
      </c>
      <c r="H40" s="2">
        <v>24513.2</v>
      </c>
      <c r="I40" s="2">
        <f>H40/(G40+0.5)</f>
        <v>2131.58260869565</v>
      </c>
      <c r="J40" t="s">
        <v>38</v>
      </c>
      <c r="K40" t="s">
        <v>7</v>
      </c>
      <c r="L40">
        <v>75000</v>
      </c>
      <c r="M40" t="str">
        <f>IF(L40&gt;=H40,"True","False")</f>
        <v>True</v>
      </c>
      <c r="N40" t="str">
        <f>CONCATENATE(B40,F40,D40,UPPER(LEFT(J40,3)),RIGHT(A40,3))</f>
        <v>HO12CIVBLA035</v>
      </c>
    </row>
    <row r="41" spans="1:14">
      <c r="A41" t="s">
        <v>77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IF(14-F41&lt;0,100-F41+23,23-F41)</f>
        <v>10</v>
      </c>
      <c r="H41" s="2">
        <v>22188.5</v>
      </c>
      <c r="I41" s="2">
        <f>H41/(G41+0.5)</f>
        <v>2113.19047619048</v>
      </c>
      <c r="J41" t="s">
        <v>42</v>
      </c>
      <c r="K41" t="s">
        <v>4</v>
      </c>
      <c r="L41">
        <v>100000</v>
      </c>
      <c r="M41" t="str">
        <f>IF(L41&gt;=H41,"True","False")</f>
        <v>True</v>
      </c>
      <c r="N41" t="str">
        <f>CONCATENATE(B41,F41,D41,UPPER(LEFT(J41,3)),RIGHT(A41,3))</f>
        <v>HY13ELABLU052</v>
      </c>
    </row>
    <row r="42" spans="1:14">
      <c r="A42" t="s">
        <v>78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IF(14-F42&lt;0,100-F42+23,23-F42)</f>
        <v>14</v>
      </c>
      <c r="H42" s="2">
        <v>28464.8</v>
      </c>
      <c r="I42" s="2">
        <f>H42/(G42+0.5)</f>
        <v>1963.08965517241</v>
      </c>
      <c r="J42" t="s">
        <v>36</v>
      </c>
      <c r="K42" t="s">
        <v>13</v>
      </c>
      <c r="L42">
        <v>100000</v>
      </c>
      <c r="M42" t="str">
        <f>IF(L42&gt;=H42,"True","False")</f>
        <v>True</v>
      </c>
      <c r="N42" t="str">
        <f>CONCATENATE(B42,F42,D42,UPPER(LEFT(J42,3)),RIGHT(A42,3))</f>
        <v>GM09CMRWHI014</v>
      </c>
    </row>
    <row r="43" spans="1:14">
      <c r="A43" t="s">
        <v>79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IF(14-F43&lt;0,100-F43+23,23-F43)</f>
        <v>11</v>
      </c>
      <c r="H43" s="2">
        <v>22282</v>
      </c>
      <c r="I43" s="2">
        <f>H43/(G43+0.5)</f>
        <v>1937.5652173913</v>
      </c>
      <c r="J43" t="s">
        <v>42</v>
      </c>
      <c r="K43" t="s">
        <v>10</v>
      </c>
      <c r="L43">
        <v>100000</v>
      </c>
      <c r="M43" t="str">
        <f>IF(L43&gt;=H43,"True","False")</f>
        <v>True</v>
      </c>
      <c r="N43" t="str">
        <f>CONCATENATE(B43,F43,D43,UPPER(LEFT(J43,3)),RIGHT(A43,3))</f>
        <v>HY12ELABLU050</v>
      </c>
    </row>
    <row r="44" spans="1:14">
      <c r="A44" t="s">
        <v>80</v>
      </c>
      <c r="B44" t="str">
        <f>LEFT(A44,2)</f>
        <v>HY</v>
      </c>
      <c r="C44" t="str">
        <f>VLOOKUP(B44,B$56:C$61,2)</f>
        <v>Hundai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IF(14-F44&lt;0,100-F44+23,23-F44)</f>
        <v>10</v>
      </c>
      <c r="H44" s="2">
        <v>20223.9</v>
      </c>
      <c r="I44" s="2">
        <f>H44/(G44+0.5)</f>
        <v>1926.08571428571</v>
      </c>
      <c r="J44" t="s">
        <v>38</v>
      </c>
      <c r="K44" t="s">
        <v>11</v>
      </c>
      <c r="L44">
        <v>100000</v>
      </c>
      <c r="M44" t="str">
        <f>IF(L44&gt;=H44,"True","False")</f>
        <v>True</v>
      </c>
      <c r="N44" t="str">
        <f>CONCATENATE(B44,F44,D44,UPPER(LEFT(J44,3)),RIGHT(A44,3))</f>
        <v>HY13ELABLA051</v>
      </c>
    </row>
    <row r="45" spans="1:14">
      <c r="A45" t="s">
        <v>81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IF(14-F45&lt;0,100-F45+23,23-F45)</f>
        <v>11</v>
      </c>
      <c r="H45" s="2">
        <v>22128.2</v>
      </c>
      <c r="I45" s="2">
        <f>H45/(G45+0.5)</f>
        <v>1924.19130434783</v>
      </c>
      <c r="J45" t="s">
        <v>42</v>
      </c>
      <c r="K45" t="s">
        <v>3</v>
      </c>
      <c r="L45">
        <v>100000</v>
      </c>
      <c r="M45" t="str">
        <f>IF(L45&gt;=H45,"True","False")</f>
        <v>True</v>
      </c>
      <c r="N45" t="str">
        <f>CONCATENATE(B45,F45,D45,UPPER(LEFT(J45,3)),RIGHT(A45,3))</f>
        <v>TY12CAMBLU029</v>
      </c>
    </row>
    <row r="46" spans="1:14">
      <c r="A46" t="s">
        <v>82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IF(14-F46&lt;0,100-F46+23,23-F46)</f>
        <v>9</v>
      </c>
      <c r="H46" s="2">
        <v>17556.3</v>
      </c>
      <c r="I46" s="2">
        <f>H46/(G46+0.5)</f>
        <v>1848.03157894737</v>
      </c>
      <c r="J46" t="s">
        <v>42</v>
      </c>
      <c r="K46" t="s">
        <v>11</v>
      </c>
      <c r="L46">
        <v>100000</v>
      </c>
      <c r="M46" t="str">
        <f>IF(L46&gt;=H46,"True","False")</f>
        <v>True</v>
      </c>
      <c r="N46" t="str">
        <f>CONCATENATE(B46,F46,D46,UPPER(LEFT(J46,3)),RIGHT(A46,3))</f>
        <v>TY14CORBLU027</v>
      </c>
    </row>
    <row r="47" spans="1:14">
      <c r="A47" t="s">
        <v>83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IF(14-F47&lt;0,100-F47+23,23-F47)</f>
        <v>11</v>
      </c>
      <c r="H47" s="2">
        <v>19421.1</v>
      </c>
      <c r="I47" s="2">
        <f>H47/(G47+0.5)</f>
        <v>1688.79130434783</v>
      </c>
      <c r="J47" t="s">
        <v>38</v>
      </c>
      <c r="K47" t="s">
        <v>2</v>
      </c>
      <c r="L47">
        <v>100000</v>
      </c>
      <c r="M47" t="str">
        <f>IF(L47&gt;=H47,"True","False")</f>
        <v>True</v>
      </c>
      <c r="N47" t="str">
        <f>CONCATENATE(B47,F47,D47,UPPER(LEFT(J47,3)),RIGHT(A47,3))</f>
        <v>GM12CMRBLA015</v>
      </c>
    </row>
    <row r="48" spans="1:14">
      <c r="A48" t="s">
        <v>84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IF(14-F48&lt;0,100-F48+23,23-F48)</f>
        <v>11</v>
      </c>
      <c r="H48" s="2">
        <v>19341.7</v>
      </c>
      <c r="I48" s="2">
        <f>H48/(G48+0.5)</f>
        <v>1681.88695652174</v>
      </c>
      <c r="J48" t="s">
        <v>36</v>
      </c>
      <c r="K48" t="s">
        <v>18</v>
      </c>
      <c r="L48">
        <v>75000</v>
      </c>
      <c r="M48" t="str">
        <f>IF(L48&gt;=H48,"True","False")</f>
        <v>True</v>
      </c>
      <c r="N48" t="str">
        <f>CONCATENATE(B48,F48,D48,UPPER(LEFT(J48,3)),RIGHT(A48,3))</f>
        <v>FD12FCSWHI011</v>
      </c>
    </row>
    <row r="49" spans="1:14">
      <c r="A49" t="s">
        <v>85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IF(14-F49&lt;0,100-F49+23,23-F49)</f>
        <v>13</v>
      </c>
      <c r="H49" s="2">
        <v>22573</v>
      </c>
      <c r="I49" s="2">
        <f>H49/(G49+0.5)</f>
        <v>1672.07407407407</v>
      </c>
      <c r="J49" t="s">
        <v>42</v>
      </c>
      <c r="K49" t="s">
        <v>16</v>
      </c>
      <c r="L49">
        <v>75000</v>
      </c>
      <c r="M49" t="str">
        <f>IF(L49&gt;=H49,"True","False")</f>
        <v>True</v>
      </c>
      <c r="N49" t="str">
        <f>CONCATENATE(B49,F49,D49,UPPER(LEFT(J49,3)),RIGHT(A49,3))</f>
        <v>HO10CIVBLU032</v>
      </c>
    </row>
    <row r="50" spans="1:14">
      <c r="A50" t="s">
        <v>86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IF(14-F50&lt;0,100-F50+23,23-F50)</f>
        <v>9</v>
      </c>
      <c r="H50" s="2">
        <v>14289.6</v>
      </c>
      <c r="I50" s="2">
        <f>H50/(G50+0.5)</f>
        <v>1504.16842105263</v>
      </c>
      <c r="J50" t="s">
        <v>36</v>
      </c>
      <c r="K50" t="s">
        <v>16</v>
      </c>
      <c r="L50">
        <v>100000</v>
      </c>
      <c r="M50" t="str">
        <f>IF(L50&gt;=H50,"True","False")</f>
        <v>True</v>
      </c>
      <c r="N50" t="str">
        <f>CONCATENATE(B50,F50,D50,UPPER(LEFT(J50,3)),RIGHT(A50,3))</f>
        <v>GM14CMRWHI016</v>
      </c>
    </row>
    <row r="51" spans="1:14">
      <c r="A51" t="s">
        <v>87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IF(14-F51&lt;0,100-F51+23,23-F51)</f>
        <v>10</v>
      </c>
      <c r="H51" s="2">
        <v>13867.6</v>
      </c>
      <c r="I51" s="2">
        <f>H51/(G51+0.5)</f>
        <v>1320.72380952381</v>
      </c>
      <c r="J51" t="s">
        <v>38</v>
      </c>
      <c r="K51" t="s">
        <v>3</v>
      </c>
      <c r="L51">
        <v>75000</v>
      </c>
      <c r="M51" t="str">
        <f>IF(L51&gt;=H51,"True","False")</f>
        <v>True</v>
      </c>
      <c r="N51" t="str">
        <f>CONCATENATE(B51,F51,D51,UPPER(LEFT(J51,3)),RIGHT(A51,3))</f>
        <v>HO13CIVBLA036</v>
      </c>
    </row>
    <row r="52" spans="1:14">
      <c r="A52" t="s">
        <v>88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IF(14-F52&lt;0,100-F52+23,23-F52)</f>
        <v>10</v>
      </c>
      <c r="H52" s="2">
        <v>13682.9</v>
      </c>
      <c r="I52" s="2">
        <f>H52/(G52+0.5)</f>
        <v>1303.13333333333</v>
      </c>
      <c r="J52" t="s">
        <v>38</v>
      </c>
      <c r="K52" t="s">
        <v>12</v>
      </c>
      <c r="L52">
        <v>75000</v>
      </c>
      <c r="M52" t="str">
        <f>IF(L52&gt;=H52,"True","False")</f>
        <v>True</v>
      </c>
      <c r="N52" t="str">
        <f>CONCATENATE(B52,F52,D52,UPPER(LEFT(J52,3)),RIGHT(A52,3))</f>
        <v>FD13FCSBLA013</v>
      </c>
    </row>
    <row r="53" spans="1:14">
      <c r="A53" t="s">
        <v>89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IF(14-F53&lt;0,100-F53+23,23-F53)</f>
        <v>9</v>
      </c>
      <c r="H53" s="2">
        <v>3708.1</v>
      </c>
      <c r="I53" s="2">
        <f>H53/(G53+0.5)</f>
        <v>390.326315789474</v>
      </c>
      <c r="J53" t="s">
        <v>38</v>
      </c>
      <c r="K53" t="s">
        <v>10</v>
      </c>
      <c r="L53">
        <v>100000</v>
      </c>
      <c r="M53" t="str">
        <f>IF(L53&gt;=H53,"True","False")</f>
        <v>True</v>
      </c>
      <c r="N53" t="str">
        <f>CONCATENATE(B53,F53,D53,UPPER(LEFT(J53,3)),RIGHT(A53,3))</f>
        <v>HO14ODYBLA041</v>
      </c>
    </row>
    <row r="56" spans="2:5">
      <c r="B56" t="s">
        <v>90</v>
      </c>
      <c r="C56" t="s">
        <v>91</v>
      </c>
      <c r="D56" t="s">
        <v>92</v>
      </c>
      <c r="E56" t="s">
        <v>93</v>
      </c>
    </row>
    <row r="57" spans="2:5">
      <c r="B57" t="s">
        <v>94</v>
      </c>
      <c r="C57" t="s">
        <v>95</v>
      </c>
      <c r="D57" t="s">
        <v>96</v>
      </c>
      <c r="E57" t="s">
        <v>97</v>
      </c>
    </row>
    <row r="58" spans="2:5">
      <c r="B58" t="s">
        <v>98</v>
      </c>
      <c r="C58" t="s">
        <v>99</v>
      </c>
      <c r="D58" t="s">
        <v>100</v>
      </c>
      <c r="E58" t="s">
        <v>101</v>
      </c>
    </row>
    <row r="59" spans="2:5">
      <c r="B59" t="s">
        <v>102</v>
      </c>
      <c r="C59" t="s">
        <v>103</v>
      </c>
      <c r="D59" t="s">
        <v>104</v>
      </c>
      <c r="E59" t="s">
        <v>105</v>
      </c>
    </row>
    <row r="60" spans="2:5">
      <c r="B60" t="s">
        <v>106</v>
      </c>
      <c r="C60" t="s">
        <v>107</v>
      </c>
      <c r="D60" t="s">
        <v>108</v>
      </c>
      <c r="E60" t="s">
        <v>109</v>
      </c>
    </row>
    <row r="61" spans="2:5">
      <c r="B61" t="s">
        <v>110</v>
      </c>
      <c r="C61" t="s">
        <v>111</v>
      </c>
      <c r="D61" t="s">
        <v>112</v>
      </c>
      <c r="E61" t="s">
        <v>113</v>
      </c>
    </row>
    <row r="62" spans="4:5">
      <c r="D62" t="s">
        <v>114</v>
      </c>
      <c r="E62" t="s">
        <v>115</v>
      </c>
    </row>
    <row r="63" spans="4:5">
      <c r="D63" t="s">
        <v>116</v>
      </c>
      <c r="E63" t="s">
        <v>117</v>
      </c>
    </row>
    <row r="64" spans="4:5">
      <c r="D64" t="s">
        <v>118</v>
      </c>
      <c r="E64" t="s">
        <v>119</v>
      </c>
    </row>
    <row r="65" spans="4:5">
      <c r="D65" t="s">
        <v>120</v>
      </c>
      <c r="E65" t="s">
        <v>121</v>
      </c>
    </row>
    <row r="66" spans="4:5">
      <c r="D66" t="s">
        <v>122</v>
      </c>
      <c r="E66" t="s">
        <v>123</v>
      </c>
    </row>
  </sheetData>
  <sortState ref="A2:N53">
    <sortCondition ref="I2:I53" descending="1"/>
  </sortState>
  <conditionalFormatting sqref="I$1:I$1048576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</dc:creator>
  <cp:lastModifiedBy>abdal</cp:lastModifiedBy>
  <dcterms:created xsi:type="dcterms:W3CDTF">2023-03-25T22:56:12Z</dcterms:created>
  <dcterms:modified xsi:type="dcterms:W3CDTF">2023-03-26T04:37:36Z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AE7469054F604089A790EA36636C6153</vt:lpwstr>
  </property>
  <property fmtid="{D5CDD505-2E9C-101B-9397-08002B2CF9AE}" pid="3" name="KSOProductBuildVer">
    <vt:lpwstr>1033-11.2.0.11219</vt:lpwstr>
  </property>
</Properties>
</file>