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edemand\iaschool-ibm\"/>
    </mc:Choice>
  </mc:AlternateContent>
  <xr:revisionPtr revIDLastSave="0" documentId="13_ncr:1_{CB092FD7-9683-4347-9EF3-6B3FED07ADB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imeline" sheetId="2" r:id="rId1"/>
    <sheet name="calendrier" sheetId="1" r:id="rId2"/>
    <sheet name="Level 1" sheetId="3" r:id="rId3"/>
    <sheet name="Level 2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 s="1"/>
  <c r="B12" i="4" l="1"/>
  <c r="B7" i="4" l="1"/>
  <c r="B13" i="4"/>
  <c r="B11" i="4"/>
  <c r="B10" i="4"/>
  <c r="B9" i="4"/>
  <c r="B8" i="4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B6" i="2"/>
  <c r="C4" i="3" l="1"/>
  <c r="D4" i="3" s="1"/>
  <c r="C3" i="3"/>
  <c r="D3" i="3" s="1"/>
  <c r="C5" i="2"/>
  <c r="B7" i="2"/>
  <c r="C7" i="2" s="1"/>
  <c r="C6" i="2"/>
  <c r="E6" i="2"/>
  <c r="E5" i="2"/>
  <c r="C6" i="3" l="1"/>
  <c r="D6" i="3" s="1"/>
  <c r="E7" i="2"/>
  <c r="B8" i="2"/>
  <c r="C8" i="3" l="1"/>
  <c r="D8" i="3" s="1"/>
  <c r="E8" i="2"/>
  <c r="C8" i="2"/>
  <c r="B9" i="2"/>
  <c r="C9" i="3" l="1"/>
  <c r="D9" i="3" s="1"/>
  <c r="B10" i="2"/>
  <c r="C9" i="2"/>
  <c r="E9" i="2"/>
  <c r="B11" i="2" l="1"/>
  <c r="C10" i="2"/>
  <c r="E10" i="2"/>
  <c r="C11" i="3" l="1"/>
  <c r="D11" i="3" s="1"/>
  <c r="E11" i="2"/>
  <c r="C11" i="2"/>
  <c r="B12" i="2"/>
  <c r="C12" i="3" l="1"/>
  <c r="D12" i="3" s="1"/>
  <c r="E12" i="2"/>
  <c r="C12" i="2"/>
  <c r="B13" i="2"/>
  <c r="C13" i="2" l="1"/>
  <c r="B14" i="2"/>
  <c r="C4" i="4" s="1"/>
  <c r="D4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E13" i="2"/>
  <c r="E14" i="2" l="1"/>
  <c r="C14" i="2"/>
  <c r="B15" i="2"/>
  <c r="E15" i="2" l="1"/>
  <c r="B16" i="2"/>
  <c r="C15" i="2"/>
  <c r="B17" i="2" l="1"/>
  <c r="E16" i="2"/>
  <c r="C16" i="2"/>
  <c r="C17" i="2" l="1"/>
  <c r="E17" i="2"/>
  <c r="B18" i="2"/>
  <c r="B19" i="2" l="1"/>
  <c r="E18" i="2"/>
  <c r="C18" i="2"/>
  <c r="B20" i="2" l="1"/>
  <c r="E19" i="2"/>
  <c r="C19" i="2"/>
  <c r="B21" i="2" l="1"/>
  <c r="E20" i="2"/>
  <c r="C20" i="2"/>
  <c r="C21" i="2" l="1"/>
  <c r="E21" i="2"/>
  <c r="B22" i="2"/>
  <c r="E22" i="2" l="1"/>
  <c r="C22" i="2"/>
  <c r="B23" i="2"/>
  <c r="E23" i="2" l="1"/>
  <c r="C23" i="2"/>
</calcChain>
</file>

<file path=xl/sharedStrings.xml><?xml version="1.0" encoding="utf-8"?>
<sst xmlns="http://schemas.openxmlformats.org/spreadsheetml/2006/main" count="412" uniqueCount="90">
  <si>
    <t>M</t>
  </si>
  <si>
    <t>J</t>
  </si>
  <si>
    <t>M11</t>
  </si>
  <si>
    <t>D</t>
  </si>
  <si>
    <t>M16</t>
  </si>
  <si>
    <t>V</t>
  </si>
  <si>
    <t>L</t>
  </si>
  <si>
    <t>M24</t>
  </si>
  <si>
    <t>M26</t>
  </si>
  <si>
    <t>bilan</t>
  </si>
  <si>
    <t>S</t>
  </si>
  <si>
    <t>M15</t>
  </si>
  <si>
    <t>M21/M22</t>
  </si>
  <si>
    <t>M12</t>
  </si>
  <si>
    <t>CONGES</t>
  </si>
  <si>
    <t>M17</t>
  </si>
  <si>
    <t>M25</t>
  </si>
  <si>
    <t>M27</t>
  </si>
  <si>
    <t>M23</t>
  </si>
  <si>
    <t>M13</t>
  </si>
  <si>
    <t>M28</t>
  </si>
  <si>
    <t>M14</t>
  </si>
  <si>
    <t>Bilan</t>
  </si>
  <si>
    <t>férié</t>
  </si>
  <si>
    <t>weekend</t>
  </si>
  <si>
    <t>CENTRE</t>
  </si>
  <si>
    <t>ENTREPRISE</t>
  </si>
  <si>
    <t>Expert IBM</t>
  </si>
  <si>
    <t>Intervenant exterieur</t>
  </si>
  <si>
    <t>CHRONOLOGIE DU PROJET</t>
  </si>
  <si>
    <t>DÉTAILS DU PROJET</t>
  </si>
  <si>
    <t>DATE</t>
  </si>
  <si>
    <t>JALON</t>
  </si>
  <si>
    <t>POSITION</t>
  </si>
  <si>
    <t>LIGNE DE BASE</t>
  </si>
  <si>
    <t>POSITION AJUSTÉE</t>
  </si>
  <si>
    <t>DATE AJUSTÉE</t>
  </si>
  <si>
    <t>JALON AJUSTÉ</t>
  </si>
  <si>
    <t>DUREE (sem)</t>
  </si>
  <si>
    <t>Module</t>
  </si>
  <si>
    <t>Contenu</t>
  </si>
  <si>
    <t>Fondamentaux
Maths-Python-Structures de données</t>
  </si>
  <si>
    <t>Python en data science
Agilité
Structures de données
JS+HTML</t>
  </si>
  <si>
    <t>Analyse de données
Structure de données
JS+HTML</t>
  </si>
  <si>
    <t>Visualisation des données
JS</t>
  </si>
  <si>
    <t>Machine Learning
Structure de données
NoSQL</t>
  </si>
  <si>
    <t xml:space="preserve">Introduction au Deep learning </t>
  </si>
  <si>
    <t>Bilan niv 1</t>
  </si>
  <si>
    <t xml:space="preserve">Bilan
Rattrappage pour les badges non obtenus
Lancement du projet level1
</t>
  </si>
  <si>
    <t>Congés</t>
  </si>
  <si>
    <t>Bilan niv 2</t>
  </si>
  <si>
    <t>Période d'alternance</t>
  </si>
  <si>
    <t>début</t>
  </si>
  <si>
    <t>fin</t>
  </si>
  <si>
    <t>intervention</t>
  </si>
  <si>
    <t>date</t>
  </si>
  <si>
    <t>Expert RGPD</t>
  </si>
  <si>
    <t>à définir</t>
  </si>
  <si>
    <t>Intervenant et contenu</t>
  </si>
  <si>
    <t>Ethique - Droit
Présentation des Frameworks Deep Learning
NoSQL</t>
  </si>
  <si>
    <t>Traitement du langage
Théorie des graphes</t>
  </si>
  <si>
    <t>Prédictions de séries temporelles
Théorie des graphes</t>
  </si>
  <si>
    <t>Détection d'anomalies
Théorie des graphes</t>
  </si>
  <si>
    <t>Data science et big data
Théorie des graphes &amp; IA
Atelier IoT</t>
  </si>
  <si>
    <t>M21</t>
  </si>
  <si>
    <t>M22</t>
  </si>
  <si>
    <t>Expert Droit-Ethique-Psychologie cognitive</t>
  </si>
  <si>
    <t>Bilan
Rattrappage pour les badges non obtenus
Atelier IoT
Présentation des projets personnels</t>
  </si>
  <si>
    <t>Reconnaissance d'image
NoSQL</t>
  </si>
  <si>
    <t>LearnQuest Ateliers agilité par 1/2 classe</t>
  </si>
  <si>
    <t>Méthodologie en data science</t>
  </si>
  <si>
    <t>Retour d’experience sur des cas d'utilisations de la data science pour des clients IBM</t>
  </si>
  <si>
    <t>Travaux pratiques sur un cas (scoring de client pour les assurances) - import, nettoyage, types de variables, correlation , modelisation</t>
  </si>
  <si>
    <t>Travaux pratiques sur visualisation des donnes avec Cognos Analytics et librairies python</t>
  </si>
  <si>
    <t>Presentation sur Pourquoi, comment et cas d’usages du Big data</t>
  </si>
  <si>
    <t>Travaux pratiques sur ScikitLearn : regression, classification, cross validation , random forest</t>
  </si>
  <si>
    <t>Travaux pratiques sur  le scoring client : test de different algo et tuning hyper parametres</t>
  </si>
  <si>
    <t>4 jours du 19 au 22 octobre</t>
  </si>
  <si>
    <t>11/12 janv
14/15 janv</t>
  </si>
  <si>
    <t>Application NLP</t>
  </si>
  <si>
    <t>Application réseaux à convolution</t>
  </si>
  <si>
    <t>Application réseaux récurrents</t>
  </si>
  <si>
    <t>Application autoencorders</t>
  </si>
  <si>
    <t>Deep Learning avec Spark
Théorie des graphes &amp; IA
Atelier IoT</t>
  </si>
  <si>
    <t>Usage des pipelines spark en deep learning</t>
  </si>
  <si>
    <t>début alternance</t>
  </si>
  <si>
    <t>Bilans</t>
  </si>
  <si>
    <t>M21 / M22</t>
  </si>
  <si>
    <t>Vacances scolaires</t>
  </si>
  <si>
    <t>Intervention externes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</si>
</sst>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C]d\-mmm;@"/>
  </numFmts>
  <fonts count="18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color rgb="FF977500"/>
      <name val="Franklin Gothic Medium"/>
      <family val="2"/>
    </font>
    <font>
      <sz val="11"/>
      <color rgb="FF595959"/>
      <name val="Bookman Old Style"/>
      <family val="2"/>
    </font>
    <font>
      <sz val="14"/>
      <color rgb="FF977500"/>
      <name val="Franklin Gothic Medium"/>
      <family val="2"/>
    </font>
    <font>
      <sz val="12"/>
      <color rgb="FF595959"/>
      <name val="Bookman Old Style"/>
      <family val="1"/>
    </font>
    <font>
      <b/>
      <sz val="11"/>
      <color rgb="FF595959"/>
      <name val="Bookman Old Style"/>
      <family val="2"/>
    </font>
    <font>
      <sz val="11"/>
      <color rgb="FF262626"/>
      <name val="Bookman Old Style"/>
      <family val="2"/>
    </font>
    <font>
      <sz val="10"/>
      <color rgb="FF262626"/>
      <name val="Bookman Old Style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 (Body)"/>
    </font>
    <font>
      <sz val="1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977500"/>
      </bottom>
      <diagonal/>
    </border>
    <border>
      <left/>
      <right/>
      <top style="medium">
        <color indexed="64"/>
      </top>
      <bottom style="thin">
        <color rgb="FFD9D9D9"/>
      </bottom>
      <diagonal/>
    </border>
    <border>
      <left/>
      <right style="thin">
        <color rgb="FFD9D9D9"/>
      </right>
      <top style="medium">
        <color indexed="64"/>
      </top>
      <bottom style="thin">
        <color rgb="FFD9D9D9"/>
      </bottom>
      <diagonal/>
    </border>
    <border>
      <left/>
      <right style="medium">
        <color indexed="64"/>
      </right>
      <top style="medium">
        <color indexed="64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medium">
        <color indexed="64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medium">
        <color indexed="64"/>
      </bottom>
      <diagonal/>
    </border>
    <border>
      <left/>
      <right style="thin">
        <color rgb="FFD9D9D9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rgb="FFD9D9D9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thin">
        <color rgb="FFD9D9D9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rgb="FFD9D9D9"/>
      </top>
      <bottom style="thin">
        <color rgb="FFD9D9D9"/>
      </bottom>
      <diagonal/>
    </border>
    <border>
      <left style="medium">
        <color theme="0" tint="-0.249977111117893"/>
      </left>
      <right style="medium">
        <color theme="0" tint="-0.249977111117893"/>
      </right>
      <top style="thin">
        <color rgb="FFD9D9D9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thin">
        <color rgb="FFD9D9D9"/>
      </bottom>
      <diagonal/>
    </border>
    <border>
      <left/>
      <right style="medium">
        <color theme="0" tint="-0.249977111117893"/>
      </right>
      <top style="thin">
        <color rgb="FFD9D9D9"/>
      </top>
      <bottom/>
      <diagonal/>
    </border>
    <border>
      <left/>
      <right style="medium">
        <color theme="0" tint="-0.249977111117893"/>
      </right>
      <top/>
      <bottom style="thin">
        <color rgb="FFD9D9D9"/>
      </bottom>
      <diagonal/>
    </border>
    <border>
      <left/>
      <right style="medium">
        <color theme="0" tint="-0.249977111117893"/>
      </right>
      <top style="thin">
        <color rgb="FFD9D9D9"/>
      </top>
      <bottom style="thin">
        <color rgb="FFD9D9D9"/>
      </bottom>
      <diagonal/>
    </border>
    <border>
      <left/>
      <right style="medium">
        <color theme="0" tint="-0.249977111117893"/>
      </right>
      <top style="thin">
        <color rgb="FFD9D9D9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rgb="FFD9D9D9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128">
    <xf numFmtId="0" fontId="0" fillId="0" borderId="0" xfId="0"/>
    <xf numFmtId="0" fontId="4" fillId="0" borderId="0" xfId="0" applyFont="1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5" fillId="7" borderId="0" xfId="0" applyFont="1" applyFill="1"/>
    <xf numFmtId="0" fontId="0" fillId="0" borderId="0" xfId="0" applyAlignment="1">
      <alignment vertical="center" textRotation="90"/>
    </xf>
    <xf numFmtId="0" fontId="0" fillId="0" borderId="0" xfId="0" applyAlignment="1">
      <alignment horizontal="center"/>
    </xf>
    <xf numFmtId="14" fontId="0" fillId="0" borderId="0" xfId="0" applyNumberFormat="1"/>
    <xf numFmtId="0" fontId="6" fillId="4" borderId="0" xfId="0" applyFont="1" applyFill="1"/>
    <xf numFmtId="0" fontId="0" fillId="6" borderId="0" xfId="0" applyFill="1"/>
    <xf numFmtId="0" fontId="1" fillId="0" borderId="0" xfId="1" applyAlignment="1">
      <alignment vertical="center"/>
    </xf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7" fillId="0" borderId="12" xfId="1" applyFont="1" applyFill="1" applyBorder="1" applyAlignment="1">
      <alignment vertical="center"/>
    </xf>
    <xf numFmtId="0" fontId="8" fillId="0" borderId="0" xfId="0" applyFont="1" applyAlignment="1">
      <alignment horizontal="left" vertical="center" wrapText="1" indent="2"/>
    </xf>
    <xf numFmtId="0" fontId="9" fillId="0" borderId="0" xfId="2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10" fillId="0" borderId="0" xfId="3" applyFont="1" applyFill="1" applyBorder="1" applyAlignment="1">
      <alignment horizontal="left" vertical="center" indent="2"/>
    </xf>
    <xf numFmtId="0" fontId="8" fillId="0" borderId="0" xfId="0" applyFont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2"/>
    </xf>
    <xf numFmtId="0" fontId="8" fillId="0" borderId="7" xfId="0" applyFont="1" applyBorder="1" applyAlignment="1">
      <alignment horizontal="left" vertical="center" wrapText="1" indent="2"/>
    </xf>
    <xf numFmtId="1" fontId="8" fillId="0" borderId="7" xfId="0" applyNumberFormat="1" applyFont="1" applyBorder="1" applyAlignment="1">
      <alignment horizontal="center" vertical="center" wrapText="1"/>
    </xf>
    <xf numFmtId="1" fontId="8" fillId="0" borderId="7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left" vertical="center" wrapText="1" indent="2"/>
    </xf>
    <xf numFmtId="164" fontId="8" fillId="0" borderId="11" xfId="0" applyNumberFormat="1" applyFont="1" applyBorder="1" applyAlignment="1">
      <alignment horizontal="left" vertical="center" indent="2"/>
    </xf>
    <xf numFmtId="1" fontId="8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/>
    </xf>
    <xf numFmtId="0" fontId="12" fillId="10" borderId="17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left" vertical="center" wrapText="1" indent="2"/>
    </xf>
    <xf numFmtId="0" fontId="12" fillId="10" borderId="16" xfId="0" applyFont="1" applyFill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indent="2"/>
    </xf>
    <xf numFmtId="0" fontId="8" fillId="0" borderId="9" xfId="0" applyFont="1" applyBorder="1" applyAlignment="1">
      <alignment horizontal="left" vertical="center" wrapText="1" indent="2"/>
    </xf>
    <xf numFmtId="0" fontId="8" fillId="0" borderId="9" xfId="0" applyFont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 indent="2"/>
    </xf>
    <xf numFmtId="0" fontId="12" fillId="10" borderId="13" xfId="0" applyFont="1" applyFill="1" applyBorder="1" applyAlignment="1">
      <alignment horizontal="center" vertical="center" wrapText="1"/>
    </xf>
    <xf numFmtId="1" fontId="8" fillId="0" borderId="9" xfId="0" applyNumberFormat="1" applyFont="1" applyBorder="1" applyAlignment="1">
      <alignment horizontal="center" vertical="center" wrapText="1"/>
    </xf>
    <xf numFmtId="14" fontId="8" fillId="0" borderId="9" xfId="0" applyNumberFormat="1" applyFont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6" fontId="0" fillId="0" borderId="21" xfId="0" applyNumberFormat="1" applyBorder="1" applyAlignment="1">
      <alignment horizontal="center" vertical="center"/>
    </xf>
    <xf numFmtId="16" fontId="0" fillId="0" borderId="21" xfId="0" applyNumberForma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horizontal="left" vertical="center"/>
    </xf>
    <xf numFmtId="16" fontId="0" fillId="0" borderId="23" xfId="0" applyNumberFormat="1" applyBorder="1" applyAlignment="1">
      <alignment horizontal="center" vertical="center"/>
    </xf>
    <xf numFmtId="0" fontId="8" fillId="0" borderId="26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2" xfId="0" applyFont="1" applyBorder="1" applyAlignment="1">
      <alignment horizontal="left" vertical="center" wrapText="1" indent="2"/>
    </xf>
    <xf numFmtId="0" fontId="8" fillId="0" borderId="28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3" xfId="0" applyFont="1" applyBorder="1" applyAlignment="1">
      <alignment horizontal="left" vertical="center" wrapText="1" indent="2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6" fontId="0" fillId="0" borderId="23" xfId="0" applyNumberFormat="1" applyBorder="1" applyAlignment="1">
      <alignment vertical="center"/>
    </xf>
    <xf numFmtId="16" fontId="0" fillId="0" borderId="21" xfId="0" applyNumberFormat="1" applyBorder="1" applyAlignment="1">
      <alignment horizontal="center" vertical="center" wrapText="1"/>
    </xf>
    <xf numFmtId="0" fontId="4" fillId="0" borderId="38" xfId="0" applyFont="1" applyBorder="1" applyAlignment="1">
      <alignment horizontal="left" vertical="center"/>
    </xf>
    <xf numFmtId="0" fontId="4" fillId="0" borderId="38" xfId="0" applyFont="1" applyBorder="1" applyAlignment="1">
      <alignment vertical="center"/>
    </xf>
    <xf numFmtId="0" fontId="8" fillId="0" borderId="24" xfId="0" applyFont="1" applyBorder="1" applyAlignment="1">
      <alignment vertical="center" wrapText="1"/>
    </xf>
    <xf numFmtId="0" fontId="8" fillId="0" borderId="43" xfId="0" applyFont="1" applyBorder="1" applyAlignment="1">
      <alignment vertical="center" wrapText="1"/>
    </xf>
    <xf numFmtId="0" fontId="7" fillId="0" borderId="0" xfId="1" applyFont="1" applyFill="1" applyBorder="1" applyAlignment="1">
      <alignment vertical="center"/>
    </xf>
    <xf numFmtId="0" fontId="16" fillId="0" borderId="21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8" fillId="0" borderId="44" xfId="0" applyFont="1" applyFill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16" fontId="0" fillId="0" borderId="45" xfId="0" applyNumberFormat="1" applyBorder="1" applyAlignment="1">
      <alignment vertical="center"/>
    </xf>
    <xf numFmtId="16" fontId="0" fillId="0" borderId="35" xfId="0" applyNumberFormat="1" applyBorder="1" applyAlignment="1">
      <alignment vertical="center"/>
    </xf>
    <xf numFmtId="0" fontId="4" fillId="0" borderId="35" xfId="0" applyFont="1" applyBorder="1" applyAlignment="1">
      <alignment vertical="center"/>
    </xf>
    <xf numFmtId="16" fontId="0" fillId="0" borderId="21" xfId="0" applyNumberFormat="1" applyBorder="1" applyAlignment="1">
      <alignment horizontal="center" vertical="center"/>
    </xf>
    <xf numFmtId="0" fontId="0" fillId="11" borderId="0" xfId="0" applyFill="1"/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0" xfId="0" applyAlignment="1">
      <alignment horizontal="left"/>
    </xf>
    <xf numFmtId="0" fontId="8" fillId="0" borderId="29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4" fillId="0" borderId="21" xfId="0" applyFont="1" applyBorder="1" applyAlignment="1">
      <alignment horizontal="left" vertical="center"/>
    </xf>
    <xf numFmtId="16" fontId="0" fillId="0" borderId="23" xfId="0" applyNumberFormat="1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1" xfId="0" applyFont="1" applyBorder="1" applyAlignment="1">
      <alignment horizontal="center" vertical="center"/>
    </xf>
    <xf numFmtId="16" fontId="0" fillId="0" borderId="35" xfId="0" applyNumberFormat="1" applyBorder="1" applyAlignment="1">
      <alignment horizontal="center" vertical="center"/>
    </xf>
    <xf numFmtId="16" fontId="0" fillId="0" borderId="37" xfId="0" applyNumberFormat="1" applyBorder="1" applyAlignment="1">
      <alignment horizontal="center" vertical="center"/>
    </xf>
    <xf numFmtId="0" fontId="16" fillId="0" borderId="35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" fillId="0" borderId="38" xfId="0" applyFont="1" applyBorder="1" applyAlignment="1">
      <alignment horizontal="left" vertical="center"/>
    </xf>
    <xf numFmtId="0" fontId="8" fillId="0" borderId="41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16" fontId="0" fillId="0" borderId="39" xfId="0" applyNumberFormat="1" applyBorder="1" applyAlignment="1">
      <alignment horizontal="center" vertical="center"/>
    </xf>
    <xf numFmtId="16" fontId="0" fillId="0" borderId="34" xfId="0" applyNumberFormat="1" applyBorder="1" applyAlignment="1">
      <alignment horizontal="center" vertical="center"/>
    </xf>
    <xf numFmtId="16" fontId="0" fillId="0" borderId="40" xfId="0" applyNumberFormat="1" applyBorder="1" applyAlignment="1">
      <alignment horizontal="center" vertical="center"/>
    </xf>
    <xf numFmtId="16" fontId="0" fillId="0" borderId="36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6" fontId="0" fillId="0" borderId="35" xfId="0" applyNumberFormat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16" fontId="0" fillId="0" borderId="21" xfId="0" applyNumberFormat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6" fillId="0" borderId="0" xfId="0" applyFont="1" applyAlignment="1">
      <alignment vertical="center"/>
    </xf>
    <xf numFmtId="0" fontId="6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</cellXfs>
  <cellStyles count="4">
    <cellStyle name="Normal" xfId="0" builtinId="0"/>
    <cellStyle name="Titre" xfId="1" builtinId="15"/>
    <cellStyle name="Titre 1" xfId="2" builtinId="16"/>
    <cellStyle name="Titre 2" xfId="3" builtinId="17"/>
  </cellStyles>
  <dxfs count="8">
    <dxf>
      <numFmt numFmtId="0" formatCode="General"/>
      <alignment horizontal="center" vertical="center" textRotation="0" indent="0" justifyLastLine="0" shrinkToFit="0" readingOrder="0"/>
    </dxf>
    <dxf>
      <numFmt numFmtId="19" formatCode="dd/mm/yyyy"/>
      <alignment horizontal="center" vertical="center" textRotation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595959"/>
        <name val="Bookman Old Style"/>
        <scheme val="none"/>
      </font>
      <numFmt numFmtId="1" formatCode="0"/>
      <alignment horizontal="center" vertical="center" textRotation="0" indent="0" justifyLastLine="0" shrinkToFit="0" readingOrder="0"/>
    </dxf>
    <dxf>
      <numFmt numFmtId="164" formatCode="[$-40C]d\-mmm;@"/>
      <alignment horizontal="left" vertical="center" textRotation="0" wrapText="0" indent="2" justifyLastLine="0" shrinkToFit="0" readingOrder="0"/>
    </dxf>
    <dxf>
      <font>
        <b/>
        <i val="0"/>
        <color rgb="FF595959"/>
      </font>
      <fill>
        <patternFill>
          <bgColor rgb="FFFFFFFF"/>
        </patternFill>
      </fill>
      <border>
        <bottom style="medium">
          <color rgb="FF977500"/>
        </bottom>
      </border>
    </dxf>
    <dxf>
      <font>
        <color rgb="FF262626"/>
      </font>
      <fill>
        <patternFill>
          <bgColor rgb="FFF2F2F2"/>
        </patternFill>
      </fill>
      <border diagonalUp="0" diagonalDown="0">
        <left/>
        <right/>
        <top/>
        <bottom/>
        <vertical/>
        <horizontal style="thin">
          <color rgb="FFD9D9D9"/>
        </horizontal>
      </border>
    </dxf>
  </dxfs>
  <tableStyles count="1" defaultTableStyle="TableStyleMedium2" defaultPivotStyle="PivotStyleLight16">
    <tableStyle name="Chronologie du projet" pivot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'[1]Timeline 14sep'!$D$4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51D-4CD2-AD3F-398629E5CA07}"/>
                </c:ext>
              </c:extLst>
            </c:dLbl>
            <c:dLbl>
              <c:idx val="1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1D-4CD2-AD3F-398629E5CA07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1D-4CD2-AD3F-398629E5CA07}"/>
                </c:ext>
              </c:extLst>
            </c:dLbl>
            <c:dLbl>
              <c:idx val="3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51D-4CD2-AD3F-398629E5CA07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1D-4CD2-AD3F-398629E5CA07}"/>
                </c:ext>
              </c:extLst>
            </c:dLbl>
            <c:dLbl>
              <c:idx val="5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1D-4CD2-AD3F-398629E5CA07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1D-4CD2-AD3F-398629E5CA07}"/>
                </c:ext>
              </c:extLst>
            </c:dLbl>
            <c:dLbl>
              <c:idx val="7"/>
              <c:layout>
                <c:manualLayout>
                  <c:x val="4.7163915820294599E-8"/>
                  <c:y val="-3.2848752483629937E-17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 sz="1100" cap="all" spc="10" baseline="0">
                      <a:solidFill>
                        <a:srgbClr val="00B0F0"/>
                      </a:solidFill>
                      <a:latin typeface="+mj-lt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7-B51D-4CD2-AD3F-398629E5CA07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 sz="1100" cap="all" spc="10" baseline="0">
                      <a:solidFill>
                        <a:srgbClr val="00B050"/>
                      </a:solidFill>
                      <a:latin typeface="+mj-lt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8-B51D-4CD2-AD3F-398629E5CA07}"/>
                </c:ext>
              </c:extLst>
            </c:dLbl>
            <c:dLbl>
              <c:idx val="9"/>
              <c:layout>
                <c:manualLayout>
                  <c:x val="4.7163915820294599E-8"/>
                  <c:y val="-1.6424376241814969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51D-4CD2-AD3F-398629E5CA07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51D-4CD2-AD3F-398629E5CA07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51D-4CD2-AD3F-398629E5CA07}"/>
                </c:ext>
              </c:extLst>
            </c:dLbl>
            <c:dLbl>
              <c:idx val="16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 sz="1100" cap="all" spc="10" baseline="0">
                      <a:solidFill>
                        <a:srgbClr val="00B0F0"/>
                      </a:solidFill>
                      <a:latin typeface="+mj-lt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C-B51D-4CD2-AD3F-398629E5CA07}"/>
                </c:ext>
              </c:extLst>
            </c:dLbl>
            <c:dLbl>
              <c:idx val="17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 sz="1100" cap="all" spc="10" baseline="0">
                      <a:solidFill>
                        <a:srgbClr val="00B050"/>
                      </a:solidFill>
                      <a:latin typeface="+mj-lt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D-B51D-4CD2-AD3F-398629E5CA07}"/>
                </c:ext>
              </c:extLst>
            </c:dLbl>
            <c:dLbl>
              <c:idx val="18"/>
              <c:spPr>
                <a:solidFill>
                  <a:schemeClr val="bg1">
                    <a:lumMod val="95000"/>
                  </a:schemeClr>
                </a:solidFill>
                <a:ln>
                  <a:noFill/>
                </a:ln>
                <a:effectLst/>
              </c:spPr>
              <c:txPr>
                <a:bodyPr vertOverflow="overflow" horzOverflow="overflow" wrap="square" lIns="38100" tIns="19050" rIns="38100" bIns="19050" anchor="ctr">
                  <a:noAutofit/>
                </a:bodyPr>
                <a:lstStyle/>
                <a:p>
                  <a:pPr>
                    <a:defRPr sz="800" cap="all" spc="1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j-lt"/>
                    </a:defRPr>
                  </a:pPr>
                  <a:endParaRPr lang="fr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51D-4CD2-AD3F-398629E5CA07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1100" cap="all" spc="1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errBars>
          <c:cat>
            <c:strRef>
              <c:f>Timeline!$C$5:$C$23</c:f>
              <c:strCache>
                <c:ptCount val="19"/>
                <c:pt idx="0">
                  <c:v>Démarrage 
21 sept
M11</c:v>
                </c:pt>
                <c:pt idx="1">
                  <c:v>12 oct
M12</c:v>
                </c:pt>
                <c:pt idx="2">
                  <c:v>19 oct
M13</c:v>
                </c:pt>
                <c:pt idx="3">
                  <c:v>02 nov
M14</c:v>
                </c:pt>
                <c:pt idx="4">
                  <c:v>09 nov
M15</c:v>
                </c:pt>
                <c:pt idx="5">
                  <c:v>23 nov
M16</c:v>
                </c:pt>
                <c:pt idx="6">
                  <c:v>14 déc
M17</c:v>
                </c:pt>
                <c:pt idx="7">
                  <c:v>28 déc
Bilan niv 1</c:v>
                </c:pt>
                <c:pt idx="8">
                  <c:v>04 janv
Congés</c:v>
                </c:pt>
                <c:pt idx="9">
                  <c:v>11 janv
M21/M22</c:v>
                </c:pt>
                <c:pt idx="10">
                  <c:v>18 janv
M23</c:v>
                </c:pt>
                <c:pt idx="11">
                  <c:v>01 févr
M24</c:v>
                </c:pt>
                <c:pt idx="12">
                  <c:v>15 févr
M25</c:v>
                </c:pt>
                <c:pt idx="13">
                  <c:v>01 mars
M26</c:v>
                </c:pt>
                <c:pt idx="14">
                  <c:v>15 mars
M27</c:v>
                </c:pt>
                <c:pt idx="15">
                  <c:v>22 mars
M28</c:v>
                </c:pt>
                <c:pt idx="16">
                  <c:v>05 avr
Bilan niv 2</c:v>
                </c:pt>
                <c:pt idx="17">
                  <c:v>12 avr
Congés</c:v>
                </c:pt>
                <c:pt idx="18">
                  <c:v>19 avr
Période d'alternance</c:v>
                </c:pt>
              </c:strCache>
            </c:strRef>
          </c:cat>
          <c:val>
            <c:numRef>
              <c:f>'[1]Timeline 14sep'!$D$5:$D$23</c:f>
              <c:numCache>
                <c:formatCode>General</c:formatCode>
                <c:ptCount val="19"/>
                <c:pt idx="0">
                  <c:v>15</c:v>
                </c:pt>
                <c:pt idx="1">
                  <c:v>-10</c:v>
                </c:pt>
                <c:pt idx="2">
                  <c:v>15</c:v>
                </c:pt>
                <c:pt idx="3">
                  <c:v>-10</c:v>
                </c:pt>
                <c:pt idx="4">
                  <c:v>15</c:v>
                </c:pt>
                <c:pt idx="5">
                  <c:v>-15</c:v>
                </c:pt>
                <c:pt idx="6">
                  <c:v>15</c:v>
                </c:pt>
                <c:pt idx="7">
                  <c:v>-5</c:v>
                </c:pt>
                <c:pt idx="8">
                  <c:v>10</c:v>
                </c:pt>
                <c:pt idx="9">
                  <c:v>-10</c:v>
                </c:pt>
                <c:pt idx="10">
                  <c:v>15</c:v>
                </c:pt>
                <c:pt idx="11">
                  <c:v>-15</c:v>
                </c:pt>
                <c:pt idx="12">
                  <c:v>10</c:v>
                </c:pt>
                <c:pt idx="13">
                  <c:v>-15</c:v>
                </c:pt>
                <c:pt idx="14">
                  <c:v>15</c:v>
                </c:pt>
                <c:pt idx="15">
                  <c:v>-15</c:v>
                </c:pt>
                <c:pt idx="16">
                  <c:v>10</c:v>
                </c:pt>
                <c:pt idx="17">
                  <c:v>-10</c:v>
                </c:pt>
                <c:pt idx="1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51D-4CD2-AD3F-398629E5C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934536"/>
        <c:axId val="366934144"/>
      </c:barChart>
      <c:lineChart>
        <c:grouping val="standard"/>
        <c:varyColors val="0"/>
        <c:ser>
          <c:idx val="0"/>
          <c:order val="0"/>
          <c:tx>
            <c:strRef>
              <c:f>'[1]Timeline 14sep'!$B$4</c:f>
              <c:strCache>
                <c:ptCount val="1"/>
                <c:pt idx="0">
                  <c:v>DATE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>
                  <a:lumMod val="50000"/>
                </a:schemeClr>
              </a:solidFill>
              <a:ln w="63500" cmpd="thinThick">
                <a:solidFill>
                  <a:schemeClr val="accent3">
                    <a:lumMod val="75000"/>
                  </a:schemeClr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'[1]Timeline 14sep'!$B$5:$B$23</c:f>
              <c:numCache>
                <c:formatCode>General</c:formatCode>
                <c:ptCount val="19"/>
                <c:pt idx="0">
                  <c:v>44088</c:v>
                </c:pt>
                <c:pt idx="1">
                  <c:v>44109</c:v>
                </c:pt>
                <c:pt idx="2">
                  <c:v>44116</c:v>
                </c:pt>
                <c:pt idx="3">
                  <c:v>44130</c:v>
                </c:pt>
                <c:pt idx="4">
                  <c:v>44137</c:v>
                </c:pt>
                <c:pt idx="5">
                  <c:v>44151</c:v>
                </c:pt>
                <c:pt idx="6">
                  <c:v>44172</c:v>
                </c:pt>
                <c:pt idx="7">
                  <c:v>44186</c:v>
                </c:pt>
                <c:pt idx="8">
                  <c:v>44193</c:v>
                </c:pt>
                <c:pt idx="9">
                  <c:v>44200</c:v>
                </c:pt>
                <c:pt idx="10">
                  <c:v>44207</c:v>
                </c:pt>
                <c:pt idx="11">
                  <c:v>44221</c:v>
                </c:pt>
                <c:pt idx="12">
                  <c:v>44235</c:v>
                </c:pt>
                <c:pt idx="13">
                  <c:v>44249</c:v>
                </c:pt>
                <c:pt idx="14">
                  <c:v>44263</c:v>
                </c:pt>
                <c:pt idx="15">
                  <c:v>44270</c:v>
                </c:pt>
                <c:pt idx="16">
                  <c:v>44284</c:v>
                </c:pt>
                <c:pt idx="17">
                  <c:v>44291</c:v>
                </c:pt>
                <c:pt idx="18">
                  <c:v>44298</c:v>
                </c:pt>
              </c:numCache>
            </c:numRef>
          </c:cat>
          <c:val>
            <c:numRef>
              <c:f>'[1]Timeline 14sep'!$E$5:$E$23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B51D-4CD2-AD3F-398629E5C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9177160"/>
        <c:axId val="366933752"/>
      </c:lineChart>
      <c:dateAx>
        <c:axId val="369177160"/>
        <c:scaling>
          <c:orientation val="minMax"/>
        </c:scaling>
        <c:delete val="0"/>
        <c:axPos val="b"/>
        <c:numFmt formatCode="[$-40C]d\-mmm;@" sourceLinked="0"/>
        <c:majorTickMark val="cross"/>
        <c:minorTickMark val="none"/>
        <c:tickLblPos val="none"/>
        <c:spPr>
          <a:solidFill>
            <a:schemeClr val="bg1">
              <a:lumMod val="95000"/>
            </a:schemeClr>
          </a:solidFill>
          <a:ln w="9525">
            <a:solidFill>
              <a:schemeClr val="bg1">
                <a:lumMod val="85000"/>
              </a:schemeClr>
            </a:solidFill>
            <a:prstDash val="solid"/>
          </a:ln>
        </c:spPr>
        <c:txPr>
          <a:bodyPr rot="-2700000" vert="horz"/>
          <a:lstStyle/>
          <a:p>
            <a:pPr>
              <a:defRPr sz="800" b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</a:defRPr>
            </a:pPr>
            <a:endParaRPr lang="fr-FR"/>
          </a:p>
        </c:txPr>
        <c:crossAx val="366933752"/>
        <c:crosses val="autoZero"/>
        <c:auto val="1"/>
        <c:lblOffset val="100"/>
        <c:baseTimeUnit val="days"/>
        <c:majorUnit val="7"/>
        <c:majorTimeUnit val="days"/>
        <c:minorUnit val="7"/>
        <c:minorTimeUnit val="days"/>
      </c:dateAx>
      <c:valAx>
        <c:axId val="3669337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69177160"/>
        <c:crosses val="autoZero"/>
        <c:crossBetween val="midCat"/>
      </c:valAx>
      <c:valAx>
        <c:axId val="3669341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66934536"/>
        <c:crosses val="max"/>
        <c:crossBetween val="between"/>
      </c:valAx>
      <c:catAx>
        <c:axId val="366934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6934144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1">
        <a:lumMod val="95000"/>
      </a:schemeClr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42182</xdr:rowOff>
    </xdr:from>
    <xdr:to>
      <xdr:col>10</xdr:col>
      <xdr:colOff>3257550</xdr:colOff>
      <xdr:row>1</xdr:row>
      <xdr:rowOff>3604260</xdr:rowOff>
    </xdr:to>
    <xdr:graphicFrame macro="">
      <xdr:nvGraphicFramePr>
        <xdr:cNvPr id="3" name="Chronologie du projet" descr="Détails du graphique de barre de planning de projet">
          <a:extLst>
            <a:ext uri="{FF2B5EF4-FFF2-40B4-BE49-F238E27FC236}">
              <a16:creationId xmlns:a16="http://schemas.microsoft.com/office/drawing/2014/main" id="{EE2D785A-8BAC-44B4-9479-18A517777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line 14sep"/>
      <sheetName val="Timeline 21sep"/>
      <sheetName val="Données de projet triées"/>
    </sheetNames>
    <sheetDataSet>
      <sheetData sheetId="0">
        <row r="4">
          <cell r="B4" t="str">
            <v>DATE</v>
          </cell>
          <cell r="D4" t="str">
            <v>POSITION</v>
          </cell>
        </row>
        <row r="5">
          <cell r="B5">
            <v>44088</v>
          </cell>
          <cell r="D5">
            <v>15</v>
          </cell>
          <cell r="E5">
            <v>0</v>
          </cell>
        </row>
        <row r="6">
          <cell r="B6">
            <v>44109</v>
          </cell>
          <cell r="D6">
            <v>-10</v>
          </cell>
          <cell r="E6">
            <v>0</v>
          </cell>
        </row>
        <row r="7">
          <cell r="B7">
            <v>44116</v>
          </cell>
          <cell r="D7">
            <v>15</v>
          </cell>
          <cell r="E7">
            <v>0</v>
          </cell>
        </row>
        <row r="8">
          <cell r="B8">
            <v>44130</v>
          </cell>
          <cell r="D8">
            <v>-10</v>
          </cell>
          <cell r="E8">
            <v>0</v>
          </cell>
        </row>
        <row r="9">
          <cell r="B9">
            <v>44137</v>
          </cell>
          <cell r="D9">
            <v>15</v>
          </cell>
          <cell r="E9">
            <v>0</v>
          </cell>
        </row>
        <row r="10">
          <cell r="B10">
            <v>44151</v>
          </cell>
          <cell r="D10">
            <v>-15</v>
          </cell>
          <cell r="E10">
            <v>0</v>
          </cell>
        </row>
        <row r="11">
          <cell r="B11">
            <v>44172</v>
          </cell>
          <cell r="D11">
            <v>15</v>
          </cell>
          <cell r="E11">
            <v>0</v>
          </cell>
        </row>
        <row r="12">
          <cell r="B12">
            <v>44186</v>
          </cell>
          <cell r="D12">
            <v>-5</v>
          </cell>
          <cell r="E12">
            <v>0</v>
          </cell>
        </row>
        <row r="13">
          <cell r="B13">
            <v>44193</v>
          </cell>
          <cell r="D13">
            <v>10</v>
          </cell>
          <cell r="E13">
            <v>0</v>
          </cell>
        </row>
        <row r="14">
          <cell r="B14">
            <v>44200</v>
          </cell>
          <cell r="D14">
            <v>-10</v>
          </cell>
          <cell r="E14">
            <v>0</v>
          </cell>
        </row>
        <row r="15">
          <cell r="B15">
            <v>44207</v>
          </cell>
          <cell r="D15">
            <v>15</v>
          </cell>
          <cell r="E15">
            <v>0</v>
          </cell>
        </row>
        <row r="16">
          <cell r="B16">
            <v>44221</v>
          </cell>
          <cell r="D16">
            <v>-15</v>
          </cell>
          <cell r="E16">
            <v>0</v>
          </cell>
        </row>
        <row r="17">
          <cell r="B17">
            <v>44235</v>
          </cell>
          <cell r="D17">
            <v>10</v>
          </cell>
          <cell r="E17">
            <v>0</v>
          </cell>
        </row>
        <row r="18">
          <cell r="B18">
            <v>44249</v>
          </cell>
          <cell r="D18">
            <v>-15</v>
          </cell>
          <cell r="E18">
            <v>0</v>
          </cell>
        </row>
        <row r="19">
          <cell r="B19">
            <v>44263</v>
          </cell>
          <cell r="D19">
            <v>15</v>
          </cell>
          <cell r="E19">
            <v>0</v>
          </cell>
        </row>
        <row r="20">
          <cell r="B20">
            <v>44270</v>
          </cell>
          <cell r="D20">
            <v>-15</v>
          </cell>
          <cell r="E20">
            <v>0</v>
          </cell>
        </row>
        <row r="21">
          <cell r="B21">
            <v>44284</v>
          </cell>
          <cell r="D21">
            <v>10</v>
          </cell>
          <cell r="E21">
            <v>0</v>
          </cell>
        </row>
        <row r="22">
          <cell r="B22">
            <v>44291</v>
          </cell>
          <cell r="D22">
            <v>-10</v>
          </cell>
          <cell r="E22">
            <v>0</v>
          </cell>
        </row>
        <row r="23">
          <cell r="B23">
            <v>44298</v>
          </cell>
          <cell r="D23">
            <v>5</v>
          </cell>
          <cell r="E23">
            <v>0</v>
          </cell>
        </row>
      </sheetData>
      <sheetData sheetId="1"/>
      <sheetData sheetId="2">
        <row r="5">
          <cell r="N5" t="str">
            <v/>
          </cell>
          <cell r="O5" t="str">
            <v/>
          </cell>
          <cell r="P5" t="str">
            <v/>
          </cell>
        </row>
        <row r="6">
          <cell r="N6" t="str">
            <v/>
          </cell>
          <cell r="O6" t="str">
            <v/>
          </cell>
          <cell r="P6" t="str">
            <v/>
          </cell>
        </row>
        <row r="7">
          <cell r="N7" t="str">
            <v/>
          </cell>
          <cell r="O7" t="str">
            <v/>
          </cell>
          <cell r="P7" t="str">
            <v/>
          </cell>
        </row>
        <row r="8">
          <cell r="N8" t="str">
            <v/>
          </cell>
          <cell r="O8" t="str">
            <v/>
          </cell>
          <cell r="P8" t="str">
            <v/>
          </cell>
        </row>
        <row r="9">
          <cell r="N9" t="str">
            <v/>
          </cell>
          <cell r="O9" t="str">
            <v/>
          </cell>
          <cell r="P9" t="str">
            <v/>
          </cell>
        </row>
        <row r="10">
          <cell r="N10" t="str">
            <v/>
          </cell>
          <cell r="O10" t="str">
            <v/>
          </cell>
          <cell r="P10" t="str">
            <v/>
          </cell>
        </row>
        <row r="11">
          <cell r="N11" t="str">
            <v/>
          </cell>
          <cell r="O11" t="str">
            <v/>
          </cell>
          <cell r="P11" t="str">
            <v/>
          </cell>
        </row>
        <row r="12">
          <cell r="N12" t="str">
            <v/>
          </cell>
          <cell r="O12" t="str">
            <v/>
          </cell>
          <cell r="P12" t="str">
            <v/>
          </cell>
        </row>
        <row r="13">
          <cell r="N13" t="str">
            <v/>
          </cell>
          <cell r="O13" t="str">
            <v/>
          </cell>
          <cell r="P13" t="str">
            <v/>
          </cell>
        </row>
        <row r="14">
          <cell r="N14" t="str">
            <v/>
          </cell>
          <cell r="O14" t="str">
            <v/>
          </cell>
          <cell r="P14" t="str">
            <v/>
          </cell>
        </row>
        <row r="15">
          <cell r="N15" t="str">
            <v/>
          </cell>
          <cell r="O15" t="str">
            <v/>
          </cell>
          <cell r="P15" t="str">
            <v/>
          </cell>
        </row>
        <row r="16">
          <cell r="N16" t="str">
            <v/>
          </cell>
          <cell r="O16" t="str">
            <v/>
          </cell>
          <cell r="P16" t="str">
            <v/>
          </cell>
        </row>
        <row r="17">
          <cell r="N17" t="str">
            <v/>
          </cell>
          <cell r="O17" t="str">
            <v/>
          </cell>
          <cell r="P17" t="str">
            <v/>
          </cell>
        </row>
        <row r="18">
          <cell r="N18" t="str">
            <v/>
          </cell>
          <cell r="O18" t="str">
            <v/>
          </cell>
          <cell r="P18" t="str">
            <v/>
          </cell>
        </row>
        <row r="19">
          <cell r="N19" t="str">
            <v/>
          </cell>
          <cell r="O19" t="str">
            <v/>
          </cell>
          <cell r="P19" t="str">
            <v/>
          </cell>
        </row>
        <row r="21">
          <cell r="N21" t="str">
            <v/>
          </cell>
          <cell r="O21" t="str">
            <v/>
          </cell>
          <cell r="P21" t="str">
            <v/>
          </cell>
        </row>
        <row r="22">
          <cell r="N22" t="str">
            <v/>
          </cell>
          <cell r="O22" t="str">
            <v/>
          </cell>
          <cell r="P22" t="str">
            <v/>
          </cell>
        </row>
        <row r="23">
          <cell r="N23" t="str">
            <v/>
          </cell>
          <cell r="O23" t="str">
            <v/>
          </cell>
          <cell r="P23" t="str">
            <v/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étailsDuProjet5" displayName="DétailsDuProjet5" ref="B4:H23" totalsRowShown="0">
  <tableColumns count="7">
    <tableColumn id="1" xr3:uid="{00000000-0010-0000-0000-000001000000}" name="DATE" dataDxfId="5"/>
    <tableColumn id="2" xr3:uid="{00000000-0010-0000-0000-000002000000}" name="JALON" dataCellStyle="Normal"/>
    <tableColumn id="4" xr3:uid="{00000000-0010-0000-0000-000004000000}" name="POSITION" dataDxfId="4"/>
    <tableColumn id="5" xr3:uid="{00000000-0010-0000-0000-000005000000}" name="LIGNE DE BASE" dataDxfId="3">
      <calculatedColumnFormula>IF(ISBLANK(DétailsDuProjet5[[#This Row],[DATE]]),"",0)</calculatedColumnFormula>
    </tableColumn>
    <tableColumn id="3" xr3:uid="{00000000-0010-0000-0000-000003000000}" name="POSITION AJUSTÉE" dataDxfId="2">
      <calculatedColumnFormula>IFERROR(IF('[1]Données de projet triées'!P5="",5,'[1]Données de projet triées'!P5),0)</calculatedColumnFormula>
    </tableColumn>
    <tableColumn id="6" xr3:uid="{00000000-0010-0000-0000-000006000000}" name="DATE AJUSTÉE" dataDxfId="1">
      <calculatedColumnFormula>IFERROR(IF('[1]Données de projet triées'!N5="",FinDuProjet,'[1]Données de projet triées'!N5),FinDuProjet)</calculatedColumnFormula>
    </tableColumn>
    <tableColumn id="7" xr3:uid="{00000000-0010-0000-0000-000007000000}" name="JALON AJUSTÉ" dataDxfId="0">
      <calculatedColumnFormula>IFERROR(IF('[1]Données de projet triées'!O5="","",'[1]Données de projet triées'!O5),"")</calculatedColumnFormula>
    </tableColumn>
  </tableColumns>
  <tableStyleInfo name="Chronologie du projet" showFirstColumn="0" showLastColumn="0" showRowStripes="1" showColumnStripes="0"/>
  <extLst>
    <ext xmlns:x14="http://schemas.microsoft.com/office/spreadsheetml/2009/9/main" uri="{504A1905-F514-4f6f-8877-14C23A59335A}">
      <x14:table altTextSummary="Entrez la Date, le Jalon et la Position du graphique dans ce tableau"/>
    </ext>
  </extLst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Project Timeline V2">
    <a:dk1>
      <a:sysClr val="windowText" lastClr="000000"/>
    </a:dk1>
    <a:lt1>
      <a:sysClr val="window" lastClr="FFFFFF"/>
    </a:lt1>
    <a:dk2>
      <a:srgbClr val="1E1A12"/>
    </a:dk2>
    <a:lt2>
      <a:srgbClr val="FBFCF4"/>
    </a:lt2>
    <a:accent1>
      <a:srgbClr val="F65242"/>
    </a:accent1>
    <a:accent2>
      <a:srgbClr val="70B5CF"/>
    </a:accent2>
    <a:accent3>
      <a:srgbClr val="FFD331"/>
    </a:accent3>
    <a:accent4>
      <a:srgbClr val="60B6AC"/>
    </a:accent4>
    <a:accent5>
      <a:srgbClr val="ED9535"/>
    </a:accent5>
    <a:accent6>
      <a:srgbClr val="AD7A99"/>
    </a:accent6>
    <a:hlink>
      <a:srgbClr val="70B5CF"/>
    </a:hlink>
    <a:folHlink>
      <a:srgbClr val="AD7A99"/>
    </a:folHlink>
  </a:clrScheme>
  <a:fontScheme name="Project Timeline 2">
    <a:majorFont>
      <a:latin typeface="Franklin Gothic Medium"/>
      <a:ea typeface=""/>
      <a:cs typeface=""/>
    </a:majorFont>
    <a:minorFont>
      <a:latin typeface="Bookman Old Style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>
      <selection activeCell="O3" sqref="O3"/>
    </sheetView>
  </sheetViews>
  <sheetFormatPr baseColWidth="10" defaultColWidth="10.85546875" defaultRowHeight="30" customHeight="1"/>
  <cols>
    <col min="1" max="1" width="3.42578125" style="18" customWidth="1"/>
    <col min="2" max="2" width="19.140625" style="18" customWidth="1"/>
    <col min="3" max="3" width="43.85546875" style="18" customWidth="1"/>
    <col min="4" max="4" width="16.42578125" style="18" customWidth="1"/>
    <col min="5" max="5" width="20.85546875" style="18" customWidth="1"/>
    <col min="6" max="6" width="27" style="18" hidden="1" customWidth="1"/>
    <col min="7" max="7" width="23.85546875" style="18" hidden="1" customWidth="1"/>
    <col min="8" max="8" width="31.140625" style="18" hidden="1" customWidth="1"/>
    <col min="9" max="9" width="22.140625" style="18" customWidth="1"/>
    <col min="10" max="10" width="12.42578125" style="54" customWidth="1"/>
    <col min="11" max="11" width="50" style="18" customWidth="1"/>
    <col min="12" max="12" width="14.42578125" style="18" customWidth="1"/>
    <col min="13" max="13" width="3.42578125" style="18" customWidth="1"/>
    <col min="14" max="16384" width="10.85546875" style="18"/>
  </cols>
  <sheetData>
    <row r="1" spans="1:14" ht="35.1" customHeight="1" thickBot="1">
      <c r="A1" s="17"/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75"/>
      <c r="L1" s="75"/>
      <c r="M1" s="75"/>
      <c r="N1" s="75"/>
    </row>
    <row r="2" spans="1:14" s="15" customFormat="1" ht="285" customHeight="1" thickTop="1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4" ht="41.45" customHeight="1">
      <c r="B3" s="19" t="s">
        <v>30</v>
      </c>
      <c r="I3" s="20"/>
      <c r="J3" s="20"/>
    </row>
    <row r="4" spans="1:14" ht="41.45" customHeight="1" thickBot="1">
      <c r="B4" s="21" t="s">
        <v>31</v>
      </c>
      <c r="C4" s="21" t="s">
        <v>32</v>
      </c>
      <c r="D4" s="21" t="s">
        <v>33</v>
      </c>
      <c r="E4" s="22" t="s">
        <v>34</v>
      </c>
      <c r="F4" s="18" t="s">
        <v>35</v>
      </c>
      <c r="G4" s="18" t="s">
        <v>36</v>
      </c>
      <c r="H4" s="18" t="s">
        <v>37</v>
      </c>
      <c r="I4" s="23" t="s">
        <v>38</v>
      </c>
      <c r="J4" s="23" t="s">
        <v>39</v>
      </c>
      <c r="K4" s="23" t="s">
        <v>40</v>
      </c>
    </row>
    <row r="5" spans="1:14" ht="41.45" customHeight="1">
      <c r="B5" s="24">
        <v>44095</v>
      </c>
      <c r="C5" s="25" t="str">
        <f>"Démarrage " &amp; CHAR(10) &amp; TEXT(DétailsDuProjet5[[#This Row],[DATE]],"jj mmm") &amp; CHAR(10) &amp;J5</f>
        <v>Démarrage 
21 sept
M11</v>
      </c>
      <c r="D5" s="26">
        <v>15</v>
      </c>
      <c r="E5" s="27">
        <f>IF(ISBLANK(DétailsDuProjet5[[#This Row],[DATE]]),"",0)</f>
        <v>0</v>
      </c>
      <c r="F5" s="26">
        <f>IFERROR(IF('[1]Données de projet triées'!P5="",5,'[1]Données de projet triées'!P5),0)</f>
        <v>5</v>
      </c>
      <c r="G5" s="28" t="e">
        <f>IFERROR(IF('[1]Données de projet triées'!N5="",FinDuProjet,'[1]Données de projet triées'!N5),FinDuProjet)</f>
        <v>#NAME?</v>
      </c>
      <c r="H5" s="29" t="str">
        <f>IFERROR(IF('[1]Données de projet triées'!O5="","",'[1]Données de projet triées'!O5),"")</f>
        <v/>
      </c>
      <c r="I5" s="30">
        <v>3</v>
      </c>
      <c r="J5" s="31" t="s">
        <v>2</v>
      </c>
      <c r="K5" s="32" t="s">
        <v>41</v>
      </c>
    </row>
    <row r="6" spans="1:14" ht="41.45" customHeight="1">
      <c r="B6" s="33">
        <f>B5+I5*7</f>
        <v>44116</v>
      </c>
      <c r="C6" s="18" t="str">
        <f>TEXT(DétailsDuProjet5[[#This Row],[DATE]],"jj mmm") &amp; CHAR(10) &amp;J6</f>
        <v>12 oct
M12</v>
      </c>
      <c r="D6" s="34">
        <v>-10</v>
      </c>
      <c r="E6" s="35">
        <f>IF(ISBLANK(DétailsDuProjet5[[#This Row],[DATE]]),"",0)</f>
        <v>0</v>
      </c>
      <c r="F6" s="34">
        <f>IFERROR(IF('[1]Données de projet triées'!P6="",5,'[1]Données de projet triées'!P6),0)</f>
        <v>5</v>
      </c>
      <c r="G6" s="36" t="e">
        <f>IFERROR(IF('[1]Données de projet triées'!N6="",FinDuProjet,'[1]Données de projet triées'!N6),FinDuProjet)</f>
        <v>#NAME?</v>
      </c>
      <c r="H6" s="37" t="str">
        <f>IFERROR(IF('[1]Données de projet triées'!O6="","",'[1]Données de projet triées'!O6),"")</f>
        <v/>
      </c>
      <c r="I6" s="38">
        <v>1</v>
      </c>
      <c r="J6" s="39" t="s">
        <v>13</v>
      </c>
      <c r="K6" s="40" t="s">
        <v>70</v>
      </c>
    </row>
    <row r="7" spans="1:14" ht="41.45" customHeight="1">
      <c r="B7" s="33">
        <f t="shared" ref="B7:B23" si="0">B6+I6*7</f>
        <v>44123</v>
      </c>
      <c r="C7" s="18" t="str">
        <f>TEXT(DétailsDuProjet5[[#This Row],[DATE]],"jj mmm") &amp; CHAR(10) &amp;J7</f>
        <v>19 oct
M13</v>
      </c>
      <c r="D7" s="34">
        <v>15</v>
      </c>
      <c r="E7" s="35">
        <f>IF(ISBLANK(DétailsDuProjet5[[#This Row],[DATE]]),"",0)</f>
        <v>0</v>
      </c>
      <c r="F7" s="34">
        <f>IFERROR(IF('[1]Données de projet triées'!P7="",5,'[1]Données de projet triées'!P7),0)</f>
        <v>5</v>
      </c>
      <c r="G7" s="36" t="e">
        <f>IFERROR(IF('[1]Données de projet triées'!N7="",FinDuProjet,'[1]Données de projet triées'!N7),FinDuProjet)</f>
        <v>#NAME?</v>
      </c>
      <c r="H7" s="37" t="str">
        <f>IFERROR(IF('[1]Données de projet triées'!O7="","",'[1]Données de projet triées'!O7),"")</f>
        <v/>
      </c>
      <c r="I7" s="38">
        <v>2</v>
      </c>
      <c r="J7" s="39" t="s">
        <v>19</v>
      </c>
      <c r="K7" s="40" t="s">
        <v>42</v>
      </c>
    </row>
    <row r="8" spans="1:14" ht="41.45" customHeight="1">
      <c r="B8" s="33">
        <f t="shared" si="0"/>
        <v>44137</v>
      </c>
      <c r="C8" s="18" t="str">
        <f>TEXT(DétailsDuProjet5[[#This Row],[DATE]],"jj mmm") &amp; CHAR(10) &amp;J8</f>
        <v>02 nov
M14</v>
      </c>
      <c r="D8" s="34">
        <v>-10</v>
      </c>
      <c r="E8" s="35">
        <f>IF(ISBLANK(DétailsDuProjet5[[#This Row],[DATE]]),"",0)</f>
        <v>0</v>
      </c>
      <c r="F8" s="34">
        <f>IFERROR(IF('[1]Données de projet triées'!P8="",5,'[1]Données de projet triées'!P8),0)</f>
        <v>5</v>
      </c>
      <c r="G8" s="36" t="e">
        <f>IFERROR(IF('[1]Données de projet triées'!N8="",FinDuProjet,'[1]Données de projet triées'!N8),FinDuProjet)</f>
        <v>#NAME?</v>
      </c>
      <c r="H8" s="37" t="str">
        <f>IFERROR(IF('[1]Données de projet triées'!O8="","",'[1]Données de projet triées'!O8),"")</f>
        <v/>
      </c>
      <c r="I8" s="38">
        <v>1</v>
      </c>
      <c r="J8" s="39" t="s">
        <v>21</v>
      </c>
      <c r="K8" s="40" t="s">
        <v>43</v>
      </c>
    </row>
    <row r="9" spans="1:14" ht="41.45" customHeight="1">
      <c r="B9" s="33">
        <f t="shared" si="0"/>
        <v>44144</v>
      </c>
      <c r="C9" s="18" t="str">
        <f>TEXT(DétailsDuProjet5[[#This Row],[DATE]],"jj mmm") &amp; CHAR(10) &amp;J9</f>
        <v>09 nov
M15</v>
      </c>
      <c r="D9" s="34">
        <v>15</v>
      </c>
      <c r="E9" s="35">
        <f>IF(ISBLANK(DétailsDuProjet5[[#This Row],[DATE]]),"",0)</f>
        <v>0</v>
      </c>
      <c r="F9" s="34">
        <f>IFERROR(IF('[1]Données de projet triées'!P9="",5,'[1]Données de projet triées'!P9),0)</f>
        <v>5</v>
      </c>
      <c r="G9" s="36" t="e">
        <f>IFERROR(IF('[1]Données de projet triées'!N9="",FinDuProjet,'[1]Données de projet triées'!N9),FinDuProjet)</f>
        <v>#NAME?</v>
      </c>
      <c r="H9" s="37" t="str">
        <f>IFERROR(IF('[1]Données de projet triées'!O9="","",'[1]Données de projet triées'!O9),"")</f>
        <v/>
      </c>
      <c r="I9" s="38">
        <v>2</v>
      </c>
      <c r="J9" s="39" t="s">
        <v>11</v>
      </c>
      <c r="K9" s="40" t="s">
        <v>44</v>
      </c>
    </row>
    <row r="10" spans="1:14" ht="41.45" customHeight="1">
      <c r="B10" s="33">
        <f t="shared" si="0"/>
        <v>44158</v>
      </c>
      <c r="C10" s="18" t="str">
        <f>TEXT(DétailsDuProjet5[[#This Row],[DATE]],"jj mmm") &amp; CHAR(10) &amp;J10</f>
        <v>23 nov
M16</v>
      </c>
      <c r="D10" s="34">
        <v>-15</v>
      </c>
      <c r="E10" s="35">
        <f>IF(ISBLANK(DétailsDuProjet5[[#This Row],[DATE]]),"",0)</f>
        <v>0</v>
      </c>
      <c r="F10" s="34">
        <f>IFERROR(IF('[1]Données de projet triées'!P10="",5,'[1]Données de projet triées'!P10),0)</f>
        <v>5</v>
      </c>
      <c r="G10" s="36" t="e">
        <f>IFERROR(IF('[1]Données de projet triées'!N10="",FinDuProjet,'[1]Données de projet triées'!N10),FinDuProjet)</f>
        <v>#NAME?</v>
      </c>
      <c r="H10" s="37" t="str">
        <f>IFERROR(IF('[1]Données de projet triées'!O10="","",'[1]Données de projet triées'!O10),"")</f>
        <v/>
      </c>
      <c r="I10" s="38">
        <v>3</v>
      </c>
      <c r="J10" s="39" t="s">
        <v>4</v>
      </c>
      <c r="K10" s="40" t="s">
        <v>45</v>
      </c>
    </row>
    <row r="11" spans="1:14" ht="41.45" customHeight="1">
      <c r="B11" s="33">
        <f t="shared" si="0"/>
        <v>44179</v>
      </c>
      <c r="C11" s="18" t="str">
        <f>TEXT(DétailsDuProjet5[[#This Row],[DATE]],"jj mmm") &amp; CHAR(10) &amp;J11</f>
        <v>14 déc
M17</v>
      </c>
      <c r="D11" s="34">
        <v>15</v>
      </c>
      <c r="E11" s="35">
        <f>IF(ISBLANK(DétailsDuProjet5[[#This Row],[DATE]]),"",0)</f>
        <v>0</v>
      </c>
      <c r="F11" s="34">
        <f>IFERROR(IF('[1]Données de projet triées'!P11="",5,'[1]Données de projet triées'!P11),0)</f>
        <v>5</v>
      </c>
      <c r="G11" s="36" t="e">
        <f>IFERROR(IF('[1]Données de projet triées'!N11="",FinDuProjet,'[1]Données de projet triées'!N11),FinDuProjet)</f>
        <v>#NAME?</v>
      </c>
      <c r="H11" s="37" t="str">
        <f>IFERROR(IF('[1]Données de projet triées'!O11="","",'[1]Données de projet triées'!O11),"")</f>
        <v/>
      </c>
      <c r="I11" s="38">
        <v>2</v>
      </c>
      <c r="J11" s="39" t="s">
        <v>15</v>
      </c>
      <c r="K11" s="40" t="s">
        <v>46</v>
      </c>
    </row>
    <row r="12" spans="1:14" ht="60">
      <c r="B12" s="33">
        <f t="shared" si="0"/>
        <v>44193</v>
      </c>
      <c r="C12" s="18" t="str">
        <f>TEXT(DétailsDuProjet5[[#This Row],[DATE]],"jj mmm") &amp; CHAR(10) &amp;J12</f>
        <v>28 déc
Bilan niv 1</v>
      </c>
      <c r="D12" s="34">
        <v>-5</v>
      </c>
      <c r="E12" s="35">
        <f>IF(ISBLANK(DétailsDuProjet5[[#This Row],[DATE]]),"",0)</f>
        <v>0</v>
      </c>
      <c r="F12" s="34">
        <f>IFERROR(IF('[1]Données de projet triées'!P12="",5,'[1]Données de projet triées'!P12),0)</f>
        <v>5</v>
      </c>
      <c r="G12" s="36" t="e">
        <f>IFERROR(IF('[1]Données de projet triées'!N12="",FinDuProjet,'[1]Données de projet triées'!N12),FinDuProjet)</f>
        <v>#NAME?</v>
      </c>
      <c r="H12" s="37" t="str">
        <f>IFERROR(IF('[1]Données de projet triées'!O12="","",'[1]Données de projet triées'!O12),"")</f>
        <v/>
      </c>
      <c r="I12" s="41">
        <v>1</v>
      </c>
      <c r="J12" s="39" t="s">
        <v>47</v>
      </c>
      <c r="K12" s="40" t="s">
        <v>48</v>
      </c>
    </row>
    <row r="13" spans="1:14" ht="30.75" thickBot="1">
      <c r="B13" s="42">
        <f t="shared" si="0"/>
        <v>44200</v>
      </c>
      <c r="C13" s="43" t="str">
        <f>TEXT(DétailsDuProjet5[[#This Row],[DATE]],"jj mmm") &amp; CHAR(10) &amp;J13</f>
        <v>04 janv
Congés</v>
      </c>
      <c r="D13" s="44">
        <v>10</v>
      </c>
      <c r="E13" s="45">
        <f>IF(ISBLANK(DétailsDuProjet5[[#This Row],[DATE]]),"",0)</f>
        <v>0</v>
      </c>
      <c r="F13" s="44"/>
      <c r="G13" s="44"/>
      <c r="H13" s="44"/>
      <c r="I13" s="46">
        <v>1</v>
      </c>
      <c r="J13" s="47" t="s">
        <v>49</v>
      </c>
      <c r="K13" s="48" t="s">
        <v>49</v>
      </c>
    </row>
    <row r="14" spans="1:14" ht="60">
      <c r="B14" s="33">
        <f t="shared" si="0"/>
        <v>44207</v>
      </c>
      <c r="C14" s="18" t="str">
        <f>TEXT(DétailsDuProjet5[[#This Row],[DATE]],"jj mmm") &amp; CHAR(10) &amp;J14</f>
        <v>11 janv
M21/M22</v>
      </c>
      <c r="D14" s="34">
        <v>-10</v>
      </c>
      <c r="E14" s="35">
        <f>IF(ISBLANK(DétailsDuProjet5[[#This Row],[DATE]]),"",0)</f>
        <v>0</v>
      </c>
      <c r="F14" s="34">
        <f>IFERROR(IF('[1]Données de projet triées'!P13="",5,'[1]Données de projet triées'!P13),0)</f>
        <v>5</v>
      </c>
      <c r="G14" s="36" t="e">
        <f>IFERROR(IF('[1]Données de projet triées'!N13="",FinDuProjet,'[1]Données de projet triées'!N13),FinDuProjet)</f>
        <v>#NAME?</v>
      </c>
      <c r="H14" s="37" t="str">
        <f>IFERROR(IF('[1]Données de projet triées'!O13="","",'[1]Données de projet triées'!O13),"")</f>
        <v/>
      </c>
      <c r="I14" s="49">
        <v>1</v>
      </c>
      <c r="J14" s="30" t="s">
        <v>12</v>
      </c>
      <c r="K14" s="32" t="s">
        <v>59</v>
      </c>
    </row>
    <row r="15" spans="1:14">
      <c r="B15" s="33">
        <f t="shared" si="0"/>
        <v>44214</v>
      </c>
      <c r="C15" s="18" t="str">
        <f>TEXT(DétailsDuProjet5[[#This Row],[DATE]],"jj mmm") &amp; CHAR(10) &amp;J15</f>
        <v>18 janv
M23</v>
      </c>
      <c r="D15" s="34">
        <v>15</v>
      </c>
      <c r="E15" s="35">
        <f>IF(ISBLANK(DétailsDuProjet5[[#This Row],[DATE]]),"",0)</f>
        <v>0</v>
      </c>
      <c r="F15" s="34">
        <f>IFERROR(IF('[1]Données de projet triées'!P14="",5,'[1]Données de projet triées'!P14),0)</f>
        <v>5</v>
      </c>
      <c r="G15" s="36" t="e">
        <f>IFERROR(IF('[1]Données de projet triées'!N14="",FinDuProjet,'[1]Données de projet triées'!N14),FinDuProjet)</f>
        <v>#NAME?</v>
      </c>
      <c r="H15" s="37" t="str">
        <f>IFERROR(IF('[1]Données de projet triées'!O14="","",'[1]Données de projet triées'!O14),"")</f>
        <v/>
      </c>
      <c r="I15" s="41">
        <v>2</v>
      </c>
      <c r="J15" s="38" t="s">
        <v>18</v>
      </c>
      <c r="K15" s="40" t="s">
        <v>68</v>
      </c>
    </row>
    <row r="16" spans="1:14">
      <c r="B16" s="33">
        <f t="shared" si="0"/>
        <v>44228</v>
      </c>
      <c r="C16" s="18" t="str">
        <f>TEXT(DétailsDuProjet5[[#This Row],[DATE]],"jj mmm") &amp; CHAR(10) &amp;J16</f>
        <v>01 févr
M24</v>
      </c>
      <c r="D16" s="34">
        <v>-15</v>
      </c>
      <c r="E16" s="35">
        <f>IF(ISBLANK(DétailsDuProjet5[[#This Row],[DATE]]),"",0)</f>
        <v>0</v>
      </c>
      <c r="F16" s="34">
        <f>IFERROR(IF('[1]Données de projet triées'!P15="",5,'[1]Données de projet triées'!P15),0)</f>
        <v>5</v>
      </c>
      <c r="G16" s="36" t="e">
        <f>IFERROR(IF('[1]Données de projet triées'!N15="",FinDuProjet,'[1]Données de projet triées'!N15),FinDuProjet)</f>
        <v>#NAME?</v>
      </c>
      <c r="H16" s="37" t="str">
        <f>IFERROR(IF('[1]Données de projet triées'!O15="","",'[1]Données de projet triées'!O15),"")</f>
        <v/>
      </c>
      <c r="I16" s="41">
        <v>2</v>
      </c>
      <c r="J16" s="38" t="s">
        <v>7</v>
      </c>
      <c r="K16" s="40" t="s">
        <v>60</v>
      </c>
    </row>
    <row r="17" spans="2:11">
      <c r="B17" s="33">
        <f t="shared" si="0"/>
        <v>44242</v>
      </c>
      <c r="C17" s="18" t="str">
        <f>TEXT(DétailsDuProjet5[[#This Row],[DATE]],"jj mmm") &amp; CHAR(10) &amp;J17</f>
        <v>15 févr
M25</v>
      </c>
      <c r="D17" s="34">
        <v>10</v>
      </c>
      <c r="E17" s="35">
        <f>IF(ISBLANK(DétailsDuProjet5[[#This Row],[DATE]]),"",0)</f>
        <v>0</v>
      </c>
      <c r="F17" s="34">
        <f>IFERROR(IF('[1]Données de projet triées'!P16="",5,'[1]Données de projet triées'!P16),0)</f>
        <v>5</v>
      </c>
      <c r="G17" s="36" t="e">
        <f>IFERROR(IF('[1]Données de projet triées'!N16="",FinDuProjet,'[1]Données de projet triées'!N16),FinDuProjet)</f>
        <v>#NAME?</v>
      </c>
      <c r="H17" s="37" t="str">
        <f>IFERROR(IF('[1]Données de projet triées'!O16="","",'[1]Données de projet triées'!O16),"")</f>
        <v/>
      </c>
      <c r="I17" s="41">
        <v>2</v>
      </c>
      <c r="J17" s="38" t="s">
        <v>16</v>
      </c>
      <c r="K17" s="40" t="s">
        <v>61</v>
      </c>
    </row>
    <row r="18" spans="2:11">
      <c r="B18" s="33">
        <f t="shared" si="0"/>
        <v>44256</v>
      </c>
      <c r="C18" s="18" t="str">
        <f>TEXT(DétailsDuProjet5[[#This Row],[DATE]],"jj mmm") &amp; CHAR(10) &amp;J18</f>
        <v>01 mars
M26</v>
      </c>
      <c r="D18" s="34">
        <v>-15</v>
      </c>
      <c r="E18" s="35">
        <f>IF(ISBLANK(DétailsDuProjet5[[#This Row],[DATE]]),"",0)</f>
        <v>0</v>
      </c>
      <c r="F18" s="34">
        <f>IFERROR(IF('[1]Données de projet triées'!P17="",5,'[1]Données de projet triées'!P17),0)</f>
        <v>5</v>
      </c>
      <c r="G18" s="36" t="e">
        <f>IFERROR(IF('[1]Données de projet triées'!N17="",FinDuProjet,'[1]Données de projet triées'!N17),FinDuProjet)</f>
        <v>#NAME?</v>
      </c>
      <c r="H18" s="37" t="str">
        <f>IFERROR(IF('[1]Données de projet triées'!O17="","",'[1]Données de projet triées'!O17),"")</f>
        <v/>
      </c>
      <c r="I18" s="41">
        <v>2</v>
      </c>
      <c r="J18" s="38" t="s">
        <v>8</v>
      </c>
      <c r="K18" s="40" t="s">
        <v>62</v>
      </c>
    </row>
    <row r="19" spans="2:11" ht="45">
      <c r="B19" s="33">
        <f t="shared" si="0"/>
        <v>44270</v>
      </c>
      <c r="C19" s="18" t="str">
        <f>TEXT(DétailsDuProjet5[[#This Row],[DATE]],"jj mmm") &amp; CHAR(10) &amp;J19</f>
        <v>15 mars
M27</v>
      </c>
      <c r="D19" s="34">
        <v>15</v>
      </c>
      <c r="E19" s="35">
        <f>IF(ISBLANK(DétailsDuProjet5[[#This Row],[DATE]]),"",0)</f>
        <v>0</v>
      </c>
      <c r="F19" s="34">
        <f>IFERROR(IF('[1]Données de projet triées'!P18="",5,'[1]Données de projet triées'!P18),0)</f>
        <v>5</v>
      </c>
      <c r="G19" s="36" t="e">
        <f>IFERROR(IF('[1]Données de projet triées'!N18="",FinDuProjet,'[1]Données de projet triées'!N18),FinDuProjet)</f>
        <v>#NAME?</v>
      </c>
      <c r="H19" s="37" t="str">
        <f>IFERROR(IF('[1]Données de projet triées'!O18="","",'[1]Données de projet triées'!O18),"")</f>
        <v/>
      </c>
      <c r="I19" s="41">
        <v>1</v>
      </c>
      <c r="J19" s="38" t="s">
        <v>17</v>
      </c>
      <c r="K19" s="40" t="s">
        <v>63</v>
      </c>
    </row>
    <row r="20" spans="2:11" ht="45">
      <c r="B20" s="33">
        <f t="shared" si="0"/>
        <v>44277</v>
      </c>
      <c r="C20" s="18" t="str">
        <f>TEXT(DétailsDuProjet5[[#This Row],[DATE]],"jj mmm") &amp; CHAR(10) &amp;J20</f>
        <v>22 mars
M28</v>
      </c>
      <c r="D20" s="34">
        <v>-15</v>
      </c>
      <c r="E20" s="35">
        <f>IF(ISBLANK(DétailsDuProjet5[[#This Row],[DATE]]),"",0)</f>
        <v>0</v>
      </c>
      <c r="F20" s="34">
        <f>IFERROR(IF('[1]Données de projet triées'!P19="",5,'[1]Données de projet triées'!P19),0)</f>
        <v>5</v>
      </c>
      <c r="G20" s="36" t="e">
        <f>IFERROR(IF('[1]Données de projet triées'!N19="",FinDuProjet,'[1]Données de projet triées'!N19),FinDuProjet)</f>
        <v>#NAME?</v>
      </c>
      <c r="H20" s="37" t="str">
        <f>IFERROR(IF('[1]Données de projet triées'!O19="","",'[1]Données de projet triées'!O19),"")</f>
        <v/>
      </c>
      <c r="I20" s="41">
        <v>2</v>
      </c>
      <c r="J20" s="38" t="s">
        <v>20</v>
      </c>
      <c r="K20" s="40" t="s">
        <v>83</v>
      </c>
    </row>
    <row r="21" spans="2:11" ht="60">
      <c r="B21" s="33">
        <f t="shared" si="0"/>
        <v>44291</v>
      </c>
      <c r="C21" s="18" t="str">
        <f>TEXT(DétailsDuProjet5[[#This Row],[DATE]],"jj mmm") &amp; CHAR(10) &amp;J21</f>
        <v>05 avr
Bilan niv 2</v>
      </c>
      <c r="D21" s="34">
        <v>10</v>
      </c>
      <c r="E21" s="35">
        <f>IF(ISBLANK(DétailsDuProjet5[[#This Row],[DATE]]),"",0)</f>
        <v>0</v>
      </c>
      <c r="F21" s="34">
        <f>IFERROR(IF('[1]Données de projet triées'!P21="",5,'[1]Données de projet triées'!P21),0)</f>
        <v>5</v>
      </c>
      <c r="G21" s="36" t="e">
        <f>IFERROR(IF('[1]Données de projet triées'!N21="",FinDuProjet,'[1]Données de projet triées'!N21),FinDuProjet)</f>
        <v>#NAME?</v>
      </c>
      <c r="H21" s="37" t="str">
        <f>IFERROR(IF('[1]Données de projet triées'!O21="","",'[1]Données de projet triées'!O21),"")</f>
        <v/>
      </c>
      <c r="I21" s="41">
        <v>1</v>
      </c>
      <c r="J21" s="38" t="s">
        <v>50</v>
      </c>
      <c r="K21" s="40" t="s">
        <v>67</v>
      </c>
    </row>
    <row r="22" spans="2:11">
      <c r="B22" s="33">
        <f t="shared" si="0"/>
        <v>44298</v>
      </c>
      <c r="C22" s="18" t="str">
        <f>TEXT(DétailsDuProjet5[[#This Row],[DATE]],"jj mmm") &amp; CHAR(10) &amp;J22</f>
        <v>12 avr
Congés</v>
      </c>
      <c r="D22" s="34">
        <v>-10</v>
      </c>
      <c r="E22" s="35">
        <f>IF(ISBLANK(DétailsDuProjet5[[#This Row],[DATE]]),"",0)</f>
        <v>0</v>
      </c>
      <c r="F22" s="34">
        <f>IFERROR(IF('[1]Données de projet triées'!P22="",5,'[1]Données de projet triées'!P22),0)</f>
        <v>5</v>
      </c>
      <c r="G22" s="36" t="e">
        <f>IFERROR(IF('[1]Données de projet triées'!N22="",FinDuProjet,'[1]Données de projet triées'!N22),FinDuProjet)</f>
        <v>#NAME?</v>
      </c>
      <c r="H22" s="37" t="str">
        <f>IFERROR(IF('[1]Données de projet triées'!O22="","",'[1]Données de projet triées'!O22),"")</f>
        <v/>
      </c>
      <c r="I22" s="41">
        <v>1</v>
      </c>
      <c r="J22" s="38" t="s">
        <v>49</v>
      </c>
      <c r="K22" s="40" t="s">
        <v>49</v>
      </c>
    </row>
    <row r="23" spans="2:11" ht="33" customHeight="1" thickBot="1">
      <c r="B23" s="42">
        <f t="shared" si="0"/>
        <v>44305</v>
      </c>
      <c r="C23" s="43" t="str">
        <f>TEXT(DétailsDuProjet5[[#This Row],[DATE]],"jj mmm") &amp; CHAR(10) &amp;J23</f>
        <v>19 avr
Période d'alternance</v>
      </c>
      <c r="D23" s="50">
        <v>5</v>
      </c>
      <c r="E23" s="45">
        <f>IF(ISBLANK(DétailsDuProjet5[[#This Row],[DATE]]),"",0)</f>
        <v>0</v>
      </c>
      <c r="F23" s="50">
        <f>IFERROR(IF('[1]Données de projet triées'!P23="",5,'[1]Données de projet triées'!P23),0)</f>
        <v>5</v>
      </c>
      <c r="G23" s="51" t="e">
        <f>IFERROR(IF('[1]Données de projet triées'!N23="",FinDuProjet,'[1]Données de projet triées'!N23),FinDuProjet)</f>
        <v>#NAME?</v>
      </c>
      <c r="H23" s="44" t="str">
        <f>IFERROR(IF('[1]Données de projet triées'!O23="","",'[1]Données de projet triées'!O23),"")</f>
        <v/>
      </c>
      <c r="I23" s="52">
        <v>44</v>
      </c>
      <c r="J23" s="53" t="s">
        <v>51</v>
      </c>
      <c r="K23" s="48"/>
    </row>
  </sheetData>
  <dataValidations count="7">
    <dataValidation allowBlank="1" showInputMessage="1" showErrorMessage="1" prompt="Créez une barre de planning de jalons de projet dans ce classeur. Entrez les détails du projet dans le tableau à partir de la cellule B4. La barre de planning va des cellules A2 à I2" sqref="A1" xr:uid="{00000000-0002-0000-0000-000000000000}"/>
    <dataValidation allowBlank="1" showInputMessage="1" showErrorMessage="1" prompt="Le titre de cette feuille de calcul figure dans cette cellule" sqref="B1" xr:uid="{00000000-0002-0000-0000-000001000000}"/>
    <dataValidation allowBlank="1" showInputMessage="1" showErrorMessage="1" prompt="La barre de planning va des cellules A2 à I2. Elle est automatiquement mise à jour avec les jalons et les dates de projet" sqref="A2" xr:uid="{00000000-0002-0000-0000-000002000000}"/>
    <dataValidation allowBlank="1" showInputMessage="1" showErrorMessage="1" prompt="Entrez les détails du projet dans le tableau ci-dessous" sqref="B3" xr:uid="{00000000-0002-0000-0000-000003000000}"/>
    <dataValidation allowBlank="1" showInputMessage="1" showErrorMessage="1" prompt="Entrez une date dans cette colonne sous ce titre" sqref="B4" xr:uid="{00000000-0002-0000-0000-000004000000}"/>
    <dataValidation allowBlank="1" showInputMessage="1" showErrorMessage="1" prompt="Entrez un jalon dans cette colonne sous ce titre" sqref="C4" xr:uid="{00000000-0002-0000-0000-000005000000}"/>
    <dataValidation allowBlank="1" showInputMessage="1" showErrorMessage="1" prompt="Entrez une position dans cette colonne sous ce titre. Positionne les dates et des jalons du graphique dans la barre de planning : les nombres positifs du graphique au-dessus de la barre de planning, les nombres négatifs au-dessous" sqref="D4" xr:uid="{00000000-0002-0000-0000-000006000000}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AG43"/>
  <sheetViews>
    <sheetView zoomScaleNormal="100" workbookViewId="0">
      <selection activeCell="AC14" sqref="AC14:AG20"/>
    </sheetView>
  </sheetViews>
  <sheetFormatPr baseColWidth="10" defaultColWidth="11.42578125" defaultRowHeight="15"/>
  <cols>
    <col min="1" max="1" width="17.28515625" customWidth="1"/>
    <col min="2" max="2" width="3" style="1" customWidth="1"/>
    <col min="3" max="3" width="2.7109375" bestFit="1" customWidth="1"/>
    <col min="4" max="4" width="2.7109375" customWidth="1"/>
    <col min="5" max="5" width="8" customWidth="1"/>
    <col min="6" max="6" width="2.7109375" bestFit="1" customWidth="1"/>
    <col min="7" max="7" width="2.7109375" customWidth="1"/>
    <col min="8" max="8" width="6.28515625" customWidth="1"/>
    <col min="9" max="9" width="2.7109375" bestFit="1" customWidth="1"/>
    <col min="10" max="10" width="2.7109375" customWidth="1"/>
    <col min="11" max="11" width="6.85546875" bestFit="1" customWidth="1"/>
    <col min="12" max="12" width="2.7109375" bestFit="1" customWidth="1"/>
    <col min="13" max="13" width="2.7109375" customWidth="1"/>
    <col min="14" max="14" width="6.7109375" bestFit="1" customWidth="1"/>
    <col min="15" max="15" width="2.7109375" bestFit="1" customWidth="1"/>
    <col min="16" max="16" width="2.7109375" customWidth="1"/>
    <col min="17" max="17" width="7.140625" bestFit="1" customWidth="1"/>
    <col min="18" max="18" width="2.7109375" bestFit="1" customWidth="1"/>
    <col min="19" max="19" width="2.7109375" customWidth="1"/>
    <col min="20" max="20" width="7.140625" bestFit="1" customWidth="1"/>
    <col min="21" max="21" width="2.7109375" bestFit="1" customWidth="1"/>
    <col min="22" max="22" width="2.7109375" customWidth="1"/>
    <col min="23" max="23" width="7.85546875" bestFit="1" customWidth="1"/>
    <col min="24" max="24" width="2.7109375" bestFit="1" customWidth="1"/>
    <col min="25" max="25" width="2.7109375" customWidth="1"/>
    <col min="26" max="26" width="6.85546875" customWidth="1"/>
    <col min="27" max="27" width="2.7109375" bestFit="1" customWidth="1"/>
  </cols>
  <sheetData>
    <row r="4" spans="2:33">
      <c r="E4" s="2">
        <v>44075</v>
      </c>
      <c r="H4" s="2">
        <v>44105</v>
      </c>
      <c r="K4" s="2">
        <v>44136</v>
      </c>
      <c r="N4" s="2">
        <v>44166</v>
      </c>
      <c r="Q4" s="2">
        <v>44197</v>
      </c>
      <c r="R4" s="2"/>
      <c r="S4" s="2"/>
      <c r="T4" s="2">
        <v>44228</v>
      </c>
      <c r="U4" s="2"/>
      <c r="V4" s="2"/>
      <c r="W4" s="2">
        <v>44256</v>
      </c>
      <c r="X4" s="2"/>
      <c r="Y4" s="2"/>
      <c r="Z4" s="2">
        <v>44287</v>
      </c>
      <c r="AA4" s="2"/>
    </row>
    <row r="5" spans="2:33" ht="14.45" customHeight="1">
      <c r="B5" s="1">
        <v>1</v>
      </c>
      <c r="C5" t="s">
        <v>0</v>
      </c>
      <c r="F5" t="s">
        <v>1</v>
      </c>
      <c r="G5" s="87" t="s">
        <v>2</v>
      </c>
      <c r="H5" s="3">
        <v>7</v>
      </c>
      <c r="I5" t="s">
        <v>3</v>
      </c>
      <c r="K5" s="4"/>
      <c r="L5" t="s">
        <v>0</v>
      </c>
      <c r="M5" s="87" t="s">
        <v>11</v>
      </c>
      <c r="N5" s="3">
        <v>7</v>
      </c>
      <c r="O5" t="s">
        <v>5</v>
      </c>
      <c r="Q5" s="5"/>
      <c r="R5" t="s">
        <v>6</v>
      </c>
      <c r="S5" s="117" t="s">
        <v>7</v>
      </c>
      <c r="T5" s="3">
        <v>7</v>
      </c>
      <c r="U5" t="s">
        <v>6</v>
      </c>
      <c r="V5" s="87" t="s">
        <v>8</v>
      </c>
      <c r="W5" s="3">
        <v>7</v>
      </c>
      <c r="X5" t="s">
        <v>1</v>
      </c>
      <c r="Y5" s="87" t="s">
        <v>20</v>
      </c>
      <c r="Z5" s="3">
        <v>7</v>
      </c>
      <c r="AA5" t="s">
        <v>10</v>
      </c>
    </row>
    <row r="6" spans="2:33" ht="14.45" customHeight="1">
      <c r="B6" s="1">
        <v>2</v>
      </c>
      <c r="C6" t="s">
        <v>0</v>
      </c>
      <c r="F6" t="s">
        <v>5</v>
      </c>
      <c r="G6" s="89"/>
      <c r="H6" s="3">
        <v>7</v>
      </c>
      <c r="I6" t="s">
        <v>6</v>
      </c>
      <c r="J6" s="87" t="s">
        <v>21</v>
      </c>
      <c r="K6" s="3">
        <v>7</v>
      </c>
      <c r="L6" t="s">
        <v>0</v>
      </c>
      <c r="M6" s="89"/>
      <c r="N6" s="7">
        <v>7</v>
      </c>
      <c r="O6" t="s">
        <v>10</v>
      </c>
      <c r="Q6" s="4"/>
      <c r="R6" t="s">
        <v>0</v>
      </c>
      <c r="S6" s="117"/>
      <c r="T6" s="3">
        <v>7</v>
      </c>
      <c r="U6" t="s">
        <v>0</v>
      </c>
      <c r="V6" s="89"/>
      <c r="W6" s="3">
        <v>7</v>
      </c>
      <c r="X6" t="s">
        <v>5</v>
      </c>
      <c r="Y6" s="88"/>
      <c r="Z6" s="3">
        <v>7</v>
      </c>
      <c r="AA6" t="s">
        <v>3</v>
      </c>
    </row>
    <row r="7" spans="2:33" ht="14.45" customHeight="1">
      <c r="B7" s="1">
        <v>3</v>
      </c>
      <c r="C7" t="s">
        <v>1</v>
      </c>
      <c r="F7" t="s">
        <v>10</v>
      </c>
      <c r="G7" s="89"/>
      <c r="H7" s="4"/>
      <c r="I7" t="s">
        <v>0</v>
      </c>
      <c r="J7" s="89"/>
      <c r="K7" s="3">
        <v>7</v>
      </c>
      <c r="L7" t="s">
        <v>1</v>
      </c>
      <c r="M7" s="89"/>
      <c r="N7" s="3">
        <v>7</v>
      </c>
      <c r="O7" t="s">
        <v>3</v>
      </c>
      <c r="Q7" s="4"/>
      <c r="R7" t="s">
        <v>0</v>
      </c>
      <c r="S7" s="117"/>
      <c r="T7" s="7">
        <v>7</v>
      </c>
      <c r="U7" t="s">
        <v>0</v>
      </c>
      <c r="V7" s="89"/>
      <c r="W7" s="3">
        <v>7</v>
      </c>
      <c r="X7" t="s">
        <v>10</v>
      </c>
      <c r="Z7" s="4"/>
      <c r="AA7" t="s">
        <v>6</v>
      </c>
    </row>
    <row r="8" spans="2:33" ht="13.5" customHeight="1">
      <c r="B8" s="1">
        <v>4</v>
      </c>
      <c r="C8" t="s">
        <v>5</v>
      </c>
      <c r="F8" t="s">
        <v>3</v>
      </c>
      <c r="G8" s="89"/>
      <c r="H8" s="4"/>
      <c r="I8" t="s">
        <v>0</v>
      </c>
      <c r="J8" s="89"/>
      <c r="K8" s="7">
        <v>7</v>
      </c>
      <c r="L8" t="s">
        <v>5</v>
      </c>
      <c r="M8" s="89"/>
      <c r="N8" s="3">
        <v>7</v>
      </c>
      <c r="O8" t="s">
        <v>6</v>
      </c>
      <c r="P8" s="87" t="s">
        <v>86</v>
      </c>
      <c r="Q8" s="3">
        <v>7</v>
      </c>
      <c r="R8" t="s">
        <v>1</v>
      </c>
      <c r="S8" s="117"/>
      <c r="T8" s="3">
        <v>7</v>
      </c>
      <c r="U8" t="s">
        <v>1</v>
      </c>
      <c r="V8" s="89"/>
      <c r="W8" s="3">
        <v>7</v>
      </c>
      <c r="X8" t="s">
        <v>3</v>
      </c>
      <c r="Z8" s="4"/>
      <c r="AA8" t="s">
        <v>0</v>
      </c>
    </row>
    <row r="9" spans="2:33" ht="15" customHeight="1">
      <c r="B9" s="1">
        <v>5</v>
      </c>
      <c r="C9" t="s">
        <v>10</v>
      </c>
      <c r="E9" s="4"/>
      <c r="F9" t="s">
        <v>6</v>
      </c>
      <c r="G9" s="89"/>
      <c r="H9" s="3">
        <v>7</v>
      </c>
      <c r="I9" t="s">
        <v>1</v>
      </c>
      <c r="J9" s="89"/>
      <c r="K9" s="3">
        <v>7</v>
      </c>
      <c r="L9" t="s">
        <v>10</v>
      </c>
      <c r="M9" s="89"/>
      <c r="N9" s="4"/>
      <c r="O9" t="s">
        <v>0</v>
      </c>
      <c r="P9" s="89"/>
      <c r="Q9" s="3">
        <v>7</v>
      </c>
      <c r="R9" t="s">
        <v>5</v>
      </c>
      <c r="S9" s="117"/>
      <c r="T9" s="3">
        <v>7</v>
      </c>
      <c r="U9" t="s">
        <v>5</v>
      </c>
      <c r="V9" s="89"/>
      <c r="W9" s="3">
        <v>7</v>
      </c>
      <c r="X9" t="s">
        <v>6</v>
      </c>
      <c r="Y9" s="87" t="s">
        <v>9</v>
      </c>
      <c r="Z9" s="3">
        <v>7</v>
      </c>
      <c r="AA9" t="s">
        <v>0</v>
      </c>
    </row>
    <row r="10" spans="2:33" ht="14.45" customHeight="1">
      <c r="B10" s="1">
        <v>6</v>
      </c>
      <c r="C10" t="s">
        <v>3</v>
      </c>
      <c r="E10" s="4"/>
      <c r="F10" t="s">
        <v>0</v>
      </c>
      <c r="G10" s="89"/>
      <c r="H10" s="3">
        <v>7</v>
      </c>
      <c r="I10" t="s">
        <v>5</v>
      </c>
      <c r="J10" s="89"/>
      <c r="K10" s="3">
        <v>7</v>
      </c>
      <c r="L10" t="s">
        <v>3</v>
      </c>
      <c r="M10" s="89"/>
      <c r="N10" s="4"/>
      <c r="O10" t="s">
        <v>0</v>
      </c>
      <c r="P10" s="89"/>
      <c r="Q10" s="3">
        <v>7</v>
      </c>
      <c r="R10" t="s">
        <v>10</v>
      </c>
      <c r="S10" s="117"/>
      <c r="T10" s="4"/>
      <c r="U10" t="s">
        <v>10</v>
      </c>
      <c r="V10" s="89"/>
      <c r="W10" s="4"/>
      <c r="X10" t="s">
        <v>0</v>
      </c>
      <c r="Y10" s="89"/>
      <c r="Z10" s="3">
        <v>7</v>
      </c>
      <c r="AA10" t="s">
        <v>1</v>
      </c>
    </row>
    <row r="11" spans="2:33" ht="14.45" customHeight="1">
      <c r="B11" s="1">
        <v>7</v>
      </c>
      <c r="C11" t="s">
        <v>6</v>
      </c>
      <c r="F11" t="s">
        <v>0</v>
      </c>
      <c r="G11" s="89"/>
      <c r="H11" s="3">
        <v>7</v>
      </c>
      <c r="I11" t="s">
        <v>10</v>
      </c>
      <c r="J11" s="89"/>
      <c r="K11" s="4"/>
      <c r="L11" t="s">
        <v>6</v>
      </c>
      <c r="M11" s="89"/>
      <c r="N11" s="3">
        <v>7</v>
      </c>
      <c r="O11" t="s">
        <v>1</v>
      </c>
      <c r="P11" s="89"/>
      <c r="Q11" s="3">
        <v>7</v>
      </c>
      <c r="R11" t="s">
        <v>3</v>
      </c>
      <c r="S11" s="117"/>
      <c r="T11" s="4"/>
      <c r="U11" t="s">
        <v>3</v>
      </c>
      <c r="V11" s="89"/>
      <c r="W11" s="4"/>
      <c r="X11" t="s">
        <v>0</v>
      </c>
      <c r="Y11" s="89"/>
      <c r="Z11" s="7">
        <v>7</v>
      </c>
      <c r="AA11" t="s">
        <v>5</v>
      </c>
    </row>
    <row r="12" spans="2:33" ht="14.45" customHeight="1">
      <c r="B12" s="1">
        <v>8</v>
      </c>
      <c r="C12" t="s">
        <v>0</v>
      </c>
      <c r="F12" t="s">
        <v>1</v>
      </c>
      <c r="G12" s="89"/>
      <c r="H12" s="3">
        <v>7</v>
      </c>
      <c r="I12" t="s">
        <v>3</v>
      </c>
      <c r="J12" s="89"/>
      <c r="K12" s="4"/>
      <c r="L12" t="s">
        <v>0</v>
      </c>
      <c r="M12" s="89"/>
      <c r="N12" s="3">
        <v>7</v>
      </c>
      <c r="O12" t="s">
        <v>5</v>
      </c>
      <c r="P12" s="88"/>
      <c r="Q12" s="3">
        <v>7</v>
      </c>
      <c r="R12" t="s">
        <v>6</v>
      </c>
      <c r="S12" s="117"/>
      <c r="T12" s="3">
        <v>7</v>
      </c>
      <c r="U12" t="s">
        <v>6</v>
      </c>
      <c r="V12" s="89"/>
      <c r="W12" s="3">
        <v>7</v>
      </c>
      <c r="X12" t="s">
        <v>1</v>
      </c>
      <c r="Y12" s="89"/>
      <c r="Z12" s="3">
        <v>7</v>
      </c>
      <c r="AA12" t="s">
        <v>10</v>
      </c>
    </row>
    <row r="13" spans="2:33">
      <c r="B13" s="1">
        <v>9</v>
      </c>
      <c r="C13" t="s">
        <v>0</v>
      </c>
      <c r="F13" t="s">
        <v>5</v>
      </c>
      <c r="G13" s="88"/>
      <c r="H13" s="3">
        <v>7</v>
      </c>
      <c r="I13" t="s">
        <v>6</v>
      </c>
      <c r="J13" s="89"/>
      <c r="K13" s="3">
        <v>7</v>
      </c>
      <c r="L13" t="s">
        <v>0</v>
      </c>
      <c r="M13" s="89"/>
      <c r="N13" s="3">
        <v>7</v>
      </c>
      <c r="O13" t="s">
        <v>10</v>
      </c>
      <c r="P13" s="9"/>
      <c r="Q13" s="4"/>
      <c r="R13" t="s">
        <v>0</v>
      </c>
      <c r="S13" s="117"/>
      <c r="T13" s="3">
        <v>7</v>
      </c>
      <c r="U13" t="s">
        <v>0</v>
      </c>
      <c r="V13" s="89"/>
      <c r="W13" s="3">
        <v>7</v>
      </c>
      <c r="X13" t="s">
        <v>5</v>
      </c>
      <c r="Y13" s="88"/>
      <c r="Z13" s="3">
        <v>7</v>
      </c>
      <c r="AA13" t="s">
        <v>3</v>
      </c>
      <c r="AC13" s="10"/>
      <c r="AD13" s="10"/>
    </row>
    <row r="14" spans="2:33" ht="14.45" customHeight="1">
      <c r="B14" s="1">
        <v>10</v>
      </c>
      <c r="C14" t="s">
        <v>1</v>
      </c>
      <c r="F14" t="s">
        <v>10</v>
      </c>
      <c r="G14" s="9"/>
      <c r="H14" s="4"/>
      <c r="I14" t="s">
        <v>0</v>
      </c>
      <c r="J14" s="89"/>
      <c r="K14" s="3">
        <v>7</v>
      </c>
      <c r="L14" t="s">
        <v>1</v>
      </c>
      <c r="M14" s="89"/>
      <c r="N14" s="3">
        <v>7</v>
      </c>
      <c r="O14" t="s">
        <v>3</v>
      </c>
      <c r="P14" s="9"/>
      <c r="Q14" s="4"/>
      <c r="R14" t="s">
        <v>0</v>
      </c>
      <c r="S14" s="117"/>
      <c r="T14" s="3">
        <v>7</v>
      </c>
      <c r="U14" t="s">
        <v>0</v>
      </c>
      <c r="V14" s="89"/>
      <c r="W14" s="7">
        <v>7</v>
      </c>
      <c r="X14" t="s">
        <v>10</v>
      </c>
      <c r="Z14" s="4"/>
      <c r="AA14" t="s">
        <v>6</v>
      </c>
      <c r="AC14" s="5"/>
      <c r="AD14" s="90" t="s">
        <v>23</v>
      </c>
      <c r="AE14" s="90"/>
      <c r="AF14" s="90"/>
      <c r="AG14" s="90"/>
    </row>
    <row r="15" spans="2:33" ht="15" customHeight="1">
      <c r="B15" s="1">
        <v>11</v>
      </c>
      <c r="C15" t="s">
        <v>5</v>
      </c>
      <c r="F15" t="s">
        <v>3</v>
      </c>
      <c r="G15" s="9"/>
      <c r="H15" s="4"/>
      <c r="I15" t="s">
        <v>0</v>
      </c>
      <c r="J15" s="89"/>
      <c r="K15" s="12"/>
      <c r="L15" t="s">
        <v>5</v>
      </c>
      <c r="M15" s="88"/>
      <c r="N15" s="3">
        <v>7</v>
      </c>
      <c r="O15" t="s">
        <v>6</v>
      </c>
      <c r="P15" s="87" t="s">
        <v>87</v>
      </c>
      <c r="Q15" s="8">
        <v>7</v>
      </c>
      <c r="R15" t="s">
        <v>1</v>
      </c>
      <c r="S15" s="117"/>
      <c r="T15" s="3">
        <v>7</v>
      </c>
      <c r="U15" t="s">
        <v>1</v>
      </c>
      <c r="V15" s="89"/>
      <c r="W15" s="3">
        <v>7</v>
      </c>
      <c r="X15" t="s">
        <v>3</v>
      </c>
      <c r="Z15" s="4"/>
      <c r="AA15" t="s">
        <v>0</v>
      </c>
      <c r="AC15" s="4"/>
      <c r="AD15" s="90" t="s">
        <v>24</v>
      </c>
      <c r="AE15" s="90"/>
      <c r="AF15" s="90"/>
      <c r="AG15" s="90"/>
    </row>
    <row r="16" spans="2:33" ht="15" customHeight="1">
      <c r="B16" s="1">
        <v>12</v>
      </c>
      <c r="C16" t="s">
        <v>10</v>
      </c>
      <c r="E16" s="4"/>
      <c r="F16" t="s">
        <v>6</v>
      </c>
      <c r="G16" s="87" t="s">
        <v>13</v>
      </c>
      <c r="H16" s="3">
        <v>7</v>
      </c>
      <c r="I16" t="s">
        <v>1</v>
      </c>
      <c r="J16" s="89"/>
      <c r="K16" s="3">
        <v>7</v>
      </c>
      <c r="L16" t="s">
        <v>10</v>
      </c>
      <c r="M16" s="116"/>
      <c r="N16" s="4"/>
      <c r="O16" t="s">
        <v>0</v>
      </c>
      <c r="P16" s="89"/>
      <c r="Q16" s="8">
        <v>7</v>
      </c>
      <c r="R16" t="s">
        <v>5</v>
      </c>
      <c r="S16" s="117"/>
      <c r="T16" s="3">
        <v>7</v>
      </c>
      <c r="U16" t="s">
        <v>5</v>
      </c>
      <c r="V16" s="88"/>
      <c r="W16" s="3">
        <v>7</v>
      </c>
      <c r="X16" t="s">
        <v>6</v>
      </c>
      <c r="Y16" s="116"/>
      <c r="Z16" s="5"/>
      <c r="AA16" t="s">
        <v>0</v>
      </c>
      <c r="AC16" s="3"/>
      <c r="AD16" s="90" t="s">
        <v>25</v>
      </c>
      <c r="AE16" s="90"/>
      <c r="AF16" s="90"/>
      <c r="AG16" s="90"/>
    </row>
    <row r="17" spans="2:33">
      <c r="B17" s="1">
        <v>13</v>
      </c>
      <c r="C17" t="s">
        <v>3</v>
      </c>
      <c r="E17" s="4"/>
      <c r="F17" t="s">
        <v>0</v>
      </c>
      <c r="G17" s="89"/>
      <c r="H17" s="3">
        <v>7</v>
      </c>
      <c r="I17" t="s">
        <v>5</v>
      </c>
      <c r="J17" s="88"/>
      <c r="K17" s="3">
        <v>7</v>
      </c>
      <c r="L17" t="s">
        <v>3</v>
      </c>
      <c r="M17" s="116"/>
      <c r="N17" s="4"/>
      <c r="O17" t="s">
        <v>0</v>
      </c>
      <c r="P17" s="89"/>
      <c r="Q17" s="3">
        <v>7</v>
      </c>
      <c r="R17" s="86" t="s">
        <v>10</v>
      </c>
      <c r="S17" s="116"/>
      <c r="T17" s="4"/>
      <c r="U17" t="s">
        <v>10</v>
      </c>
      <c r="V17" s="116"/>
      <c r="W17" s="4"/>
      <c r="X17" t="s">
        <v>0</v>
      </c>
      <c r="Y17" s="87" t="s">
        <v>49</v>
      </c>
      <c r="Z17" s="119"/>
      <c r="AA17" t="s">
        <v>1</v>
      </c>
      <c r="AC17" s="6"/>
      <c r="AD17" s="90" t="s">
        <v>26</v>
      </c>
      <c r="AE17" s="90"/>
      <c r="AF17" s="90"/>
      <c r="AG17" s="90"/>
    </row>
    <row r="18" spans="2:33" ht="15" customHeight="1">
      <c r="B18" s="1">
        <v>14</v>
      </c>
      <c r="C18" t="s">
        <v>6</v>
      </c>
      <c r="D18" s="116"/>
      <c r="E18" s="115"/>
      <c r="F18" t="s">
        <v>0</v>
      </c>
      <c r="G18" s="89"/>
      <c r="H18" s="7">
        <v>7</v>
      </c>
      <c r="I18" t="s">
        <v>10</v>
      </c>
      <c r="J18" s="9"/>
      <c r="K18" s="4"/>
      <c r="L18" t="s">
        <v>6</v>
      </c>
      <c r="M18" s="87" t="s">
        <v>15</v>
      </c>
      <c r="N18" s="3">
        <v>7</v>
      </c>
      <c r="O18" t="s">
        <v>1</v>
      </c>
      <c r="P18" s="89"/>
      <c r="Q18" s="8">
        <v>7</v>
      </c>
      <c r="R18" s="86" t="s">
        <v>3</v>
      </c>
      <c r="S18" s="116"/>
      <c r="T18" s="4"/>
      <c r="U18" t="s">
        <v>3</v>
      </c>
      <c r="V18" s="116"/>
      <c r="W18" s="4"/>
      <c r="X18" t="s">
        <v>0</v>
      </c>
      <c r="Y18" s="89"/>
      <c r="Z18" s="120"/>
      <c r="AA18" t="s">
        <v>5</v>
      </c>
      <c r="AC18" s="13"/>
      <c r="AD18" s="90" t="s">
        <v>27</v>
      </c>
      <c r="AE18" s="90"/>
      <c r="AF18" s="90"/>
      <c r="AG18" s="90"/>
    </row>
    <row r="19" spans="2:33" ht="14.45" customHeight="1">
      <c r="B19" s="1">
        <v>15</v>
      </c>
      <c r="C19" t="s">
        <v>0</v>
      </c>
      <c r="D19" s="116"/>
      <c r="E19" s="115"/>
      <c r="F19" t="s">
        <v>1</v>
      </c>
      <c r="G19" s="89"/>
      <c r="H19" s="3">
        <v>7</v>
      </c>
      <c r="I19" t="s">
        <v>3</v>
      </c>
      <c r="J19" s="9"/>
      <c r="K19" s="4"/>
      <c r="L19" t="s">
        <v>0</v>
      </c>
      <c r="M19" s="89"/>
      <c r="N19" s="3">
        <v>7</v>
      </c>
      <c r="O19" t="s">
        <v>5</v>
      </c>
      <c r="P19" s="88"/>
      <c r="Q19" s="8">
        <v>7</v>
      </c>
      <c r="R19" s="86" t="s">
        <v>6</v>
      </c>
      <c r="S19" s="87" t="s">
        <v>16</v>
      </c>
      <c r="T19" s="3">
        <v>7</v>
      </c>
      <c r="U19" t="s">
        <v>6</v>
      </c>
      <c r="V19" s="87" t="s">
        <v>17</v>
      </c>
      <c r="W19" s="3">
        <v>7</v>
      </c>
      <c r="X19" t="s">
        <v>1</v>
      </c>
      <c r="Y19" s="89"/>
      <c r="Z19" s="120"/>
      <c r="AA19" t="s">
        <v>10</v>
      </c>
      <c r="AB19" s="11"/>
      <c r="AC19" s="8"/>
      <c r="AD19" t="s">
        <v>28</v>
      </c>
    </row>
    <row r="20" spans="2:33" ht="15" customHeight="1">
      <c r="B20" s="1">
        <v>16</v>
      </c>
      <c r="C20" t="s">
        <v>0</v>
      </c>
      <c r="D20" s="116"/>
      <c r="E20" s="115"/>
      <c r="F20" t="s">
        <v>5</v>
      </c>
      <c r="G20" s="88"/>
      <c r="H20" s="3">
        <v>7</v>
      </c>
      <c r="I20" t="s">
        <v>6</v>
      </c>
      <c r="J20" s="87" t="s">
        <v>11</v>
      </c>
      <c r="K20" s="3">
        <v>7</v>
      </c>
      <c r="L20" t="s">
        <v>0</v>
      </c>
      <c r="M20" s="89"/>
      <c r="N20" s="7">
        <v>7</v>
      </c>
      <c r="O20" t="s">
        <v>10</v>
      </c>
      <c r="P20" s="116"/>
      <c r="Q20" s="4"/>
      <c r="R20" s="86" t="s">
        <v>0</v>
      </c>
      <c r="S20" s="89"/>
      <c r="T20" s="3">
        <v>7</v>
      </c>
      <c r="U20" t="s">
        <v>0</v>
      </c>
      <c r="V20" s="89"/>
      <c r="W20" s="3">
        <v>7</v>
      </c>
      <c r="X20" t="s">
        <v>5</v>
      </c>
      <c r="Y20" s="88"/>
      <c r="Z20" s="121"/>
      <c r="AA20" t="s">
        <v>3</v>
      </c>
      <c r="AC20" s="86"/>
      <c r="AD20" s="1" t="s">
        <v>88</v>
      </c>
    </row>
    <row r="21" spans="2:33" ht="14.45" customHeight="1">
      <c r="B21" s="1">
        <v>17</v>
      </c>
      <c r="C21" t="s">
        <v>1</v>
      </c>
      <c r="D21" s="116"/>
      <c r="E21" s="115"/>
      <c r="F21" s="86" t="s">
        <v>10</v>
      </c>
      <c r="G21" s="116"/>
      <c r="H21" s="4"/>
      <c r="I21" t="s">
        <v>0</v>
      </c>
      <c r="J21" s="89"/>
      <c r="K21" s="3">
        <v>7</v>
      </c>
      <c r="L21" t="s">
        <v>1</v>
      </c>
      <c r="M21" s="89"/>
      <c r="N21" s="3">
        <v>7</v>
      </c>
      <c r="O21" t="s">
        <v>3</v>
      </c>
      <c r="P21" s="116"/>
      <c r="Q21" s="4"/>
      <c r="R21" s="86" t="s">
        <v>0</v>
      </c>
      <c r="S21" s="89"/>
      <c r="T21" s="3">
        <v>7</v>
      </c>
      <c r="U21" t="s">
        <v>0</v>
      </c>
      <c r="V21" s="89"/>
      <c r="W21" s="7">
        <v>7</v>
      </c>
      <c r="X21" s="86" t="s">
        <v>10</v>
      </c>
      <c r="Y21" s="116"/>
      <c r="Z21" s="4"/>
      <c r="AA21" t="s">
        <v>6</v>
      </c>
      <c r="AC21" s="11"/>
    </row>
    <row r="22" spans="2:33">
      <c r="B22" s="1">
        <v>18</v>
      </c>
      <c r="C22" t="s">
        <v>5</v>
      </c>
      <c r="D22" s="116"/>
      <c r="E22" s="115"/>
      <c r="F22" s="86" t="s">
        <v>3</v>
      </c>
      <c r="G22" s="116"/>
      <c r="H22" s="4"/>
      <c r="I22" t="s">
        <v>0</v>
      </c>
      <c r="J22" s="89"/>
      <c r="K22" s="7">
        <v>7</v>
      </c>
      <c r="L22" t="s">
        <v>5</v>
      </c>
      <c r="M22" s="89"/>
      <c r="N22" s="3">
        <v>7</v>
      </c>
      <c r="O22" t="s">
        <v>6</v>
      </c>
      <c r="P22" s="87" t="s">
        <v>18</v>
      </c>
      <c r="Q22" s="3">
        <v>7</v>
      </c>
      <c r="R22" s="86" t="s">
        <v>1</v>
      </c>
      <c r="S22" s="89"/>
      <c r="T22" s="3">
        <v>7</v>
      </c>
      <c r="U22" t="s">
        <v>1</v>
      </c>
      <c r="V22" s="89"/>
      <c r="W22" s="3">
        <v>7</v>
      </c>
      <c r="X22" s="86" t="s">
        <v>3</v>
      </c>
      <c r="Y22" s="116"/>
      <c r="Z22" s="4"/>
      <c r="AA22" t="s">
        <v>0</v>
      </c>
    </row>
    <row r="23" spans="2:33" ht="15" customHeight="1">
      <c r="B23" s="1">
        <v>19</v>
      </c>
      <c r="C23" t="s">
        <v>10</v>
      </c>
      <c r="D23" s="116"/>
      <c r="E23" s="4"/>
      <c r="F23" s="86" t="s">
        <v>6</v>
      </c>
      <c r="G23" s="87" t="s">
        <v>19</v>
      </c>
      <c r="H23" s="8">
        <v>7</v>
      </c>
      <c r="I23" t="s">
        <v>1</v>
      </c>
      <c r="J23" s="89"/>
      <c r="K23" s="3">
        <v>7</v>
      </c>
      <c r="L23" t="s">
        <v>10</v>
      </c>
      <c r="M23" s="89"/>
      <c r="N23" s="4"/>
      <c r="O23" t="s">
        <v>0</v>
      </c>
      <c r="P23" s="89"/>
      <c r="Q23" s="3">
        <v>7</v>
      </c>
      <c r="R23" s="86" t="s">
        <v>5</v>
      </c>
      <c r="S23" s="89"/>
      <c r="T23" s="3">
        <v>7</v>
      </c>
      <c r="U23" t="s">
        <v>5</v>
      </c>
      <c r="V23" s="88"/>
      <c r="W23" s="3">
        <v>7</v>
      </c>
      <c r="X23" s="86" t="s">
        <v>6</v>
      </c>
      <c r="Y23" s="87" t="s">
        <v>85</v>
      </c>
      <c r="Z23" s="123"/>
      <c r="AA23" t="s">
        <v>0</v>
      </c>
    </row>
    <row r="24" spans="2:33" ht="14.45" customHeight="1">
      <c r="B24" s="1">
        <v>20</v>
      </c>
      <c r="C24" t="s">
        <v>3</v>
      </c>
      <c r="D24" s="116"/>
      <c r="E24" s="4"/>
      <c r="F24" s="86" t="s">
        <v>0</v>
      </c>
      <c r="G24" s="89"/>
      <c r="H24" s="8">
        <v>7</v>
      </c>
      <c r="I24" t="s">
        <v>5</v>
      </c>
      <c r="J24" s="88"/>
      <c r="K24" s="3">
        <v>7</v>
      </c>
      <c r="L24" t="s">
        <v>3</v>
      </c>
      <c r="M24" s="89"/>
      <c r="N24" s="4"/>
      <c r="O24" t="s">
        <v>0</v>
      </c>
      <c r="P24" s="89"/>
      <c r="Q24" s="7">
        <v>7</v>
      </c>
      <c r="R24" s="86" t="s">
        <v>10</v>
      </c>
      <c r="S24" s="89"/>
      <c r="T24" s="4"/>
      <c r="U24" t="s">
        <v>10</v>
      </c>
      <c r="V24" s="116"/>
      <c r="W24" s="4"/>
      <c r="X24" s="86" t="s">
        <v>0</v>
      </c>
      <c r="Y24" s="89"/>
      <c r="Z24" s="123"/>
      <c r="AA24" t="s">
        <v>1</v>
      </c>
      <c r="AB24" s="11"/>
    </row>
    <row r="25" spans="2:33" ht="15.6" customHeight="1">
      <c r="B25" s="1">
        <v>21</v>
      </c>
      <c r="C25" t="s">
        <v>6</v>
      </c>
      <c r="D25" s="87" t="s">
        <v>2</v>
      </c>
      <c r="E25" s="3">
        <v>7</v>
      </c>
      <c r="F25" s="86" t="s">
        <v>0</v>
      </c>
      <c r="G25" s="89"/>
      <c r="H25" s="8">
        <v>7</v>
      </c>
      <c r="I25" t="s">
        <v>10</v>
      </c>
      <c r="J25" s="116"/>
      <c r="K25" s="4"/>
      <c r="L25" t="s">
        <v>6</v>
      </c>
      <c r="M25" s="89"/>
      <c r="N25" s="3">
        <v>7</v>
      </c>
      <c r="O25" t="s">
        <v>1</v>
      </c>
      <c r="P25" s="89"/>
      <c r="Q25" s="3">
        <v>7</v>
      </c>
      <c r="R25" s="86" t="s">
        <v>3</v>
      </c>
      <c r="S25" s="89"/>
      <c r="T25" s="4"/>
      <c r="U25" t="s">
        <v>3</v>
      </c>
      <c r="V25" s="116"/>
      <c r="W25" s="4"/>
      <c r="X25" s="86" t="s">
        <v>0</v>
      </c>
      <c r="Y25" s="89"/>
      <c r="Z25" s="123"/>
      <c r="AA25" t="s">
        <v>5</v>
      </c>
      <c r="AB25" s="11"/>
    </row>
    <row r="26" spans="2:33" ht="14.45" customHeight="1">
      <c r="B26" s="1">
        <v>22</v>
      </c>
      <c r="C26" t="s">
        <v>0</v>
      </c>
      <c r="D26" s="89"/>
      <c r="E26" s="3">
        <v>7</v>
      </c>
      <c r="F26" s="86" t="s">
        <v>1</v>
      </c>
      <c r="G26" s="89"/>
      <c r="H26" s="8">
        <v>7</v>
      </c>
      <c r="I26" t="s">
        <v>3</v>
      </c>
      <c r="J26" s="116"/>
      <c r="K26" s="4"/>
      <c r="L26" t="s">
        <v>0</v>
      </c>
      <c r="M26" s="89"/>
      <c r="N26" s="3">
        <v>7</v>
      </c>
      <c r="O26" t="s">
        <v>5</v>
      </c>
      <c r="P26" s="89"/>
      <c r="Q26" s="3">
        <v>7</v>
      </c>
      <c r="R26" s="86" t="s">
        <v>6</v>
      </c>
      <c r="S26" s="89"/>
      <c r="T26" s="3">
        <v>7</v>
      </c>
      <c r="U26" t="s">
        <v>6</v>
      </c>
      <c r="V26" s="87" t="s">
        <v>20</v>
      </c>
      <c r="W26" s="3">
        <v>7</v>
      </c>
      <c r="X26" s="86" t="s">
        <v>1</v>
      </c>
      <c r="Y26" s="89"/>
      <c r="Z26" s="123"/>
      <c r="AA26" t="s">
        <v>10</v>
      </c>
    </row>
    <row r="27" spans="2:33">
      <c r="B27" s="1">
        <v>23</v>
      </c>
      <c r="C27" t="s">
        <v>0</v>
      </c>
      <c r="D27" s="89"/>
      <c r="E27" s="3">
        <v>7</v>
      </c>
      <c r="F27" s="86" t="s">
        <v>5</v>
      </c>
      <c r="G27" s="89"/>
      <c r="H27" s="3">
        <v>7</v>
      </c>
      <c r="I27" t="s">
        <v>6</v>
      </c>
      <c r="J27" s="87" t="s">
        <v>4</v>
      </c>
      <c r="K27" s="3">
        <v>7</v>
      </c>
      <c r="L27" t="s">
        <v>0</v>
      </c>
      <c r="M27" s="89"/>
      <c r="N27" s="3">
        <v>7</v>
      </c>
      <c r="O27" t="s">
        <v>10</v>
      </c>
      <c r="P27" s="89"/>
      <c r="Q27" s="4"/>
      <c r="R27" s="86" t="s">
        <v>0</v>
      </c>
      <c r="S27" s="89"/>
      <c r="T27" s="3">
        <v>7</v>
      </c>
      <c r="U27" t="s">
        <v>0</v>
      </c>
      <c r="V27" s="89"/>
      <c r="W27" s="3">
        <v>7</v>
      </c>
      <c r="X27" s="86" t="s">
        <v>5</v>
      </c>
      <c r="Y27" s="89"/>
      <c r="Z27" s="123"/>
      <c r="AA27" t="s">
        <v>3</v>
      </c>
    </row>
    <row r="28" spans="2:33" ht="14.45" customHeight="1">
      <c r="B28" s="1">
        <v>24</v>
      </c>
      <c r="C28" t="s">
        <v>1</v>
      </c>
      <c r="D28" s="89"/>
      <c r="E28" s="3">
        <v>7</v>
      </c>
      <c r="F28" s="86" t="s">
        <v>10</v>
      </c>
      <c r="G28" s="89"/>
      <c r="H28" s="4"/>
      <c r="I28" t="s">
        <v>0</v>
      </c>
      <c r="J28" s="89"/>
      <c r="K28" s="3">
        <v>7</v>
      </c>
      <c r="L28" t="s">
        <v>1</v>
      </c>
      <c r="M28" s="89"/>
      <c r="N28" s="3">
        <v>7</v>
      </c>
      <c r="O28" t="s">
        <v>3</v>
      </c>
      <c r="P28" s="89"/>
      <c r="Q28" s="4"/>
      <c r="R28" s="86" t="s">
        <v>0</v>
      </c>
      <c r="S28" s="89"/>
      <c r="T28" s="7">
        <v>7</v>
      </c>
      <c r="U28" t="s">
        <v>0</v>
      </c>
      <c r="V28" s="89"/>
      <c r="W28" s="3">
        <v>7</v>
      </c>
      <c r="X28" s="86" t="s">
        <v>10</v>
      </c>
      <c r="Y28" s="89"/>
      <c r="Z28" s="123"/>
      <c r="AA28" t="s">
        <v>6</v>
      </c>
    </row>
    <row r="29" spans="2:33" ht="15" customHeight="1">
      <c r="B29" s="1">
        <v>25</v>
      </c>
      <c r="C29" t="s">
        <v>5</v>
      </c>
      <c r="D29" s="89"/>
      <c r="E29" s="3">
        <v>7</v>
      </c>
      <c r="F29" s="86" t="s">
        <v>3</v>
      </c>
      <c r="G29" s="89"/>
      <c r="H29" s="4"/>
      <c r="I29" t="s">
        <v>0</v>
      </c>
      <c r="J29" s="89"/>
      <c r="K29" s="3">
        <v>7</v>
      </c>
      <c r="L29" t="s">
        <v>5</v>
      </c>
      <c r="M29" s="88"/>
      <c r="N29" s="5"/>
      <c r="O29" t="s">
        <v>6</v>
      </c>
      <c r="P29" s="89"/>
      <c r="Q29" s="3">
        <v>7</v>
      </c>
      <c r="R29" s="86" t="s">
        <v>1</v>
      </c>
      <c r="S29" s="89"/>
      <c r="T29" s="3">
        <v>7</v>
      </c>
      <c r="U29" t="s">
        <v>1</v>
      </c>
      <c r="V29" s="89"/>
      <c r="W29" s="3">
        <v>7</v>
      </c>
      <c r="X29" s="86" t="s">
        <v>3</v>
      </c>
      <c r="Y29" s="89"/>
      <c r="Z29" s="123"/>
      <c r="AA29" t="s">
        <v>0</v>
      </c>
    </row>
    <row r="30" spans="2:33" ht="15" customHeight="1">
      <c r="B30" s="1">
        <v>26</v>
      </c>
      <c r="C30" t="s">
        <v>10</v>
      </c>
      <c r="D30" s="89"/>
      <c r="E30" s="4"/>
      <c r="F30" s="86" t="s">
        <v>6</v>
      </c>
      <c r="G30" s="89"/>
      <c r="H30" s="3">
        <v>7</v>
      </c>
      <c r="I30" t="s">
        <v>1</v>
      </c>
      <c r="J30" s="89"/>
      <c r="K30" s="3">
        <v>7</v>
      </c>
      <c r="L30" t="s">
        <v>10</v>
      </c>
      <c r="N30" s="4"/>
      <c r="O30" t="s">
        <v>0</v>
      </c>
      <c r="P30" s="89"/>
      <c r="Q30" s="3">
        <v>7</v>
      </c>
      <c r="R30" s="86" t="s">
        <v>5</v>
      </c>
      <c r="S30" s="88"/>
      <c r="T30" s="3">
        <v>7</v>
      </c>
      <c r="U30" t="s">
        <v>5</v>
      </c>
      <c r="V30" s="89"/>
      <c r="W30" s="3">
        <v>7</v>
      </c>
      <c r="X30" s="86" t="s">
        <v>6</v>
      </c>
      <c r="Y30" s="89"/>
      <c r="Z30" s="123"/>
      <c r="AA30" t="s">
        <v>0</v>
      </c>
    </row>
    <row r="31" spans="2:33">
      <c r="B31" s="1">
        <v>27</v>
      </c>
      <c r="C31" t="s">
        <v>3</v>
      </c>
      <c r="D31" s="89"/>
      <c r="E31" s="4"/>
      <c r="F31" s="86" t="s">
        <v>0</v>
      </c>
      <c r="G31" s="89"/>
      <c r="H31" s="3">
        <v>7</v>
      </c>
      <c r="I31" t="s">
        <v>5</v>
      </c>
      <c r="J31" s="89"/>
      <c r="K31" s="3">
        <v>7</v>
      </c>
      <c r="L31" t="s">
        <v>3</v>
      </c>
      <c r="N31" s="4"/>
      <c r="O31" t="s">
        <v>0</v>
      </c>
      <c r="P31" s="89"/>
      <c r="Q31" s="3">
        <v>7</v>
      </c>
      <c r="R31" t="s">
        <v>10</v>
      </c>
      <c r="T31" s="4"/>
      <c r="U31" t="s">
        <v>10</v>
      </c>
      <c r="V31" s="89"/>
      <c r="W31" s="4"/>
      <c r="X31" s="86" t="s">
        <v>0</v>
      </c>
      <c r="Y31" s="89"/>
      <c r="Z31" s="123"/>
      <c r="AA31" t="s">
        <v>1</v>
      </c>
    </row>
    <row r="32" spans="2:33" ht="14.45" customHeight="1">
      <c r="B32" s="1">
        <v>28</v>
      </c>
      <c r="C32" t="s">
        <v>6</v>
      </c>
      <c r="D32" s="89"/>
      <c r="E32" s="3">
        <v>7</v>
      </c>
      <c r="F32" s="86" t="s">
        <v>0</v>
      </c>
      <c r="G32" s="89"/>
      <c r="H32" s="7">
        <v>7</v>
      </c>
      <c r="I32" t="s">
        <v>10</v>
      </c>
      <c r="J32" s="89"/>
      <c r="K32" s="4"/>
      <c r="L32" t="s">
        <v>6</v>
      </c>
      <c r="M32" s="87" t="s">
        <v>14</v>
      </c>
      <c r="N32" s="119"/>
      <c r="O32" t="s">
        <v>1</v>
      </c>
      <c r="P32" s="89"/>
      <c r="Q32" s="3">
        <v>7</v>
      </c>
      <c r="R32" t="s">
        <v>3</v>
      </c>
      <c r="T32" s="4"/>
      <c r="U32" t="s">
        <v>3</v>
      </c>
      <c r="V32" s="89"/>
      <c r="W32" s="4"/>
      <c r="X32" s="86" t="s">
        <v>0</v>
      </c>
      <c r="Y32" s="89"/>
      <c r="Z32" s="123"/>
      <c r="AA32" t="s">
        <v>5</v>
      </c>
    </row>
    <row r="33" spans="2:27" ht="14.45" customHeight="1">
      <c r="B33" s="1">
        <v>29</v>
      </c>
      <c r="C33" t="s">
        <v>0</v>
      </c>
      <c r="D33" s="89"/>
      <c r="E33" s="3">
        <v>7</v>
      </c>
      <c r="F33" s="86" t="s">
        <v>1</v>
      </c>
      <c r="G33" s="89"/>
      <c r="H33" s="3">
        <v>7</v>
      </c>
      <c r="I33" t="s">
        <v>3</v>
      </c>
      <c r="J33" s="89"/>
      <c r="K33" s="4"/>
      <c r="L33" t="s">
        <v>0</v>
      </c>
      <c r="M33" s="89"/>
      <c r="N33" s="120"/>
      <c r="O33" t="s">
        <v>5</v>
      </c>
      <c r="P33" s="88"/>
      <c r="Q33" s="3">
        <v>7</v>
      </c>
      <c r="U33" t="s">
        <v>6</v>
      </c>
      <c r="V33" s="89"/>
      <c r="W33" s="3">
        <v>7</v>
      </c>
      <c r="X33" s="86" t="s">
        <v>1</v>
      </c>
      <c r="Y33" s="89"/>
      <c r="Z33" s="123"/>
      <c r="AA33" t="s">
        <v>10</v>
      </c>
    </row>
    <row r="34" spans="2:27">
      <c r="B34" s="1">
        <v>30</v>
      </c>
      <c r="C34" t="s">
        <v>0</v>
      </c>
      <c r="D34" s="88"/>
      <c r="E34" s="8">
        <v>7</v>
      </c>
      <c r="F34" s="86" t="s">
        <v>5</v>
      </c>
      <c r="G34" s="88"/>
      <c r="H34" s="3">
        <v>7</v>
      </c>
      <c r="I34" t="s">
        <v>6</v>
      </c>
      <c r="J34" s="88"/>
      <c r="K34" s="3">
        <v>7</v>
      </c>
      <c r="L34" t="s">
        <v>0</v>
      </c>
      <c r="M34" s="89"/>
      <c r="N34" s="120"/>
      <c r="O34" t="s">
        <v>10</v>
      </c>
      <c r="Q34" s="4"/>
      <c r="U34" t="s">
        <v>0</v>
      </c>
      <c r="V34" s="89"/>
      <c r="W34" s="3">
        <v>7</v>
      </c>
      <c r="X34" s="86" t="s">
        <v>5</v>
      </c>
      <c r="Y34" s="88"/>
      <c r="Z34" s="123"/>
      <c r="AA34" t="s">
        <v>3</v>
      </c>
    </row>
    <row r="35" spans="2:27">
      <c r="B35" s="1">
        <v>31</v>
      </c>
      <c r="F35" s="86" t="s">
        <v>10</v>
      </c>
      <c r="H35" s="4"/>
      <c r="L35" t="s">
        <v>1</v>
      </c>
      <c r="M35" s="88"/>
      <c r="N35" s="121"/>
      <c r="O35" t="s">
        <v>3</v>
      </c>
      <c r="Q35" s="4"/>
      <c r="U35" t="s">
        <v>0</v>
      </c>
      <c r="V35" s="88"/>
      <c r="W35" s="7">
        <v>7</v>
      </c>
      <c r="Z35" s="123"/>
      <c r="AA35" t="s">
        <v>6</v>
      </c>
    </row>
    <row r="37" spans="2:27"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</row>
    <row r="38" spans="2:27"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</row>
    <row r="39" spans="2:27"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</row>
    <row r="40" spans="2:27"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</row>
    <row r="41" spans="2:27"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</row>
    <row r="42" spans="2:27"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</row>
    <row r="43" spans="2:27"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</row>
  </sheetData>
  <mergeCells count="29">
    <mergeCell ref="M18:M29"/>
    <mergeCell ref="N32:N35"/>
    <mergeCell ref="Y17:Y20"/>
    <mergeCell ref="Y23:Y34"/>
    <mergeCell ref="P15:P19"/>
    <mergeCell ref="P22:P33"/>
    <mergeCell ref="Z17:Z20"/>
    <mergeCell ref="V26:V35"/>
    <mergeCell ref="V5:V16"/>
    <mergeCell ref="V19:V23"/>
    <mergeCell ref="S19:S30"/>
    <mergeCell ref="AD17:AG17"/>
    <mergeCell ref="AD18:AG18"/>
    <mergeCell ref="AD16:AG16"/>
    <mergeCell ref="AD14:AG14"/>
    <mergeCell ref="AD15:AG15"/>
    <mergeCell ref="M32:M35"/>
    <mergeCell ref="D25:D34"/>
    <mergeCell ref="G5:G13"/>
    <mergeCell ref="G16:G20"/>
    <mergeCell ref="G23:G34"/>
    <mergeCell ref="J20:J24"/>
    <mergeCell ref="J27:J34"/>
    <mergeCell ref="S5:S16"/>
    <mergeCell ref="J6:J17"/>
    <mergeCell ref="P8:P12"/>
    <mergeCell ref="Y5:Y6"/>
    <mergeCell ref="Y9:Y13"/>
    <mergeCell ref="M5:M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F12" sqref="F12"/>
    </sheetView>
  </sheetViews>
  <sheetFormatPr baseColWidth="10" defaultColWidth="11.42578125" defaultRowHeight="15"/>
  <cols>
    <col min="1" max="1" width="7.7109375" style="1" customWidth="1"/>
    <col min="2" max="2" width="41.7109375" customWidth="1"/>
    <col min="3" max="3" width="9.85546875" style="16" customWidth="1"/>
    <col min="4" max="4" width="10" style="16" customWidth="1"/>
    <col min="5" max="5" width="21.7109375" customWidth="1"/>
    <col min="6" max="6" width="67.7109375" bestFit="1" customWidth="1"/>
    <col min="7" max="7" width="58.42578125" customWidth="1"/>
  </cols>
  <sheetData>
    <row r="1" spans="1:7" s="1" customFormat="1">
      <c r="A1" s="97"/>
      <c r="B1" s="97"/>
      <c r="C1" s="98" t="s">
        <v>52</v>
      </c>
      <c r="D1" s="98" t="s">
        <v>53</v>
      </c>
      <c r="E1" s="96" t="s">
        <v>54</v>
      </c>
      <c r="F1" s="96"/>
      <c r="G1" s="96"/>
    </row>
    <row r="2" spans="1:7" s="1" customFormat="1" ht="15.75" thickBot="1">
      <c r="A2" s="97"/>
      <c r="B2" s="97"/>
      <c r="C2" s="98"/>
      <c r="D2" s="98"/>
      <c r="E2" s="67" t="s">
        <v>55</v>
      </c>
      <c r="F2" s="67" t="s">
        <v>58</v>
      </c>
      <c r="G2" s="67"/>
    </row>
    <row r="3" spans="1:7" ht="48.6" customHeight="1">
      <c r="A3" s="68" t="s">
        <v>2</v>
      </c>
      <c r="B3" s="63" t="s">
        <v>41</v>
      </c>
      <c r="C3" s="59">
        <f>Timeline!B5</f>
        <v>44095</v>
      </c>
      <c r="D3" s="55">
        <f>C3+Timeline!I5*7-3</f>
        <v>44113</v>
      </c>
      <c r="E3" s="85" t="s">
        <v>57</v>
      </c>
      <c r="F3" s="57" t="s">
        <v>56</v>
      </c>
      <c r="G3" s="57"/>
    </row>
    <row r="4" spans="1:7" ht="27" customHeight="1">
      <c r="A4" s="93" t="s">
        <v>13</v>
      </c>
      <c r="B4" s="91" t="s">
        <v>70</v>
      </c>
      <c r="C4" s="94">
        <f>Timeline!B6</f>
        <v>44116</v>
      </c>
      <c r="D4" s="95">
        <f>C4+Timeline!I6*7-3</f>
        <v>44120</v>
      </c>
      <c r="E4" s="99">
        <v>44118</v>
      </c>
      <c r="F4" s="101" t="s">
        <v>71</v>
      </c>
      <c r="G4" s="103"/>
    </row>
    <row r="5" spans="1:7" ht="27" customHeight="1">
      <c r="A5" s="93"/>
      <c r="B5" s="92"/>
      <c r="C5" s="94"/>
      <c r="D5" s="95"/>
      <c r="E5" s="100"/>
      <c r="F5" s="102"/>
      <c r="G5" s="104"/>
    </row>
    <row r="6" spans="1:7" ht="28.35" customHeight="1">
      <c r="A6" s="93" t="s">
        <v>19</v>
      </c>
      <c r="B6" s="91" t="s">
        <v>42</v>
      </c>
      <c r="C6" s="94">
        <f>Timeline!B7</f>
        <v>44123</v>
      </c>
      <c r="D6" s="95">
        <f>C6+Timeline!I7*7-3</f>
        <v>44134</v>
      </c>
      <c r="E6" s="70" t="s">
        <v>77</v>
      </c>
      <c r="F6" s="57" t="s">
        <v>69</v>
      </c>
      <c r="G6" s="77"/>
    </row>
    <row r="7" spans="1:7" ht="30.75" customHeight="1">
      <c r="A7" s="93"/>
      <c r="B7" s="92"/>
      <c r="C7" s="94"/>
      <c r="D7" s="95"/>
      <c r="E7" s="85">
        <v>44132</v>
      </c>
      <c r="F7" s="76" t="s">
        <v>72</v>
      </c>
    </row>
    <row r="8" spans="1:7" ht="54.6" customHeight="1">
      <c r="A8" s="68" t="s">
        <v>21</v>
      </c>
      <c r="B8" s="64" t="s">
        <v>43</v>
      </c>
      <c r="C8" s="59">
        <f>Timeline!B8</f>
        <v>44137</v>
      </c>
      <c r="D8" s="55">
        <f>C8+Timeline!I8*7-3</f>
        <v>44141</v>
      </c>
      <c r="E8" s="85">
        <v>44139</v>
      </c>
      <c r="F8" s="76" t="s">
        <v>73</v>
      </c>
      <c r="G8" s="57"/>
    </row>
    <row r="9" spans="1:7" ht="54.6" customHeight="1">
      <c r="A9" s="68" t="s">
        <v>11</v>
      </c>
      <c r="B9" s="64" t="s">
        <v>44</v>
      </c>
      <c r="C9" s="59">
        <f>Timeline!B9</f>
        <v>44144</v>
      </c>
      <c r="D9" s="55">
        <f>C9+Timeline!I9*7-3</f>
        <v>44155</v>
      </c>
      <c r="E9" s="78">
        <v>44153</v>
      </c>
      <c r="F9" s="57" t="s">
        <v>89</v>
      </c>
      <c r="G9" s="57"/>
    </row>
    <row r="10" spans="1:7" ht="27.6" customHeight="1">
      <c r="A10" s="84" t="s">
        <v>4</v>
      </c>
      <c r="B10" s="81" t="s">
        <v>45</v>
      </c>
      <c r="C10" s="82">
        <f>Timeline!B10</f>
        <v>44158</v>
      </c>
      <c r="D10" s="83">
        <f>C10+Timeline!I10*7-3</f>
        <v>44176</v>
      </c>
      <c r="E10" s="118">
        <v>44167</v>
      </c>
      <c r="F10" s="76" t="s">
        <v>76</v>
      </c>
      <c r="G10" s="76"/>
    </row>
    <row r="11" spans="1:7" ht="54.6" customHeight="1" thickBot="1">
      <c r="A11" s="68" t="s">
        <v>15</v>
      </c>
      <c r="B11" s="65" t="s">
        <v>46</v>
      </c>
      <c r="C11" s="59">
        <f>Timeline!B11</f>
        <v>44179</v>
      </c>
      <c r="D11" s="55">
        <f>C11+Timeline!I11*7-3</f>
        <v>44190</v>
      </c>
      <c r="E11" s="85">
        <v>44181</v>
      </c>
      <c r="F11" s="76" t="s">
        <v>75</v>
      </c>
      <c r="G11" s="57"/>
    </row>
    <row r="12" spans="1:7" ht="68.45" customHeight="1">
      <c r="A12" s="1" t="s">
        <v>49</v>
      </c>
      <c r="B12" s="80" t="s">
        <v>49</v>
      </c>
      <c r="C12" s="59">
        <f>Timeline!B12</f>
        <v>44193</v>
      </c>
      <c r="D12" s="55">
        <f>C12+4</f>
        <v>44197</v>
      </c>
      <c r="E12" s="58"/>
      <c r="F12" s="57" t="s">
        <v>9</v>
      </c>
      <c r="G12" s="57"/>
    </row>
  </sheetData>
  <mergeCells count="15">
    <mergeCell ref="B6:B7"/>
    <mergeCell ref="A6:A7"/>
    <mergeCell ref="C6:C7"/>
    <mergeCell ref="D6:D7"/>
    <mergeCell ref="E1:G1"/>
    <mergeCell ref="B4:B5"/>
    <mergeCell ref="A4:A5"/>
    <mergeCell ref="C4:C5"/>
    <mergeCell ref="D4:D5"/>
    <mergeCell ref="A1:B2"/>
    <mergeCell ref="C1:C2"/>
    <mergeCell ref="D1:D2"/>
    <mergeCell ref="E4:E5"/>
    <mergeCell ref="F4:F5"/>
    <mergeCell ref="G4:G5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abSelected="1" topLeftCell="A7" workbookViewId="0">
      <selection activeCell="H13" sqref="H13"/>
    </sheetView>
  </sheetViews>
  <sheetFormatPr baseColWidth="10" defaultColWidth="11.42578125" defaultRowHeight="15"/>
  <cols>
    <col min="1" max="1" width="6.42578125" style="1" customWidth="1"/>
    <col min="2" max="2" width="41.7109375" customWidth="1"/>
    <col min="3" max="3" width="7.7109375" style="16" bestFit="1" customWidth="1"/>
    <col min="4" max="4" width="9" style="16" customWidth="1"/>
    <col min="5" max="5" width="12.85546875" customWidth="1"/>
    <col min="6" max="6" width="43.85546875" customWidth="1"/>
  </cols>
  <sheetData>
    <row r="1" spans="1:6" s="1" customFormat="1">
      <c r="A1" s="97"/>
      <c r="B1" s="97"/>
      <c r="C1" s="98" t="s">
        <v>52</v>
      </c>
      <c r="D1" s="98" t="s">
        <v>53</v>
      </c>
      <c r="E1" s="96" t="s">
        <v>54</v>
      </c>
      <c r="F1" s="96"/>
    </row>
    <row r="2" spans="1:6" s="1" customFormat="1" ht="15.75" thickBot="1">
      <c r="A2" s="97"/>
      <c r="B2" s="97"/>
      <c r="C2" s="98"/>
      <c r="D2" s="98"/>
      <c r="E2" s="67" t="s">
        <v>55</v>
      </c>
      <c r="F2" s="67" t="s">
        <v>58</v>
      </c>
    </row>
    <row r="3" spans="1:6" ht="73.5" customHeight="1" thickBot="1">
      <c r="A3" s="68" t="s">
        <v>22</v>
      </c>
      <c r="B3" s="66" t="s">
        <v>48</v>
      </c>
      <c r="C3" s="78">
        <v>43834</v>
      </c>
      <c r="D3" s="78">
        <v>43838</v>
      </c>
      <c r="E3" s="79" t="s">
        <v>57</v>
      </c>
      <c r="F3" s="79" t="s">
        <v>9</v>
      </c>
    </row>
    <row r="4" spans="1:6" ht="27" customHeight="1">
      <c r="A4" s="71" t="s">
        <v>64</v>
      </c>
      <c r="B4" s="106" t="s">
        <v>59</v>
      </c>
      <c r="C4" s="109">
        <f>Timeline!B14</f>
        <v>44207</v>
      </c>
      <c r="D4" s="99">
        <f>C4+Timeline!I14*7-3</f>
        <v>44211</v>
      </c>
      <c r="E4" s="114" t="s">
        <v>78</v>
      </c>
      <c r="F4" s="103" t="s">
        <v>66</v>
      </c>
    </row>
    <row r="5" spans="1:6" ht="27" customHeight="1">
      <c r="A5" s="105" t="s">
        <v>65</v>
      </c>
      <c r="B5" s="107"/>
      <c r="C5" s="110"/>
      <c r="D5" s="112"/>
      <c r="E5" s="112"/>
      <c r="F5" s="113"/>
    </row>
    <row r="6" spans="1:6" ht="48.6" customHeight="1">
      <c r="A6" s="105"/>
      <c r="B6" s="108"/>
      <c r="C6" s="111"/>
      <c r="D6" s="100"/>
      <c r="E6" s="100"/>
      <c r="F6" s="104"/>
    </row>
    <row r="7" spans="1:6" ht="54.6" customHeight="1">
      <c r="A7" s="72" t="s">
        <v>18</v>
      </c>
      <c r="B7" s="73" t="str">
        <f>Timeline!K15</f>
        <v>Reconnaissance d'image
NoSQL</v>
      </c>
      <c r="C7" s="69">
        <f>D4+3</f>
        <v>44214</v>
      </c>
      <c r="D7" s="56">
        <f>C7+2*7-3</f>
        <v>44225</v>
      </c>
      <c r="E7" s="70">
        <v>43850</v>
      </c>
      <c r="F7" s="124" t="s">
        <v>80</v>
      </c>
    </row>
    <row r="8" spans="1:6" ht="54.6" customHeight="1">
      <c r="A8" s="71" t="s">
        <v>7</v>
      </c>
      <c r="B8" s="73" t="str">
        <f>Timeline!K16</f>
        <v>Traitement du langage
Théorie des graphes</v>
      </c>
      <c r="C8" s="69">
        <f>D7+3</f>
        <v>44228</v>
      </c>
      <c r="D8" s="55">
        <f>C8+Timeline!I16*7-3</f>
        <v>44239</v>
      </c>
      <c r="E8" s="70">
        <v>43864</v>
      </c>
      <c r="F8" s="125" t="s">
        <v>79</v>
      </c>
    </row>
    <row r="9" spans="1:6" ht="55.7" customHeight="1">
      <c r="A9" s="71" t="s">
        <v>16</v>
      </c>
      <c r="B9" s="60" t="str">
        <f>Timeline!K17</f>
        <v>Prédictions de séries temporelles
Théorie des graphes</v>
      </c>
      <c r="C9" s="69">
        <f t="shared" ref="C9:C12" si="0">D8+3</f>
        <v>44242</v>
      </c>
      <c r="D9" s="55">
        <f>C9+Timeline!I17*7-3</f>
        <v>44253</v>
      </c>
      <c r="E9" s="70">
        <v>43878</v>
      </c>
      <c r="F9" s="125" t="s">
        <v>81</v>
      </c>
    </row>
    <row r="10" spans="1:6" ht="54.6" customHeight="1">
      <c r="A10" s="72" t="s">
        <v>8</v>
      </c>
      <c r="B10" s="73" t="str">
        <f>Timeline!K18</f>
        <v>Détection d'anomalies
Théorie des graphes</v>
      </c>
      <c r="C10" s="69">
        <f t="shared" si="0"/>
        <v>44256</v>
      </c>
      <c r="D10" s="56">
        <f>C10+Timeline!I18*7-3</f>
        <v>44267</v>
      </c>
      <c r="E10" s="70">
        <v>43893</v>
      </c>
      <c r="F10" s="125" t="s">
        <v>82</v>
      </c>
    </row>
    <row r="11" spans="1:6" ht="54.6" customHeight="1" thickBot="1">
      <c r="A11" s="71" t="s">
        <v>17</v>
      </c>
      <c r="B11" s="61" t="str">
        <f>Timeline!K19</f>
        <v>Data science et big data
Théorie des graphes &amp; IA
Atelier IoT</v>
      </c>
      <c r="C11" s="69">
        <f t="shared" si="0"/>
        <v>44270</v>
      </c>
      <c r="D11" s="56">
        <f>C11+Timeline!I19*7-3</f>
        <v>44274</v>
      </c>
      <c r="E11" s="70">
        <v>43907</v>
      </c>
      <c r="F11" s="126" t="s">
        <v>74</v>
      </c>
    </row>
    <row r="12" spans="1:6" ht="68.45" customHeight="1" thickBot="1">
      <c r="A12" s="71" t="s">
        <v>20</v>
      </c>
      <c r="B12" s="74" t="str">
        <f>Timeline!K20</f>
        <v>Deep Learning avec Spark
Théorie des graphes &amp; IA
Atelier IoT</v>
      </c>
      <c r="C12" s="69">
        <f t="shared" si="0"/>
        <v>44277</v>
      </c>
      <c r="D12" s="56">
        <f>C12+Timeline!I20*7-3</f>
        <v>44288</v>
      </c>
      <c r="E12" s="70">
        <v>43914</v>
      </c>
      <c r="F12" s="127" t="s">
        <v>84</v>
      </c>
    </row>
    <row r="13" spans="1:6" ht="90.75" thickBot="1">
      <c r="A13" s="71" t="s">
        <v>22</v>
      </c>
      <c r="B13" s="62" t="str">
        <f>Timeline!K21</f>
        <v>Bilan
Rattrappage pour les badges non obtenus
Atelier IoT
Présentation des projets personnels</v>
      </c>
      <c r="C13" s="69">
        <f>D12+3</f>
        <v>44291</v>
      </c>
      <c r="D13" s="56">
        <f>C13+Timeline!I21*7-3</f>
        <v>44295</v>
      </c>
      <c r="E13" s="58" t="s">
        <v>57</v>
      </c>
      <c r="F13" s="57" t="s">
        <v>9</v>
      </c>
    </row>
  </sheetData>
  <mergeCells count="10">
    <mergeCell ref="A1:B2"/>
    <mergeCell ref="C1:C2"/>
    <mergeCell ref="D1:D2"/>
    <mergeCell ref="E1:F1"/>
    <mergeCell ref="A5:A6"/>
    <mergeCell ref="B4:B6"/>
    <mergeCell ref="C4:C6"/>
    <mergeCell ref="D4:D6"/>
    <mergeCell ref="F4:F6"/>
    <mergeCell ref="E4:E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Timeline</vt:lpstr>
      <vt:lpstr>calendrier</vt:lpstr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2020-06-11T08:42:31Z</dcterms:created>
  <dcterms:modified xsi:type="dcterms:W3CDTF">2020-09-20T20:34:06Z</dcterms:modified>
</cp:coreProperties>
</file>