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mc:AlternateContent xmlns:mc="http://schemas.openxmlformats.org/markup-compatibility/2006">
    <mc:Choice Requires="x15">
      <x15ac:absPath xmlns:x15ac="http://schemas.microsoft.com/office/spreadsheetml/2010/11/ac" url="E:\"/>
    </mc:Choice>
  </mc:AlternateContent>
  <xr:revisionPtr revIDLastSave="0" documentId="13_ncr:1_{C8A563AF-67AD-49BB-8254-186EE5746332}" xr6:coauthVersionLast="47" xr6:coauthVersionMax="47" xr10:uidLastSave="{00000000-0000-0000-0000-000000000000}"/>
  <bookViews>
    <workbookView xWindow="-120" yWindow="-120" windowWidth="20730" windowHeight="11160" activeTab="1" xr2:uid="{00000000-000D-0000-FFFF-FFFF00000000}"/>
  </bookViews>
  <sheets>
    <sheet name="Data" sheetId="3" r:id="rId1"/>
    <sheet name="dASHBOARD" sheetId="5" r:id="rId2"/>
    <sheet name="Sheet2" sheetId="6" r:id="rId3"/>
    <sheet name="Pivot Tables" sheetId="4" r:id="rId4"/>
  </sheets>
  <definedNames>
    <definedName name="_xlcn.WorksheetConnection_deliveries.csvA1N180791">Data!$A$1:$O$18079</definedName>
    <definedName name="Slicer_Month">#N/A</definedName>
    <definedName name="Slicer_Quarter">#N/A</definedName>
    <definedName name="Slicer_Region">#N/A</definedName>
  </definedNames>
  <calcPr calcId="191029"/>
  <pivotCaches>
    <pivotCache cacheId="1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3" l="1"/>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L2" i="3"/>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E3" i="4"/>
  <c r="E14" i="4"/>
  <c r="E15" i="4" s="1"/>
  <c r="E11" i="4"/>
  <c r="E12" i="4" s="1"/>
  <c r="E9" i="4"/>
  <c r="E8" i="4"/>
  <c r="E5" i="4"/>
  <c r="E4" i="4"/>
  <c r="E4" i="6"/>
  <c r="E3" i="6"/>
  <c r="E2" i="6"/>
</calcChain>
</file>

<file path=xl/sharedStrings.xml><?xml version="1.0" encoding="utf-8"?>
<sst xmlns="http://schemas.openxmlformats.org/spreadsheetml/2006/main" count="218" uniqueCount="54">
  <si>
    <t>Month</t>
  </si>
  <si>
    <t>Region</t>
  </si>
  <si>
    <t>Sales</t>
  </si>
  <si>
    <t>Profit</t>
  </si>
  <si>
    <t>Target Sales</t>
  </si>
  <si>
    <t>Customers</t>
  </si>
  <si>
    <t>Quarter</t>
  </si>
  <si>
    <t>Sales Completion Rate</t>
  </si>
  <si>
    <t>Profit Completion Rate</t>
  </si>
  <si>
    <t>Customer Completion Rate</t>
  </si>
  <si>
    <t>Argentina</t>
  </si>
  <si>
    <t>Quarter 1</t>
  </si>
  <si>
    <t>Brazil</t>
  </si>
  <si>
    <t>Chicaco</t>
  </si>
  <si>
    <t>Chile</t>
  </si>
  <si>
    <t>Columbia</t>
  </si>
  <si>
    <t>Los Angeles</t>
  </si>
  <si>
    <t>Peru</t>
  </si>
  <si>
    <t>Quarter 2</t>
  </si>
  <si>
    <t>Quarter 3</t>
  </si>
  <si>
    <t>Values</t>
  </si>
  <si>
    <t>Headers</t>
  </si>
  <si>
    <t>Row Labels</t>
  </si>
  <si>
    <t xml:space="preserve">Sales </t>
  </si>
  <si>
    <t xml:space="preserve">Target Sales </t>
  </si>
  <si>
    <t>Sum of Customers</t>
  </si>
  <si>
    <t>Sum of Profit</t>
  </si>
  <si>
    <t>Sum of Sales</t>
  </si>
  <si>
    <t>Average of Sales Completion Rate</t>
  </si>
  <si>
    <t>Sales Completion</t>
  </si>
  <si>
    <t>Sales Incompletion</t>
  </si>
  <si>
    <t>Grand Total</t>
  </si>
  <si>
    <t>Average of Profit Completion Rate</t>
  </si>
  <si>
    <t>Profit Completion</t>
  </si>
  <si>
    <t>Profit Incompletion</t>
  </si>
  <si>
    <t>Average of Customer Completion Rate</t>
  </si>
  <si>
    <t>Customer Completion</t>
  </si>
  <si>
    <t>Customer Incompletion</t>
  </si>
  <si>
    <t>cusomer incompletion rate</t>
  </si>
  <si>
    <t xml:space="preserve">profit incompletion rate </t>
  </si>
  <si>
    <t xml:space="preserve">sales incompletion rate </t>
  </si>
  <si>
    <t xml:space="preserve">Average of sales incompletion rate </t>
  </si>
  <si>
    <t xml:space="preserve">Average of profit incompletion rate </t>
  </si>
  <si>
    <t>Average of cusomer incompletion rate</t>
  </si>
  <si>
    <t>1-Jan</t>
  </si>
  <si>
    <t>1-Feb</t>
  </si>
  <si>
    <t>1-Mar</t>
  </si>
  <si>
    <t>1-Apr</t>
  </si>
  <si>
    <t>1-May</t>
  </si>
  <si>
    <t>1-Jun</t>
  </si>
  <si>
    <t>1-Jul</t>
  </si>
  <si>
    <t>1-Aug</t>
  </si>
  <si>
    <t>1-Sep</t>
  </si>
  <si>
    <t>Sum of Target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</si>
</sst>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_-;\-* #,##0_-;_-* &quot;-&quot;??_-;_-@"/>
    <numFmt numFmtId="165" formatCode="\$* #,##0_-;\-* #,##0_-;_-* &quot;-&quot;??_-;_-@"/>
    <numFmt numFmtId="166" formatCode="[$DZD]\ #,##0"/>
  </numFmts>
  <fonts count="4" x14ac:knownFonts="1">
    <font>
      <sz val="12"/>
      <color theme="1"/>
      <name val="Calibri"/>
      <scheme val="minor"/>
    </font>
    <font>
      <sz val="12"/>
      <color theme="1"/>
      <name val="Calibri"/>
      <family val="2"/>
      <scheme val="minor"/>
    </font>
    <font>
      <sz val="12"/>
      <color theme="1"/>
      <name val="Calibri"/>
      <family val="2"/>
    </font>
    <font>
      <b/>
      <sz val="12"/>
      <color theme="1"/>
      <name val="Calibri"/>
      <family val="2"/>
    </font>
  </fonts>
  <fills count="6">
    <fill>
      <patternFill patternType="none"/>
    </fill>
    <fill>
      <patternFill patternType="gray125"/>
    </fill>
    <fill>
      <patternFill patternType="solid">
        <fgColor rgb="FFDBE5F1"/>
        <bgColor rgb="FFDBE5F1"/>
      </patternFill>
    </fill>
    <fill>
      <patternFill patternType="solid">
        <fgColor rgb="FFB8CCE4"/>
        <bgColor rgb="FFB8CCE4"/>
      </patternFill>
    </fill>
    <fill>
      <patternFill patternType="solid">
        <fgColor theme="4"/>
        <bgColor theme="4"/>
      </patternFill>
    </fill>
    <fill>
      <patternFill patternType="solid">
        <fgColor rgb="FF00206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164" fontId="2" fillId="0" borderId="0" xfId="0" applyNumberFormat="1" applyFont="1"/>
    <xf numFmtId="0" fontId="3" fillId="0" borderId="1" xfId="0" applyFont="1" applyBorder="1"/>
    <xf numFmtId="0" fontId="1" fillId="0" borderId="1" xfId="0" applyFont="1" applyBorder="1"/>
    <xf numFmtId="0" fontId="2" fillId="0" borderId="1" xfId="0" applyFont="1" applyBorder="1"/>
    <xf numFmtId="0" fontId="2" fillId="0" borderId="1" xfId="0" applyFont="1" applyBorder="1" applyAlignment="1">
      <alignment horizontal="left"/>
    </xf>
    <xf numFmtId="164" fontId="2" fillId="0" borderId="1" xfId="0" applyNumberFormat="1" applyFont="1" applyBorder="1"/>
    <xf numFmtId="165" fontId="2" fillId="0" borderId="1" xfId="0" applyNumberFormat="1" applyFont="1" applyBorder="1"/>
    <xf numFmtId="17" fontId="2" fillId="0" borderId="1" xfId="0" applyNumberFormat="1" applyFont="1" applyBorder="1" applyAlignment="1">
      <alignment horizontal="left"/>
    </xf>
    <xf numFmtId="9" fontId="2" fillId="0" borderId="1" xfId="0" applyNumberFormat="1" applyFont="1" applyBorder="1"/>
    <xf numFmtId="0" fontId="1" fillId="4" borderId="0" xfId="0" applyFont="1" applyFill="1"/>
    <xf numFmtId="17" fontId="2" fillId="3" borderId="0" xfId="0" applyNumberFormat="1" applyFont="1" applyFill="1"/>
    <xf numFmtId="0" fontId="1" fillId="3" borderId="0" xfId="0" applyFont="1" applyFill="1"/>
    <xf numFmtId="164" fontId="2" fillId="3" borderId="0" xfId="0" applyNumberFormat="1" applyFont="1" applyFill="1"/>
    <xf numFmtId="9" fontId="2" fillId="3" borderId="0" xfId="0" applyNumberFormat="1" applyFont="1" applyFill="1"/>
    <xf numFmtId="17" fontId="2" fillId="2" borderId="0" xfId="0" applyNumberFormat="1" applyFont="1" applyFill="1"/>
    <xf numFmtId="0" fontId="1" fillId="2" borderId="0" xfId="0" applyFont="1" applyFill="1"/>
    <xf numFmtId="164" fontId="2" fillId="2" borderId="0" xfId="0" applyNumberFormat="1" applyFont="1" applyFill="1"/>
    <xf numFmtId="9" fontId="2" fillId="2" borderId="0" xfId="0" applyNumberFormat="1" applyFont="1" applyFill="1"/>
    <xf numFmtId="9" fontId="0" fillId="0" borderId="0" xfId="0" applyNumberFormat="1"/>
    <xf numFmtId="9" fontId="0" fillId="3" borderId="0" xfId="0" applyNumberFormat="1" applyFill="1"/>
    <xf numFmtId="9" fontId="0" fillId="2" borderId="0" xfId="0" applyNumberFormat="1" applyFill="1"/>
    <xf numFmtId="1" fontId="2" fillId="3" borderId="0" xfId="0" applyNumberFormat="1" applyFont="1" applyFill="1"/>
    <xf numFmtId="0" fontId="0" fillId="5" borderId="0" xfId="0" applyFill="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2" xfId="0" applyBorder="1" applyAlignment="1">
      <alignment horizontal="left"/>
    </xf>
    <xf numFmtId="0" fontId="0" fillId="0" borderId="2" xfId="0" applyBorder="1"/>
  </cellXfs>
  <cellStyles count="1">
    <cellStyle name="Normal" xfId="0" builtinId="0"/>
  </cellStyles>
  <dxfs count="78">
    <dxf>
      <numFmt numFmtId="13" formatCode="0%"/>
    </dxf>
    <dxf>
      <numFmt numFmtId="13" formatCode="0%"/>
    </dxf>
    <dxf>
      <numFmt numFmtId="13" formatCode="0%"/>
    </dxf>
    <dxf>
      <numFmt numFmtId="166" formatCode="[$DZD]\ #,##0"/>
    </dxf>
    <dxf>
      <numFmt numFmtId="13" formatCode="0%"/>
    </dxf>
    <dxf>
      <numFmt numFmtId="13" formatCode="0%"/>
    </dxf>
    <dxf>
      <numFmt numFmtId="13" formatCode="0%"/>
    </dxf>
    <dxf>
      <numFmt numFmtId="166" formatCode="[$DZD]\ #,##0"/>
    </dxf>
    <dxf>
      <numFmt numFmtId="13" formatCode="0%"/>
    </dxf>
    <dxf>
      <numFmt numFmtId="13" formatCode="0%"/>
    </dxf>
    <dxf>
      <numFmt numFmtId="13" formatCode="0%"/>
    </dxf>
    <dxf>
      <numFmt numFmtId="166" formatCode="[$DZD]\ #,##0"/>
    </dxf>
    <dxf>
      <numFmt numFmtId="166" formatCode="[$DZD]\ #,##0"/>
    </dxf>
    <dxf>
      <numFmt numFmtId="13" formatCode="0%"/>
    </dxf>
    <dxf>
      <numFmt numFmtId="13" formatCode="0%"/>
    </dxf>
    <dxf>
      <numFmt numFmtId="13" formatCode="0%"/>
    </dxf>
    <dxf>
      <numFmt numFmtId="166" formatCode="[$DZD]\ #,##0"/>
    </dxf>
    <dxf>
      <numFmt numFmtId="13" formatCode="0%"/>
    </dxf>
    <dxf>
      <numFmt numFmtId="13" formatCode="0%"/>
    </dxf>
    <dxf>
      <numFmt numFmtId="13" formatCode="0%"/>
    </dxf>
    <dxf>
      <numFmt numFmtId="166" formatCode="[$DZD]\ #,##0"/>
    </dxf>
    <dxf>
      <numFmt numFmtId="13" formatCode="0%"/>
    </dxf>
    <dxf>
      <numFmt numFmtId="13" formatCode="0%"/>
    </dxf>
    <dxf>
      <numFmt numFmtId="13" formatCode="0%"/>
    </dxf>
    <dxf>
      <numFmt numFmtId="166" formatCode="[$DZD]\ #,##0"/>
    </dxf>
    <dxf>
      <numFmt numFmtId="13" formatCode="0%"/>
    </dxf>
    <dxf>
      <numFmt numFmtId="13" formatCode="0%"/>
    </dxf>
    <dxf>
      <numFmt numFmtId="13" formatCode="0%"/>
    </dxf>
    <dxf>
      <numFmt numFmtId="13" formatCode="0%"/>
    </dxf>
    <dxf>
      <numFmt numFmtId="13" formatCode="0%"/>
    </dxf>
    <dxf>
      <numFmt numFmtId="13" formatCode="0%"/>
    </dxf>
    <dxf>
      <numFmt numFmtId="166" formatCode="[$DZD]\ #,##0"/>
    </dxf>
    <dxf>
      <numFmt numFmtId="13" formatCode="0%"/>
    </dxf>
    <dxf>
      <numFmt numFmtId="13" formatCode="0%"/>
    </dxf>
    <dxf>
      <numFmt numFmtId="13" formatCode="0%"/>
    </dxf>
    <dxf>
      <numFmt numFmtId="166" formatCode="[$DZD]\ #,##0"/>
    </dxf>
    <dxf>
      <numFmt numFmtId="166" formatCode="[$DZD]\ #,##0"/>
    </dxf>
    <dxf>
      <numFmt numFmtId="13" formatCode="0%"/>
    </dxf>
    <dxf>
      <numFmt numFmtId="13" formatCode="0%"/>
    </dxf>
    <dxf>
      <numFmt numFmtId="13" formatCode="0%"/>
    </dxf>
    <dxf>
      <numFmt numFmtId="166" formatCode="[$DZD]\ #,##0"/>
    </dxf>
    <dxf>
      <numFmt numFmtId="13" formatCode="0%"/>
    </dxf>
    <dxf>
      <numFmt numFmtId="13" formatCode="0%"/>
    </dxf>
    <dxf>
      <numFmt numFmtId="13" formatCode="0%"/>
    </dxf>
    <dxf>
      <numFmt numFmtId="13" formatCode="0%"/>
    </dxf>
    <dxf>
      <numFmt numFmtId="13" formatCode="0%"/>
    </dxf>
    <dxf>
      <numFmt numFmtId="13" formatCode="0%"/>
    </dxf>
    <dxf>
      <numFmt numFmtId="166" formatCode="[$DZD]\ #,##0"/>
    </dxf>
    <dxf>
      <numFmt numFmtId="13" formatCode="0%"/>
    </dxf>
    <dxf>
      <numFmt numFmtId="13" formatCode="0%"/>
    </dxf>
    <dxf>
      <numFmt numFmtId="13" formatCode="0%"/>
    </dxf>
    <dxf>
      <numFmt numFmtId="166" formatCode="[$DZD]\ #,##0"/>
    </dxf>
    <dxf>
      <numFmt numFmtId="13" formatCode="0%"/>
    </dxf>
    <dxf>
      <numFmt numFmtId="13" formatCode="0%"/>
    </dxf>
    <dxf>
      <numFmt numFmtId="13" formatCode="0%"/>
    </dxf>
    <dxf>
      <numFmt numFmtId="166" formatCode="[$DZD]\ #,##0"/>
    </dxf>
    <dxf>
      <numFmt numFmtId="13" formatCode="0%"/>
    </dxf>
    <dxf>
      <numFmt numFmtId="13" formatCode="0%"/>
    </dxf>
    <dxf>
      <numFmt numFmtId="13" formatCode="0%"/>
    </dxf>
    <dxf>
      <numFmt numFmtId="166" formatCode="[$DZD]\ #,##0"/>
    </dxf>
    <dxf>
      <font>
        <b val="0"/>
        <i val="0"/>
        <strike val="0"/>
        <condense val="0"/>
        <extend val="0"/>
        <outline val="0"/>
        <shadow val="0"/>
        <u val="none"/>
        <vertAlign val="baseline"/>
        <sz val="12"/>
        <color theme="1"/>
        <name val="Calibri"/>
        <family val="2"/>
        <scheme val="minor"/>
      </font>
      <fill>
        <patternFill patternType="solid">
          <fgColor theme="4"/>
          <bgColor theme="4"/>
        </patternFill>
      </fill>
    </dxf>
    <dxf>
      <fill>
        <patternFill patternType="solid">
          <fgColor rgb="FFB8CCE4"/>
          <bgColor rgb="FFB8CCE4"/>
        </patternFill>
      </fill>
    </dxf>
    <dxf>
      <numFmt numFmtId="13" formatCode="0%"/>
      <fill>
        <patternFill patternType="solid">
          <fgColor rgb="FFB8CCE4"/>
          <bgColor rgb="FFB8CCE4"/>
        </patternFill>
      </fill>
    </dxf>
    <dxf>
      <numFmt numFmtId="13" formatCode="0%"/>
      <fill>
        <patternFill patternType="solid">
          <fgColor rgb="FFB8CCE4"/>
          <bgColor rgb="FFB8CCE4"/>
        </patternFill>
      </fill>
    </dxf>
    <dxf>
      <numFmt numFmtId="13" formatCode="0%"/>
      <fill>
        <patternFill patternType="solid">
          <fgColor rgb="FFB8CCE4"/>
          <bgColor rgb="FFB8CCE4"/>
        </patternFill>
      </fill>
    </dxf>
    <dxf>
      <font>
        <b val="0"/>
        <i val="0"/>
        <strike val="0"/>
        <condense val="0"/>
        <extend val="0"/>
        <outline val="0"/>
        <shadow val="0"/>
        <u val="none"/>
        <vertAlign val="baseline"/>
        <sz val="12"/>
        <color theme="1"/>
        <name val="Calibri"/>
        <family val="2"/>
        <scheme val="none"/>
      </font>
      <numFmt numFmtId="13" formatCode="0%"/>
      <fill>
        <patternFill patternType="solid">
          <fgColor rgb="FFB8CCE4"/>
          <bgColor rgb="FFB8CCE4"/>
        </patternFill>
      </fill>
    </dxf>
    <dxf>
      <font>
        <b val="0"/>
        <i val="0"/>
        <strike val="0"/>
        <condense val="0"/>
        <extend val="0"/>
        <outline val="0"/>
        <shadow val="0"/>
        <u val="none"/>
        <vertAlign val="baseline"/>
        <sz val="12"/>
        <color theme="1"/>
        <name val="Calibri"/>
        <family val="2"/>
        <scheme val="none"/>
      </font>
      <numFmt numFmtId="13" formatCode="0%"/>
      <fill>
        <patternFill patternType="solid">
          <fgColor rgb="FFB8CCE4"/>
          <bgColor rgb="FFB8CCE4"/>
        </patternFill>
      </fill>
    </dxf>
    <dxf>
      <font>
        <b val="0"/>
        <i val="0"/>
        <strike val="0"/>
        <condense val="0"/>
        <extend val="0"/>
        <outline val="0"/>
        <shadow val="0"/>
        <u val="none"/>
        <vertAlign val="baseline"/>
        <sz val="12"/>
        <color theme="1"/>
        <name val="Calibri"/>
        <family val="2"/>
        <scheme val="none"/>
      </font>
      <numFmt numFmtId="13" formatCode="0%"/>
      <fill>
        <patternFill patternType="solid">
          <fgColor rgb="FFB8CCE4"/>
          <bgColor rgb="FFB8CCE4"/>
        </patternFill>
      </fill>
    </dxf>
    <dxf>
      <font>
        <b val="0"/>
        <i val="0"/>
        <strike val="0"/>
        <condense val="0"/>
        <extend val="0"/>
        <outline val="0"/>
        <shadow val="0"/>
        <u val="none"/>
        <vertAlign val="baseline"/>
        <sz val="12"/>
        <color theme="1"/>
        <name val="Calibri"/>
        <family val="2"/>
        <scheme val="minor"/>
      </font>
      <fill>
        <patternFill patternType="solid">
          <fgColor rgb="FFB8CCE4"/>
          <bgColor rgb="FFB8CCE4"/>
        </patternFill>
      </fill>
    </dxf>
    <dxf>
      <font>
        <b val="0"/>
        <i val="0"/>
        <strike val="0"/>
        <condense val="0"/>
        <extend val="0"/>
        <outline val="0"/>
        <shadow val="0"/>
        <u val="none"/>
        <vertAlign val="baseline"/>
        <sz val="12"/>
        <color theme="1"/>
        <name val="Calibri"/>
        <family val="2"/>
        <scheme val="minor"/>
      </font>
      <fill>
        <patternFill patternType="solid">
          <fgColor rgb="FFB8CCE4"/>
          <bgColor rgb="FFB8CCE4"/>
        </patternFill>
      </fill>
    </dxf>
    <dxf>
      <font>
        <b val="0"/>
        <i val="0"/>
        <strike val="0"/>
        <condense val="0"/>
        <extend val="0"/>
        <outline val="0"/>
        <shadow val="0"/>
        <u val="none"/>
        <vertAlign val="baseline"/>
        <sz val="12"/>
        <color theme="1"/>
        <name val="Calibri"/>
        <family val="2"/>
        <scheme val="none"/>
      </font>
      <numFmt numFmtId="164" formatCode="_-* #,##0_-;\-* #,##0_-;_-* &quot;-&quot;??_-;_-@"/>
      <fill>
        <patternFill patternType="solid">
          <fgColor rgb="FFB8CCE4"/>
          <bgColor rgb="FFB8CCE4"/>
        </patternFill>
      </fill>
    </dxf>
    <dxf>
      <font>
        <b val="0"/>
        <i val="0"/>
        <strike val="0"/>
        <condense val="0"/>
        <extend val="0"/>
        <outline val="0"/>
        <shadow val="0"/>
        <u val="none"/>
        <vertAlign val="baseline"/>
        <sz val="12"/>
        <color theme="1"/>
        <name val="Calibri"/>
        <family val="2"/>
        <scheme val="minor"/>
      </font>
      <fill>
        <patternFill patternType="solid">
          <fgColor rgb="FFB8CCE4"/>
          <bgColor rgb="FFB8CCE4"/>
        </patternFill>
      </fill>
    </dxf>
    <dxf>
      <font>
        <b val="0"/>
        <i val="0"/>
        <strike val="0"/>
        <condense val="0"/>
        <extend val="0"/>
        <outline val="0"/>
        <shadow val="0"/>
        <u val="none"/>
        <vertAlign val="baseline"/>
        <sz val="12"/>
        <color theme="1"/>
        <name val="Calibri"/>
        <family val="2"/>
        <scheme val="none"/>
      </font>
      <numFmt numFmtId="164" formatCode="_-* #,##0_-;\-* #,##0_-;_-* &quot;-&quot;??_-;_-@"/>
      <fill>
        <patternFill patternType="solid">
          <fgColor rgb="FFB8CCE4"/>
          <bgColor rgb="FFB8CCE4"/>
        </patternFill>
      </fill>
    </dxf>
    <dxf>
      <font>
        <b val="0"/>
        <i val="0"/>
        <strike val="0"/>
        <condense val="0"/>
        <extend val="0"/>
        <outline val="0"/>
        <shadow val="0"/>
        <u val="none"/>
        <vertAlign val="baseline"/>
        <sz val="12"/>
        <color theme="1"/>
        <name val="Calibri"/>
        <family val="2"/>
        <scheme val="minor"/>
      </font>
      <fill>
        <patternFill patternType="solid">
          <fgColor rgb="FFB8CCE4"/>
          <bgColor rgb="FFB8CCE4"/>
        </patternFill>
      </fill>
    </dxf>
    <dxf>
      <font>
        <b val="0"/>
        <i val="0"/>
        <strike val="0"/>
        <condense val="0"/>
        <extend val="0"/>
        <outline val="0"/>
        <shadow val="0"/>
        <u val="none"/>
        <vertAlign val="baseline"/>
        <sz val="12"/>
        <color theme="1"/>
        <name val="Calibri"/>
        <family val="2"/>
        <scheme val="none"/>
      </font>
      <numFmt numFmtId="22" formatCode="mmm\-yy"/>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1" defaultTableStyle="TableStyleMedium2" defaultPivotStyle="PivotStyleLight16">
    <tableStyle name="Data-style" pivot="0" count="3" xr9:uid="{00000000-0011-0000-FFFF-FFFF00000000}">
      <tableStyleElement type="headerRow" dxfId="77"/>
      <tableStyleElement type="firstRowStripe" dxfId="76"/>
      <tableStyleElement type="secondRowStripe" dxfId="7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[Somiz training.xlsx]Sheet2!PivotTable2</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1977149915084148"/>
              <c:y val="-0.32170268373999422"/>
            </c:manualLayout>
          </c:layout>
          <c:spPr>
            <a:noFill/>
            <a:ln>
              <a:noFill/>
            </a:ln>
            <a:effectLst/>
          </c:spPr>
          <c:txPr>
            <a:bodyPr rot="0" spcFirstLastPara="1" vertOverflow="ellipsis" vert="horz" wrap="square" lIns="38100" tIns="19050" rIns="38100" bIns="19050" anchor="ctr" anchorCtr="1">
              <a:no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7483265572195634"/>
                  <c:h val="0.31195468660110237"/>
                </c:manualLayout>
              </c15:layout>
            </c:ext>
          </c:extLst>
        </c:dLbl>
      </c:pivotFmt>
      <c:pivotFmt>
        <c:idx val="2"/>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1977149915084148"/>
              <c:y val="-0.32170268373999422"/>
            </c:manualLayout>
          </c:layout>
          <c:spPr>
            <a:noFill/>
            <a:ln>
              <a:noFill/>
            </a:ln>
            <a:effectLst/>
          </c:spPr>
          <c:txPr>
            <a:bodyPr rot="0" spcFirstLastPara="1" vertOverflow="ellipsis" vert="horz" wrap="square" lIns="38100" tIns="19050" rIns="38100" bIns="19050" anchor="ctr" anchorCtr="1">
              <a:no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7483265572195634"/>
                  <c:h val="0.31195468660110237"/>
                </c:manualLayout>
              </c15:layout>
            </c:ext>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1977175833049723"/>
              <c:y val="-0.27351041963128109"/>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7483265572195634"/>
                  <c:h val="0.31195468660110237"/>
                </c:manualLayout>
              </c15:layout>
            </c:ext>
          </c:extLst>
        </c:dLbl>
      </c:pivotFmt>
      <c:pivotFmt>
        <c:idx val="8"/>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314188667593022"/>
          <c:y val="0.1371625421822272"/>
          <c:w val="0.66294308367163446"/>
          <c:h val="0.85531496062992129"/>
        </c:manualLayout>
      </c:layout>
      <c:doughnutChart>
        <c:varyColors val="1"/>
        <c:ser>
          <c:idx val="0"/>
          <c:order val="0"/>
          <c:tx>
            <c:strRef>
              <c:f>Sheet2!$B$7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29D-48ED-A55F-D2962E63601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29D-48ED-A55F-D2962E636019}"/>
              </c:ext>
            </c:extLst>
          </c:dPt>
          <c:dLbls>
            <c:dLbl>
              <c:idx val="0"/>
              <c:layout>
                <c:manualLayout>
                  <c:x val="-0.11977175833049723"/>
                  <c:y val="-0.27351041963128109"/>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7483265572195634"/>
                      <c:h val="0.31195468660110237"/>
                    </c:manualLayout>
                  </c15:layout>
                </c:ext>
                <c:ext xmlns:c16="http://schemas.microsoft.com/office/drawing/2014/chart" uri="{C3380CC4-5D6E-409C-BE32-E72D297353CC}">
                  <c16:uniqueId val="{00000001-D29D-48ED-A55F-D2962E636019}"/>
                </c:ext>
              </c:extLst>
            </c:dLbl>
            <c:dLbl>
              <c:idx val="1"/>
              <c:delete val="1"/>
              <c:extLst>
                <c:ext xmlns:c15="http://schemas.microsoft.com/office/drawing/2012/chart" uri="{CE6537A1-D6FC-4f65-9D91-7224C49458BB}"/>
                <c:ext xmlns:c16="http://schemas.microsoft.com/office/drawing/2014/chart" uri="{C3380CC4-5D6E-409C-BE32-E72D297353CC}">
                  <c16:uniqueId val="{00000003-D29D-48ED-A55F-D2962E636019}"/>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Sheet2!$A$8:$A$9</c:f>
              <c:strCache>
                <c:ptCount val="2"/>
                <c:pt idx="0">
                  <c:v>Average of Sales Completion Rate</c:v>
                </c:pt>
                <c:pt idx="1">
                  <c:v>Average of sales incompletion rate </c:v>
                </c:pt>
              </c:strCache>
            </c:strRef>
          </c:cat>
          <c:val>
            <c:numRef>
              <c:f>Sheet2!$B$8:$B$9</c:f>
              <c:numCache>
                <c:formatCode>0%</c:formatCode>
                <c:ptCount val="2"/>
                <c:pt idx="0">
                  <c:v>0.88222222222222213</c:v>
                </c:pt>
                <c:pt idx="1">
                  <c:v>0.11777777777777779</c:v>
                </c:pt>
              </c:numCache>
            </c:numRef>
          </c:val>
          <c:extLst>
            <c:ext xmlns:c16="http://schemas.microsoft.com/office/drawing/2014/chart" uri="{C3380CC4-5D6E-409C-BE32-E72D297353CC}">
              <c16:uniqueId val="{00000004-D29D-48ED-A55F-D2962E636019}"/>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[Somiz training.xlsx]Sheet2!PivotTable3</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3084112149532709"/>
              <c:y val="-0.2637364158728712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7582554517133956"/>
                  <c:h val="0.3797071787414143"/>
                </c:manualLayout>
              </c15:layout>
            </c:ext>
          </c:extLst>
        </c:dLbl>
      </c:pivotFmt>
      <c:pivotFmt>
        <c:idx val="2"/>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3084112149532709"/>
              <c:y val="-0.2637364158728712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7582554517133956"/>
                  <c:h val="0.3797071787414143"/>
                </c:manualLayout>
              </c15:layout>
            </c:ext>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5805238630885429"/>
              <c:y val="-0.26052710888017155"/>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4663013551877444"/>
                  <c:h val="0.37970770699117157"/>
                </c:manualLayout>
              </c15:layout>
            </c:ext>
          </c:extLst>
        </c:dLbl>
      </c:pivotFmt>
      <c:pivotFmt>
        <c:idx val="8"/>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007177674219313E-2"/>
          <c:y val="2.1201383917919352E-2"/>
          <c:w val="0.84490974342492897"/>
          <c:h val="0.97413243678547079"/>
        </c:manualLayout>
      </c:layout>
      <c:doughnutChart>
        <c:varyColors val="1"/>
        <c:ser>
          <c:idx val="0"/>
          <c:order val="0"/>
          <c:tx>
            <c:strRef>
              <c:f>Sheet2!$B$11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DCB-4C98-A835-E9CF7145E1F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DCB-4C98-A835-E9CF7145E1F6}"/>
              </c:ext>
            </c:extLst>
          </c:dPt>
          <c:dLbls>
            <c:dLbl>
              <c:idx val="0"/>
              <c:layout>
                <c:manualLayout>
                  <c:x val="-0.15805238630885429"/>
                  <c:y val="-0.26052710888017155"/>
                </c:manualLayout>
              </c:layout>
              <c:showLegendKey val="0"/>
              <c:showVal val="1"/>
              <c:showCatName val="0"/>
              <c:showSerName val="0"/>
              <c:showPercent val="0"/>
              <c:showBubbleSize val="0"/>
              <c:extLst>
                <c:ext xmlns:c15="http://schemas.microsoft.com/office/drawing/2012/chart" uri="{CE6537A1-D6FC-4f65-9D91-7224C49458BB}">
                  <c15:layout>
                    <c:manualLayout>
                      <c:w val="0.4663013551877444"/>
                      <c:h val="0.37970770699117157"/>
                    </c:manualLayout>
                  </c15:layout>
                </c:ext>
                <c:ext xmlns:c16="http://schemas.microsoft.com/office/drawing/2014/chart" uri="{C3380CC4-5D6E-409C-BE32-E72D297353CC}">
                  <c16:uniqueId val="{00000001-9DCB-4C98-A835-E9CF7145E1F6}"/>
                </c:ext>
              </c:extLst>
            </c:dLbl>
            <c:dLbl>
              <c:idx val="1"/>
              <c:delete val="1"/>
              <c:extLst>
                <c:ext xmlns:c15="http://schemas.microsoft.com/office/drawing/2012/chart" uri="{CE6537A1-D6FC-4f65-9D91-7224C49458BB}"/>
                <c:ext xmlns:c16="http://schemas.microsoft.com/office/drawing/2014/chart" uri="{C3380CC4-5D6E-409C-BE32-E72D297353CC}">
                  <c16:uniqueId val="{00000003-9DCB-4C98-A835-E9CF7145E1F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Sheet2!$A$12:$A$13</c:f>
              <c:strCache>
                <c:ptCount val="2"/>
                <c:pt idx="0">
                  <c:v>Average of Profit Completion Rate</c:v>
                </c:pt>
                <c:pt idx="1">
                  <c:v>Average of profit incompletion rate </c:v>
                </c:pt>
              </c:strCache>
            </c:strRef>
          </c:cat>
          <c:val>
            <c:numRef>
              <c:f>Sheet2!$B$12:$B$13</c:f>
              <c:numCache>
                <c:formatCode>0%</c:formatCode>
                <c:ptCount val="2"/>
                <c:pt idx="0">
                  <c:v>0.84555555555555562</c:v>
                </c:pt>
                <c:pt idx="1">
                  <c:v>0.15444444444444447</c:v>
                </c:pt>
              </c:numCache>
            </c:numRef>
          </c:val>
          <c:extLst>
            <c:ext xmlns:c16="http://schemas.microsoft.com/office/drawing/2014/chart" uri="{C3380CC4-5D6E-409C-BE32-E72D297353CC}">
              <c16:uniqueId val="{00000004-9DCB-4C98-A835-E9CF7145E1F6}"/>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[Somiz training.xlsx]Sheet2!PivotTable4</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5179514579603612"/>
              <c:y val="-0.28256090285995578"/>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7132328000863146"/>
                  <c:h val="0.45766036235098456"/>
                </c:manualLayout>
              </c15:layout>
            </c:ext>
          </c:extLst>
        </c:dLbl>
      </c:pivotFmt>
      <c:pivotFmt>
        <c:idx val="2"/>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5179514579603612"/>
              <c:y val="-0.28256090285995578"/>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7132328000863146"/>
                  <c:h val="0.45766036235098456"/>
                </c:manualLayout>
              </c15:layout>
            </c:ext>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302896957190238"/>
              <c:y val="-0.28256158015919369"/>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47168179755392142"/>
                  <c:h val="0.45766017116460472"/>
                </c:manualLayout>
              </c15:layout>
            </c:ext>
          </c:extLst>
        </c:dLbl>
      </c:pivotFmt>
      <c:pivotFmt>
        <c:idx val="8"/>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256423095037961E-2"/>
          <c:y val="8.0159969519020727E-2"/>
          <c:w val="0.78025575440960893"/>
          <c:h val="0.83968006096195857"/>
        </c:manualLayout>
      </c:layout>
      <c:doughnutChart>
        <c:varyColors val="1"/>
        <c:ser>
          <c:idx val="0"/>
          <c:order val="0"/>
          <c:tx>
            <c:strRef>
              <c:f>Sheet2!$B$15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EA9-437E-81CA-A3AACCFA6CB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EA9-437E-81CA-A3AACCFA6CBA}"/>
              </c:ext>
            </c:extLst>
          </c:dPt>
          <c:dLbls>
            <c:dLbl>
              <c:idx val="0"/>
              <c:layout>
                <c:manualLayout>
                  <c:x val="-0.1302896957190238"/>
                  <c:y val="-0.28256158015919369"/>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47168179755392142"/>
                      <c:h val="0.45766017116460472"/>
                    </c:manualLayout>
                  </c15:layout>
                </c:ext>
                <c:ext xmlns:c16="http://schemas.microsoft.com/office/drawing/2014/chart" uri="{C3380CC4-5D6E-409C-BE32-E72D297353CC}">
                  <c16:uniqueId val="{00000001-4EA9-437E-81CA-A3AACCFA6CBA}"/>
                </c:ext>
              </c:extLst>
            </c:dLbl>
            <c:dLbl>
              <c:idx val="1"/>
              <c:delete val="1"/>
              <c:extLst>
                <c:ext xmlns:c15="http://schemas.microsoft.com/office/drawing/2012/chart" uri="{CE6537A1-D6FC-4f65-9D91-7224C49458BB}"/>
                <c:ext xmlns:c16="http://schemas.microsoft.com/office/drawing/2014/chart" uri="{C3380CC4-5D6E-409C-BE32-E72D297353CC}">
                  <c16:uniqueId val="{00000003-4EA9-437E-81CA-A3AACCFA6CBA}"/>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Sheet2!$A$16:$A$17</c:f>
              <c:strCache>
                <c:ptCount val="2"/>
                <c:pt idx="0">
                  <c:v>Average of Customer Completion Rate</c:v>
                </c:pt>
                <c:pt idx="1">
                  <c:v>Average of cusomer incompletion rate</c:v>
                </c:pt>
              </c:strCache>
            </c:strRef>
          </c:cat>
          <c:val>
            <c:numRef>
              <c:f>Sheet2!$B$16:$B$17</c:f>
              <c:numCache>
                <c:formatCode>0%</c:formatCode>
                <c:ptCount val="2"/>
                <c:pt idx="0">
                  <c:v>0.8455555555555555</c:v>
                </c:pt>
                <c:pt idx="1">
                  <c:v>0.15444444444444447</c:v>
                </c:pt>
              </c:numCache>
            </c:numRef>
          </c:val>
          <c:extLst>
            <c:ext xmlns:c16="http://schemas.microsoft.com/office/drawing/2014/chart" uri="{C3380CC4-5D6E-409C-BE32-E72D297353CC}">
              <c16:uniqueId val="{00000004-4EA9-437E-81CA-A3AACCFA6CBA}"/>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[Somiz training.xlsx]Sheet2!PivotTable5</c:name>
    <c:fmtId val="2"/>
  </c:pivotSource>
  <c:chart>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pivotFmt>
    </c:pivotFmts>
    <c:plotArea>
      <c:layout/>
      <c:barChart>
        <c:barDir val="col"/>
        <c:grouping val="stacked"/>
        <c:varyColors val="0"/>
        <c:ser>
          <c:idx val="0"/>
          <c:order val="0"/>
          <c:tx>
            <c:strRef>
              <c:f>Sheet2!$E$11</c:f>
              <c:strCache>
                <c:ptCount val="1"/>
                <c:pt idx="0">
                  <c:v>Sum of Sales</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Sheet2!$D$12:$D$21</c:f>
              <c:strCache>
                <c:ptCount val="9"/>
                <c:pt idx="0">
                  <c:v>1-Jan</c:v>
                </c:pt>
                <c:pt idx="1">
                  <c:v>1-Feb</c:v>
                </c:pt>
                <c:pt idx="2">
                  <c:v>1-Mar</c:v>
                </c:pt>
                <c:pt idx="3">
                  <c:v>1-Apr</c:v>
                </c:pt>
                <c:pt idx="4">
                  <c:v>1-May</c:v>
                </c:pt>
                <c:pt idx="5">
                  <c:v>1-Jun</c:v>
                </c:pt>
                <c:pt idx="6">
                  <c:v>1-Jul</c:v>
                </c:pt>
                <c:pt idx="7">
                  <c:v>1-Aug</c:v>
                </c:pt>
                <c:pt idx="8">
                  <c:v>1-Sep</c:v>
                </c:pt>
              </c:strCache>
            </c:strRef>
          </c:cat>
          <c:val>
            <c:numRef>
              <c:f>Sheet2!$E$12:$E$21</c:f>
              <c:numCache>
                <c:formatCode>General</c:formatCode>
                <c:ptCount val="9"/>
                <c:pt idx="0">
                  <c:v>6000</c:v>
                </c:pt>
                <c:pt idx="1">
                  <c:v>6000</c:v>
                </c:pt>
                <c:pt idx="2">
                  <c:v>8571.4285714285706</c:v>
                </c:pt>
                <c:pt idx="3">
                  <c:v>7857.1428571428569</c:v>
                </c:pt>
                <c:pt idx="4">
                  <c:v>11428.571428571429</c:v>
                </c:pt>
                <c:pt idx="5">
                  <c:v>14285.714285714286</c:v>
                </c:pt>
                <c:pt idx="6">
                  <c:v>18562.957142857143</c:v>
                </c:pt>
                <c:pt idx="7">
                  <c:v>18571.428571428572</c:v>
                </c:pt>
                <c:pt idx="8">
                  <c:v>17857.142857142859</c:v>
                </c:pt>
              </c:numCache>
            </c:numRef>
          </c:val>
          <c:extLst>
            <c:ext xmlns:c16="http://schemas.microsoft.com/office/drawing/2014/chart" uri="{C3380CC4-5D6E-409C-BE32-E72D297353CC}">
              <c16:uniqueId val="{00000000-05C6-437C-B2D6-8EFFCA93A070}"/>
            </c:ext>
          </c:extLst>
        </c:ser>
        <c:ser>
          <c:idx val="1"/>
          <c:order val="1"/>
          <c:tx>
            <c:strRef>
              <c:f>Sheet2!$F$11</c:f>
              <c:strCache>
                <c:ptCount val="1"/>
                <c:pt idx="0">
                  <c:v>Sum of Target Sales</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f>Sheet2!$D$12:$D$21</c:f>
              <c:strCache>
                <c:ptCount val="9"/>
                <c:pt idx="0">
                  <c:v>1-Jan</c:v>
                </c:pt>
                <c:pt idx="1">
                  <c:v>1-Feb</c:v>
                </c:pt>
                <c:pt idx="2">
                  <c:v>1-Mar</c:v>
                </c:pt>
                <c:pt idx="3">
                  <c:v>1-Apr</c:v>
                </c:pt>
                <c:pt idx="4">
                  <c:v>1-May</c:v>
                </c:pt>
                <c:pt idx="5">
                  <c:v>1-Jun</c:v>
                </c:pt>
                <c:pt idx="6">
                  <c:v>1-Jul</c:v>
                </c:pt>
                <c:pt idx="7">
                  <c:v>1-Aug</c:v>
                </c:pt>
                <c:pt idx="8">
                  <c:v>1-Sep</c:v>
                </c:pt>
              </c:strCache>
            </c:strRef>
          </c:cat>
          <c:val>
            <c:numRef>
              <c:f>Sheet2!$F$12:$F$21</c:f>
              <c:numCache>
                <c:formatCode>General</c:formatCode>
                <c:ptCount val="9"/>
                <c:pt idx="0">
                  <c:v>2857.1428571428573</c:v>
                </c:pt>
                <c:pt idx="1">
                  <c:v>1428.5714285714287</c:v>
                </c:pt>
                <c:pt idx="2">
                  <c:v>1428.5714285714287</c:v>
                </c:pt>
                <c:pt idx="3">
                  <c:v>5714.2857142857147</c:v>
                </c:pt>
                <c:pt idx="4">
                  <c:v>2857.1428571428573</c:v>
                </c:pt>
                <c:pt idx="5">
                  <c:v>857.14285714285711</c:v>
                </c:pt>
                <c:pt idx="6">
                  <c:v>714.28571428571433</c:v>
                </c:pt>
                <c:pt idx="7">
                  <c:v>714.28571428571433</c:v>
                </c:pt>
                <c:pt idx="8">
                  <c:v>285.71428571428572</c:v>
                </c:pt>
              </c:numCache>
            </c:numRef>
          </c:val>
          <c:extLst>
            <c:ext xmlns:c16="http://schemas.microsoft.com/office/drawing/2014/chart" uri="{C3380CC4-5D6E-409C-BE32-E72D297353CC}">
              <c16:uniqueId val="{00000001-05C6-437C-B2D6-8EFFCA93A070}"/>
            </c:ext>
          </c:extLst>
        </c:ser>
        <c:dLbls>
          <c:dLblPos val="ctr"/>
          <c:showLegendKey val="0"/>
          <c:showVal val="0"/>
          <c:showCatName val="0"/>
          <c:showSerName val="0"/>
          <c:showPercent val="0"/>
          <c:showBubbleSize val="0"/>
        </c:dLbls>
        <c:gapWidth val="150"/>
        <c:overlap val="100"/>
        <c:axId val="692370176"/>
        <c:axId val="692371256"/>
      </c:barChart>
      <c:catAx>
        <c:axId val="692370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92371256"/>
        <c:crosses val="autoZero"/>
        <c:auto val="1"/>
        <c:lblAlgn val="ctr"/>
        <c:lblOffset val="100"/>
        <c:noMultiLvlLbl val="0"/>
      </c:catAx>
      <c:valAx>
        <c:axId val="692371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92370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[Somiz training.xlsx]Sheet2!PivotTable6</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Sheet2!$H$3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Sheet2!$G$4:$G$13</c:f>
              <c:strCache>
                <c:ptCount val="9"/>
                <c:pt idx="0">
                  <c:v>1-Jan</c:v>
                </c:pt>
                <c:pt idx="1">
                  <c:v>1-Feb</c:v>
                </c:pt>
                <c:pt idx="2">
                  <c:v>1-Mar</c:v>
                </c:pt>
                <c:pt idx="3">
                  <c:v>1-Apr</c:v>
                </c:pt>
                <c:pt idx="4">
                  <c:v>1-May</c:v>
                </c:pt>
                <c:pt idx="5">
                  <c:v>1-Jun</c:v>
                </c:pt>
                <c:pt idx="6">
                  <c:v>1-Jul</c:v>
                </c:pt>
                <c:pt idx="7">
                  <c:v>1-Aug</c:v>
                </c:pt>
                <c:pt idx="8">
                  <c:v>1-Sep</c:v>
                </c:pt>
              </c:strCache>
            </c:strRef>
          </c:cat>
          <c:val>
            <c:numRef>
              <c:f>Sheet2!$H$4:$H$13</c:f>
              <c:numCache>
                <c:formatCode>General</c:formatCode>
                <c:ptCount val="9"/>
                <c:pt idx="0">
                  <c:v>100</c:v>
                </c:pt>
                <c:pt idx="1">
                  <c:v>100</c:v>
                </c:pt>
                <c:pt idx="2">
                  <c:v>43</c:v>
                </c:pt>
                <c:pt idx="3">
                  <c:v>100</c:v>
                </c:pt>
                <c:pt idx="4">
                  <c:v>90</c:v>
                </c:pt>
                <c:pt idx="5">
                  <c:v>228</c:v>
                </c:pt>
                <c:pt idx="6">
                  <c:v>260</c:v>
                </c:pt>
                <c:pt idx="7">
                  <c:v>242</c:v>
                </c:pt>
                <c:pt idx="8">
                  <c:v>310</c:v>
                </c:pt>
              </c:numCache>
            </c:numRef>
          </c:val>
          <c:smooth val="0"/>
          <c:extLst>
            <c:ext xmlns:c16="http://schemas.microsoft.com/office/drawing/2014/chart" uri="{C3380CC4-5D6E-409C-BE32-E72D297353CC}">
              <c16:uniqueId val="{00000001-00D1-4EB3-9A71-164480E20CB1}"/>
            </c:ext>
          </c:extLst>
        </c:ser>
        <c:dLbls>
          <c:dLblPos val="t"/>
          <c:showLegendKey val="0"/>
          <c:showVal val="1"/>
          <c:showCatName val="0"/>
          <c:showSerName val="0"/>
          <c:showPercent val="0"/>
          <c:showBubbleSize val="0"/>
        </c:dLbls>
        <c:smooth val="0"/>
        <c:axId val="730520320"/>
        <c:axId val="730516000"/>
      </c:lineChart>
      <c:catAx>
        <c:axId val="730520320"/>
        <c:scaling>
          <c:orientation val="minMax"/>
        </c:scaling>
        <c:delete val="1"/>
        <c:axPos val="b"/>
        <c:numFmt formatCode="General" sourceLinked="1"/>
        <c:majorTickMark val="none"/>
        <c:minorTickMark val="none"/>
        <c:tickLblPos val="nextTo"/>
        <c:crossAx val="730516000"/>
        <c:crosses val="autoZero"/>
        <c:auto val="1"/>
        <c:lblAlgn val="ctr"/>
        <c:lblOffset val="100"/>
        <c:noMultiLvlLbl val="0"/>
      </c:catAx>
      <c:valAx>
        <c:axId val="73051600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3052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[Somiz training.xlsx]Sheet2!PivotTable7</c:name>
    <c:fmtId val="13"/>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296932340471017"/>
          <c:y val="8.2862474390928184E-2"/>
          <c:w val="0.75163097825441505"/>
          <c:h val="0.74238608337495238"/>
        </c:manualLayout>
      </c:layout>
      <c:barChart>
        <c:barDir val="bar"/>
        <c:grouping val="clustered"/>
        <c:varyColors val="0"/>
        <c:ser>
          <c:idx val="0"/>
          <c:order val="0"/>
          <c:tx>
            <c:strRef>
              <c:f>Sheet2!$J$17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Sheet2!$I$18:$I$19</c:f>
              <c:strCache>
                <c:ptCount val="1"/>
                <c:pt idx="0">
                  <c:v>Columbia</c:v>
                </c:pt>
              </c:strCache>
            </c:strRef>
          </c:cat>
          <c:val>
            <c:numRef>
              <c:f>Sheet2!$J$18:$J$19</c:f>
              <c:numCache>
                <c:formatCode>General</c:formatCode>
                <c:ptCount val="1"/>
                <c:pt idx="0">
                  <c:v>125980</c:v>
                </c:pt>
              </c:numCache>
            </c:numRef>
          </c:val>
          <c:extLst>
            <c:ext xmlns:c16="http://schemas.microsoft.com/office/drawing/2014/chart" uri="{C3380CC4-5D6E-409C-BE32-E72D297353CC}">
              <c16:uniqueId val="{00000000-E785-4223-9F99-2F0056D08EE5}"/>
            </c:ext>
          </c:extLst>
        </c:ser>
        <c:dLbls>
          <c:dLblPos val="outEnd"/>
          <c:showLegendKey val="0"/>
          <c:showVal val="1"/>
          <c:showCatName val="0"/>
          <c:showSerName val="0"/>
          <c:showPercent val="0"/>
          <c:showBubbleSize val="0"/>
        </c:dLbls>
        <c:gapWidth val="247"/>
        <c:axId val="740837992"/>
        <c:axId val="740834752"/>
      </c:barChart>
      <c:catAx>
        <c:axId val="740837992"/>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740834752"/>
        <c:crosses val="autoZero"/>
        <c:auto val="1"/>
        <c:lblAlgn val="ctr"/>
        <c:lblOffset val="100"/>
        <c:noMultiLvlLbl val="0"/>
      </c:catAx>
      <c:valAx>
        <c:axId val="740834752"/>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740837992"/>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133350</xdr:rowOff>
    </xdr:from>
    <xdr:to>
      <xdr:col>2</xdr:col>
      <xdr:colOff>190500</xdr:colOff>
      <xdr:row>10</xdr:row>
      <xdr:rowOff>9525</xdr:rowOff>
    </xdr:to>
    <xdr:sp macro="" textlink="">
      <xdr:nvSpPr>
        <xdr:cNvPr id="2" name="Rectangle 1">
          <a:extLst>
            <a:ext uri="{FF2B5EF4-FFF2-40B4-BE49-F238E27FC236}">
              <a16:creationId xmlns:a16="http://schemas.microsoft.com/office/drawing/2014/main" id="{D8758DC2-DA21-A663-D8B4-C6216031A5CB}"/>
            </a:ext>
          </a:extLst>
        </xdr:cNvPr>
        <xdr:cNvSpPr/>
      </xdr:nvSpPr>
      <xdr:spPr>
        <a:xfrm>
          <a:off x="200025" y="133350"/>
          <a:ext cx="1362075" cy="18764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accent1">
                <a:lumMod val="50000"/>
              </a:schemeClr>
            </a:solidFill>
            <a:latin typeface="Palatino Linotype" panose="02040502050505030304" pitchFamily="18" charset="0"/>
          </a:endParaRPr>
        </a:p>
      </xdr:txBody>
    </xdr:sp>
    <xdr:clientData/>
  </xdr:twoCellAnchor>
  <xdr:twoCellAnchor>
    <xdr:from>
      <xdr:col>0</xdr:col>
      <xdr:colOff>200025</xdr:colOff>
      <xdr:row>10</xdr:row>
      <xdr:rowOff>66675</xdr:rowOff>
    </xdr:from>
    <xdr:to>
      <xdr:col>2</xdr:col>
      <xdr:colOff>190500</xdr:colOff>
      <xdr:row>19</xdr:row>
      <xdr:rowOff>142875</xdr:rowOff>
    </xdr:to>
    <xdr:sp macro="" textlink="">
      <xdr:nvSpPr>
        <xdr:cNvPr id="5" name="Rectangle 4">
          <a:extLst>
            <a:ext uri="{FF2B5EF4-FFF2-40B4-BE49-F238E27FC236}">
              <a16:creationId xmlns:a16="http://schemas.microsoft.com/office/drawing/2014/main" id="{AEAA2C27-D365-EF42-732D-BCD906A917EB}"/>
            </a:ext>
          </a:extLst>
        </xdr:cNvPr>
        <xdr:cNvSpPr/>
      </xdr:nvSpPr>
      <xdr:spPr>
        <a:xfrm>
          <a:off x="200025" y="2066925"/>
          <a:ext cx="1362075" cy="18764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accent1">
                <a:lumMod val="50000"/>
              </a:schemeClr>
            </a:solidFill>
            <a:latin typeface="Palatino Linotype" panose="02040502050505030304" pitchFamily="18" charset="0"/>
          </a:endParaRPr>
        </a:p>
      </xdr:txBody>
    </xdr:sp>
    <xdr:clientData/>
  </xdr:twoCellAnchor>
  <xdr:twoCellAnchor>
    <xdr:from>
      <xdr:col>0</xdr:col>
      <xdr:colOff>200025</xdr:colOff>
      <xdr:row>20</xdr:row>
      <xdr:rowOff>47624</xdr:rowOff>
    </xdr:from>
    <xdr:to>
      <xdr:col>2</xdr:col>
      <xdr:colOff>190500</xdr:colOff>
      <xdr:row>26</xdr:row>
      <xdr:rowOff>114299</xdr:rowOff>
    </xdr:to>
    <xdr:sp macro="" textlink="">
      <xdr:nvSpPr>
        <xdr:cNvPr id="6" name="Rectangle 5">
          <a:extLst>
            <a:ext uri="{FF2B5EF4-FFF2-40B4-BE49-F238E27FC236}">
              <a16:creationId xmlns:a16="http://schemas.microsoft.com/office/drawing/2014/main" id="{196B44C1-6322-145C-90BA-89BB03833A78}"/>
            </a:ext>
          </a:extLst>
        </xdr:cNvPr>
        <xdr:cNvSpPr/>
      </xdr:nvSpPr>
      <xdr:spPr>
        <a:xfrm>
          <a:off x="200025" y="4048124"/>
          <a:ext cx="1362075" cy="12668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accent1">
                <a:lumMod val="50000"/>
              </a:schemeClr>
            </a:solidFill>
            <a:latin typeface="Palatino Linotype" panose="02040502050505030304" pitchFamily="18" charset="0"/>
          </a:endParaRPr>
        </a:p>
      </xdr:txBody>
    </xdr:sp>
    <xdr:clientData/>
  </xdr:twoCellAnchor>
  <xdr:twoCellAnchor>
    <xdr:from>
      <xdr:col>2</xdr:col>
      <xdr:colOff>323850</xdr:colOff>
      <xdr:row>0</xdr:row>
      <xdr:rowOff>133350</xdr:rowOff>
    </xdr:from>
    <xdr:to>
      <xdr:col>15</xdr:col>
      <xdr:colOff>219075</xdr:colOff>
      <xdr:row>26</xdr:row>
      <xdr:rowOff>171450</xdr:rowOff>
    </xdr:to>
    <xdr:sp macro="" textlink="">
      <xdr:nvSpPr>
        <xdr:cNvPr id="7" name="Rectangle 6">
          <a:extLst>
            <a:ext uri="{FF2B5EF4-FFF2-40B4-BE49-F238E27FC236}">
              <a16:creationId xmlns:a16="http://schemas.microsoft.com/office/drawing/2014/main" id="{23F94064-3B05-9CF6-EC27-E83CB165CA30}"/>
            </a:ext>
          </a:extLst>
        </xdr:cNvPr>
        <xdr:cNvSpPr/>
      </xdr:nvSpPr>
      <xdr:spPr>
        <a:xfrm>
          <a:off x="1695450" y="133350"/>
          <a:ext cx="8810625" cy="5238750"/>
        </a:xfrm>
        <a:prstGeom prst="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accent1">
                <a:lumMod val="50000"/>
              </a:schemeClr>
            </a:solidFill>
            <a:latin typeface="Palatino Linotype" panose="02040502050505030304" pitchFamily="18" charset="0"/>
          </a:endParaRPr>
        </a:p>
      </xdr:txBody>
    </xdr:sp>
    <xdr:clientData/>
  </xdr:twoCellAnchor>
  <xdr:twoCellAnchor>
    <xdr:from>
      <xdr:col>2</xdr:col>
      <xdr:colOff>504825</xdr:colOff>
      <xdr:row>1</xdr:row>
      <xdr:rowOff>66675</xdr:rowOff>
    </xdr:from>
    <xdr:to>
      <xdr:col>15</xdr:col>
      <xdr:colOff>114300</xdr:colOff>
      <xdr:row>5</xdr:row>
      <xdr:rowOff>38100</xdr:rowOff>
    </xdr:to>
    <xdr:sp macro="" textlink="">
      <xdr:nvSpPr>
        <xdr:cNvPr id="8" name="Rectangle: Rounded Corners 7">
          <a:extLst>
            <a:ext uri="{FF2B5EF4-FFF2-40B4-BE49-F238E27FC236}">
              <a16:creationId xmlns:a16="http://schemas.microsoft.com/office/drawing/2014/main" id="{F0729377-F820-CA01-AD86-F829EE21F74F}"/>
            </a:ext>
          </a:extLst>
        </xdr:cNvPr>
        <xdr:cNvSpPr/>
      </xdr:nvSpPr>
      <xdr:spPr>
        <a:xfrm>
          <a:off x="1876425" y="266700"/>
          <a:ext cx="8524875" cy="77152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600" b="1">
              <a:solidFill>
                <a:schemeClr val="accent1">
                  <a:lumMod val="50000"/>
                </a:schemeClr>
              </a:solidFill>
              <a:latin typeface="Palatino Linotype" panose="02040502050505030304" pitchFamily="18" charset="0"/>
            </a:rPr>
            <a:t>SOMIZ Dashboard 2024</a:t>
          </a:r>
        </a:p>
      </xdr:txBody>
    </xdr:sp>
    <xdr:clientData/>
  </xdr:twoCellAnchor>
  <xdr:twoCellAnchor>
    <xdr:from>
      <xdr:col>6</xdr:col>
      <xdr:colOff>647701</xdr:colOff>
      <xdr:row>5</xdr:row>
      <xdr:rowOff>104776</xdr:rowOff>
    </xdr:from>
    <xdr:to>
      <xdr:col>11</xdr:col>
      <xdr:colOff>1</xdr:colOff>
      <xdr:row>9</xdr:row>
      <xdr:rowOff>180976</xdr:rowOff>
    </xdr:to>
    <xdr:sp macro="" textlink="">
      <xdr:nvSpPr>
        <xdr:cNvPr id="10" name="Rectangle: Rounded Corners 9">
          <a:extLst>
            <a:ext uri="{FF2B5EF4-FFF2-40B4-BE49-F238E27FC236}">
              <a16:creationId xmlns:a16="http://schemas.microsoft.com/office/drawing/2014/main" id="{A2B6B64C-39BA-282F-DD19-3474FFE8F8D7}"/>
            </a:ext>
          </a:extLst>
        </xdr:cNvPr>
        <xdr:cNvSpPr/>
      </xdr:nvSpPr>
      <xdr:spPr>
        <a:xfrm>
          <a:off x="4791076" y="1116807"/>
          <a:ext cx="2805113" cy="88582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i="1">
              <a:solidFill>
                <a:schemeClr val="accent1">
                  <a:lumMod val="50000"/>
                </a:schemeClr>
              </a:solidFill>
              <a:latin typeface="Palatino Linotype" panose="02040502050505030304" pitchFamily="18" charset="0"/>
              <a:ea typeface="+mn-ea"/>
              <a:cs typeface="+mn-cs"/>
            </a:rPr>
            <a:t>Profit</a:t>
          </a:r>
        </a:p>
      </xdr:txBody>
    </xdr:sp>
    <xdr:clientData/>
  </xdr:twoCellAnchor>
  <xdr:twoCellAnchor>
    <xdr:from>
      <xdr:col>2</xdr:col>
      <xdr:colOff>533401</xdr:colOff>
      <xdr:row>5</xdr:row>
      <xdr:rowOff>95251</xdr:rowOff>
    </xdr:from>
    <xdr:to>
      <xdr:col>6</xdr:col>
      <xdr:colOff>571501</xdr:colOff>
      <xdr:row>9</xdr:row>
      <xdr:rowOff>171451</xdr:rowOff>
    </xdr:to>
    <xdr:sp macro="" textlink="">
      <xdr:nvSpPr>
        <xdr:cNvPr id="11" name="Rectangle: Rounded Corners 10">
          <a:extLst>
            <a:ext uri="{FF2B5EF4-FFF2-40B4-BE49-F238E27FC236}">
              <a16:creationId xmlns:a16="http://schemas.microsoft.com/office/drawing/2014/main" id="{9A16FF9D-71EF-DE16-806C-76F0878796D6}"/>
            </a:ext>
          </a:extLst>
        </xdr:cNvPr>
        <xdr:cNvSpPr/>
      </xdr:nvSpPr>
      <xdr:spPr>
        <a:xfrm>
          <a:off x="1909234" y="1100668"/>
          <a:ext cx="2789767" cy="880533"/>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accent1">
                  <a:lumMod val="50000"/>
                </a:schemeClr>
              </a:solidFill>
              <a:latin typeface="Palatino Linotype" panose="02040502050505030304" pitchFamily="18" charset="0"/>
            </a:rPr>
            <a:t>Sales</a:t>
          </a:r>
        </a:p>
      </xdr:txBody>
    </xdr:sp>
    <xdr:clientData/>
  </xdr:twoCellAnchor>
  <xdr:twoCellAnchor>
    <xdr:from>
      <xdr:col>11</xdr:col>
      <xdr:colOff>85726</xdr:colOff>
      <xdr:row>5</xdr:row>
      <xdr:rowOff>133350</xdr:rowOff>
    </xdr:from>
    <xdr:to>
      <xdr:col>15</xdr:col>
      <xdr:colOff>123826</xdr:colOff>
      <xdr:row>10</xdr:row>
      <xdr:rowOff>0</xdr:rowOff>
    </xdr:to>
    <xdr:sp macro="" textlink="">
      <xdr:nvSpPr>
        <xdr:cNvPr id="12" name="Rectangle: Rounded Corners 11">
          <a:extLst>
            <a:ext uri="{FF2B5EF4-FFF2-40B4-BE49-F238E27FC236}">
              <a16:creationId xmlns:a16="http://schemas.microsoft.com/office/drawing/2014/main" id="{6101DB6B-15D0-8355-EAC0-36BA1DDA2242}"/>
            </a:ext>
          </a:extLst>
        </xdr:cNvPr>
        <xdr:cNvSpPr/>
      </xdr:nvSpPr>
      <xdr:spPr>
        <a:xfrm>
          <a:off x="7681914" y="1145381"/>
          <a:ext cx="2800350" cy="87868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i="1">
              <a:solidFill>
                <a:schemeClr val="accent1">
                  <a:lumMod val="50000"/>
                </a:schemeClr>
              </a:solidFill>
              <a:latin typeface="Palatino Linotype" panose="02040502050505030304" pitchFamily="18" charset="0"/>
            </a:rPr>
            <a:t>N Customer</a:t>
          </a:r>
        </a:p>
      </xdr:txBody>
    </xdr:sp>
    <xdr:clientData/>
  </xdr:twoCellAnchor>
  <xdr:twoCellAnchor>
    <xdr:from>
      <xdr:col>2</xdr:col>
      <xdr:colOff>523875</xdr:colOff>
      <xdr:row>10</xdr:row>
      <xdr:rowOff>66675</xdr:rowOff>
    </xdr:from>
    <xdr:to>
      <xdr:col>8</xdr:col>
      <xdr:colOff>600075</xdr:colOff>
      <xdr:row>26</xdr:row>
      <xdr:rowOff>76200</xdr:rowOff>
    </xdr:to>
    <xdr:sp macro="" textlink="">
      <xdr:nvSpPr>
        <xdr:cNvPr id="13" name="Rectangle 12">
          <a:extLst>
            <a:ext uri="{FF2B5EF4-FFF2-40B4-BE49-F238E27FC236}">
              <a16:creationId xmlns:a16="http://schemas.microsoft.com/office/drawing/2014/main" id="{EEAE0D64-2D7D-E633-B365-8C76668B694B}"/>
            </a:ext>
          </a:extLst>
        </xdr:cNvPr>
        <xdr:cNvSpPr/>
      </xdr:nvSpPr>
      <xdr:spPr>
        <a:xfrm>
          <a:off x="1895475" y="2066925"/>
          <a:ext cx="4191000" cy="32099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accent1">
                <a:lumMod val="50000"/>
              </a:schemeClr>
            </a:solidFill>
            <a:latin typeface="Palatino Linotype" panose="02040502050505030304" pitchFamily="18" charset="0"/>
          </a:endParaRPr>
        </a:p>
      </xdr:txBody>
    </xdr:sp>
    <xdr:clientData/>
  </xdr:twoCellAnchor>
  <xdr:twoCellAnchor>
    <xdr:from>
      <xdr:col>8</xdr:col>
      <xdr:colOff>647700</xdr:colOff>
      <xdr:row>10</xdr:row>
      <xdr:rowOff>66675</xdr:rowOff>
    </xdr:from>
    <xdr:to>
      <xdr:col>15</xdr:col>
      <xdr:colOff>85725</xdr:colOff>
      <xdr:row>17</xdr:row>
      <xdr:rowOff>161925</xdr:rowOff>
    </xdr:to>
    <xdr:sp macro="" textlink="">
      <xdr:nvSpPr>
        <xdr:cNvPr id="14" name="Rectangle 13">
          <a:extLst>
            <a:ext uri="{FF2B5EF4-FFF2-40B4-BE49-F238E27FC236}">
              <a16:creationId xmlns:a16="http://schemas.microsoft.com/office/drawing/2014/main" id="{47BA7B8D-43ED-68BF-F5BA-49845D6571C3}"/>
            </a:ext>
          </a:extLst>
        </xdr:cNvPr>
        <xdr:cNvSpPr/>
      </xdr:nvSpPr>
      <xdr:spPr>
        <a:xfrm>
          <a:off x="6134100" y="2066925"/>
          <a:ext cx="4238625" cy="14954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accent1">
                <a:lumMod val="50000"/>
              </a:schemeClr>
            </a:solidFill>
            <a:latin typeface="Palatino Linotype" panose="02040502050505030304" pitchFamily="18" charset="0"/>
          </a:endParaRPr>
        </a:p>
      </xdr:txBody>
    </xdr:sp>
    <xdr:clientData/>
  </xdr:twoCellAnchor>
  <xdr:twoCellAnchor>
    <xdr:from>
      <xdr:col>8</xdr:col>
      <xdr:colOff>647700</xdr:colOff>
      <xdr:row>18</xdr:row>
      <xdr:rowOff>28575</xdr:rowOff>
    </xdr:from>
    <xdr:to>
      <xdr:col>15</xdr:col>
      <xdr:colOff>85725</xdr:colOff>
      <xdr:row>26</xdr:row>
      <xdr:rowOff>114300</xdr:rowOff>
    </xdr:to>
    <xdr:sp macro="" textlink="">
      <xdr:nvSpPr>
        <xdr:cNvPr id="15" name="Rectangle 14">
          <a:extLst>
            <a:ext uri="{FF2B5EF4-FFF2-40B4-BE49-F238E27FC236}">
              <a16:creationId xmlns:a16="http://schemas.microsoft.com/office/drawing/2014/main" id="{A7FCDCF6-54DD-E0CE-96C3-CB571C3C9BD7}"/>
            </a:ext>
          </a:extLst>
        </xdr:cNvPr>
        <xdr:cNvSpPr/>
      </xdr:nvSpPr>
      <xdr:spPr>
        <a:xfrm>
          <a:off x="6134100" y="3629025"/>
          <a:ext cx="4238625" cy="16859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accent1">
                <a:lumMod val="50000"/>
              </a:schemeClr>
            </a:solidFill>
            <a:latin typeface="Palatino Linotype" panose="02040502050505030304" pitchFamily="18" charset="0"/>
          </a:endParaRPr>
        </a:p>
      </xdr:txBody>
    </xdr:sp>
    <xdr:clientData/>
  </xdr:twoCellAnchor>
  <xdr:twoCellAnchor>
    <xdr:from>
      <xdr:col>3</xdr:col>
      <xdr:colOff>257175</xdr:colOff>
      <xdr:row>7</xdr:row>
      <xdr:rowOff>85725</xdr:rowOff>
    </xdr:from>
    <xdr:to>
      <xdr:col>4</xdr:col>
      <xdr:colOff>333375</xdr:colOff>
      <xdr:row>9</xdr:row>
      <xdr:rowOff>31750</xdr:rowOff>
    </xdr:to>
    <xdr:sp macro="" textlink="Sheet2!E2">
      <xdr:nvSpPr>
        <xdr:cNvPr id="16" name="TextBox 15">
          <a:extLst>
            <a:ext uri="{FF2B5EF4-FFF2-40B4-BE49-F238E27FC236}">
              <a16:creationId xmlns:a16="http://schemas.microsoft.com/office/drawing/2014/main" id="{9BE06F9A-728F-8816-A798-1E4033045C5C}"/>
            </a:ext>
          </a:extLst>
        </xdr:cNvPr>
        <xdr:cNvSpPr txBox="1"/>
      </xdr:nvSpPr>
      <xdr:spPr>
        <a:xfrm>
          <a:off x="2320925" y="1493308"/>
          <a:ext cx="764117" cy="3481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F45B9F6-C78D-49B1-990F-E7AFBBC310A4}" type="TxLink">
            <a:rPr lang="en-US" sz="2000" b="1" i="0" u="none" strike="noStrike">
              <a:solidFill>
                <a:schemeClr val="accent1">
                  <a:lumMod val="50000"/>
                </a:schemeClr>
              </a:solidFill>
              <a:latin typeface="Palatino Linotype" panose="02040502050505030304" pitchFamily="18" charset="0"/>
              <a:cs typeface="Calibri"/>
            </a:rPr>
            <a:t>109134.3857</a:t>
          </a:fld>
          <a:endParaRPr lang="en-US" sz="1800" b="1">
            <a:solidFill>
              <a:schemeClr val="accent1">
                <a:lumMod val="50000"/>
              </a:schemeClr>
            </a:solidFill>
            <a:latin typeface="Palatino Linotype" panose="02040502050505030304" pitchFamily="18" charset="0"/>
          </a:endParaRPr>
        </a:p>
      </xdr:txBody>
    </xdr:sp>
    <xdr:clientData/>
  </xdr:twoCellAnchor>
  <xdr:twoCellAnchor>
    <xdr:from>
      <xdr:col>7</xdr:col>
      <xdr:colOff>180975</xdr:colOff>
      <xdr:row>7</xdr:row>
      <xdr:rowOff>85724</xdr:rowOff>
    </xdr:from>
    <xdr:to>
      <xdr:col>8</xdr:col>
      <xdr:colOff>391584</xdr:colOff>
      <xdr:row>9</xdr:row>
      <xdr:rowOff>74082</xdr:rowOff>
    </xdr:to>
    <xdr:sp macro="" textlink="Sheet2!E3">
      <xdr:nvSpPr>
        <xdr:cNvPr id="17" name="TextBox 16">
          <a:extLst>
            <a:ext uri="{FF2B5EF4-FFF2-40B4-BE49-F238E27FC236}">
              <a16:creationId xmlns:a16="http://schemas.microsoft.com/office/drawing/2014/main" id="{4146D2FB-E202-A8AF-8B75-ADFCC68483CC}"/>
            </a:ext>
          </a:extLst>
        </xdr:cNvPr>
        <xdr:cNvSpPr txBox="1"/>
      </xdr:nvSpPr>
      <xdr:spPr>
        <a:xfrm>
          <a:off x="4996392" y="1493307"/>
          <a:ext cx="898525"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23B1987-09D0-4DF0-AC44-4952DF62C545}" type="TxLink">
            <a:rPr lang="en-US" sz="2000" b="1" i="0" u="none" strike="noStrike">
              <a:solidFill>
                <a:schemeClr val="accent1">
                  <a:lumMod val="50000"/>
                </a:schemeClr>
              </a:solidFill>
              <a:latin typeface="Palatino Linotype" panose="02040502050505030304" pitchFamily="18" charset="0"/>
              <a:cs typeface="Calibri"/>
            </a:rPr>
            <a:t>125980</a:t>
          </a:fld>
          <a:endParaRPr lang="en-US" sz="1800" b="1">
            <a:solidFill>
              <a:schemeClr val="accent1">
                <a:lumMod val="50000"/>
              </a:schemeClr>
            </a:solidFill>
            <a:latin typeface="Palatino Linotype" panose="02040502050505030304" pitchFamily="18" charset="0"/>
          </a:endParaRPr>
        </a:p>
      </xdr:txBody>
    </xdr:sp>
    <xdr:clientData/>
  </xdr:twoCellAnchor>
  <xdr:twoCellAnchor>
    <xdr:from>
      <xdr:col>11</xdr:col>
      <xdr:colOff>264584</xdr:colOff>
      <xdr:row>7</xdr:row>
      <xdr:rowOff>156634</xdr:rowOff>
    </xdr:from>
    <xdr:to>
      <xdr:col>12</xdr:col>
      <xdr:colOff>391584</xdr:colOff>
      <xdr:row>9</xdr:row>
      <xdr:rowOff>116417</xdr:rowOff>
    </xdr:to>
    <xdr:sp macro="" textlink="Sheet2!E4">
      <xdr:nvSpPr>
        <xdr:cNvPr id="18" name="TextBox 17">
          <a:extLst>
            <a:ext uri="{FF2B5EF4-FFF2-40B4-BE49-F238E27FC236}">
              <a16:creationId xmlns:a16="http://schemas.microsoft.com/office/drawing/2014/main" id="{2A236B4F-7FAF-087A-80C9-1B00E1B46937}"/>
            </a:ext>
          </a:extLst>
        </xdr:cNvPr>
        <xdr:cNvSpPr txBox="1"/>
      </xdr:nvSpPr>
      <xdr:spPr>
        <a:xfrm>
          <a:off x="7831667" y="1564217"/>
          <a:ext cx="814917"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9B4B160-C873-481B-ADF7-13A0727F1F1A}" type="TxLink">
            <a:rPr lang="en-US" sz="2000" b="1" i="0" u="none" strike="noStrike">
              <a:solidFill>
                <a:schemeClr val="accent1">
                  <a:lumMod val="50000"/>
                </a:schemeClr>
              </a:solidFill>
              <a:latin typeface="Palatino Linotype" panose="02040502050505030304" pitchFamily="18" charset="0"/>
              <a:cs typeface="Calibri"/>
            </a:rPr>
            <a:t>1473</a:t>
          </a:fld>
          <a:endParaRPr lang="en-US" sz="1800" b="1">
            <a:solidFill>
              <a:schemeClr val="accent1">
                <a:lumMod val="50000"/>
              </a:schemeClr>
            </a:solidFill>
            <a:latin typeface="Palatino Linotype" panose="02040502050505030304" pitchFamily="18" charset="0"/>
          </a:endParaRPr>
        </a:p>
      </xdr:txBody>
    </xdr:sp>
    <xdr:clientData/>
  </xdr:twoCellAnchor>
  <xdr:twoCellAnchor>
    <xdr:from>
      <xdr:col>5</xdr:col>
      <xdr:colOff>38101</xdr:colOff>
      <xdr:row>5</xdr:row>
      <xdr:rowOff>114300</xdr:rowOff>
    </xdr:from>
    <xdr:to>
      <xdr:col>6</xdr:col>
      <xdr:colOff>495300</xdr:colOff>
      <xdr:row>9</xdr:row>
      <xdr:rowOff>104775</xdr:rowOff>
    </xdr:to>
    <xdr:graphicFrame macro="">
      <xdr:nvGraphicFramePr>
        <xdr:cNvPr id="19" name="Chart 18">
          <a:extLst>
            <a:ext uri="{FF2B5EF4-FFF2-40B4-BE49-F238E27FC236}">
              <a16:creationId xmlns:a16="http://schemas.microsoft.com/office/drawing/2014/main" id="{AFDF172E-7DD0-4E8C-91B9-ED4CDA2D65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333375</xdr:colOff>
      <xdr:row>5</xdr:row>
      <xdr:rowOff>140760</xdr:rowOff>
    </xdr:from>
    <xdr:to>
      <xdr:col>10</xdr:col>
      <xdr:colOff>581025</xdr:colOff>
      <xdr:row>9</xdr:row>
      <xdr:rowOff>150284</xdr:rowOff>
    </xdr:to>
    <xdr:graphicFrame macro="">
      <xdr:nvGraphicFramePr>
        <xdr:cNvPr id="20" name="Chart 19">
          <a:extLst>
            <a:ext uri="{FF2B5EF4-FFF2-40B4-BE49-F238E27FC236}">
              <a16:creationId xmlns:a16="http://schemas.microsoft.com/office/drawing/2014/main" id="{3F9FA6E7-9C35-42C2-B0CB-A1222EDDBF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419100</xdr:colOff>
      <xdr:row>5</xdr:row>
      <xdr:rowOff>171450</xdr:rowOff>
    </xdr:from>
    <xdr:to>
      <xdr:col>14</xdr:col>
      <xdr:colOff>619126</xdr:colOff>
      <xdr:row>10</xdr:row>
      <xdr:rowOff>1</xdr:rowOff>
    </xdr:to>
    <xdr:graphicFrame macro="">
      <xdr:nvGraphicFramePr>
        <xdr:cNvPr id="21" name="Chart 20">
          <a:extLst>
            <a:ext uri="{FF2B5EF4-FFF2-40B4-BE49-F238E27FC236}">
              <a16:creationId xmlns:a16="http://schemas.microsoft.com/office/drawing/2014/main" id="{FACB288B-CEBD-42E1-A1A4-239334E52A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485775</xdr:colOff>
      <xdr:row>10</xdr:row>
      <xdr:rowOff>76200</xdr:rowOff>
    </xdr:from>
    <xdr:to>
      <xdr:col>8</xdr:col>
      <xdr:colOff>571500</xdr:colOff>
      <xdr:row>26</xdr:row>
      <xdr:rowOff>85726</xdr:rowOff>
    </xdr:to>
    <xdr:graphicFrame macro="">
      <xdr:nvGraphicFramePr>
        <xdr:cNvPr id="22" name="Chart 21">
          <a:extLst>
            <a:ext uri="{FF2B5EF4-FFF2-40B4-BE49-F238E27FC236}">
              <a16:creationId xmlns:a16="http://schemas.microsoft.com/office/drawing/2014/main" id="{62AE4EE8-F21C-4FA3-B904-3775130F1A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647700</xdr:colOff>
      <xdr:row>10</xdr:row>
      <xdr:rowOff>114301</xdr:rowOff>
    </xdr:from>
    <xdr:to>
      <xdr:col>15</xdr:col>
      <xdr:colOff>47625</xdr:colOff>
      <xdr:row>17</xdr:row>
      <xdr:rowOff>171450</xdr:rowOff>
    </xdr:to>
    <xdr:graphicFrame macro="">
      <xdr:nvGraphicFramePr>
        <xdr:cNvPr id="23" name="Chart 22">
          <a:extLst>
            <a:ext uri="{FF2B5EF4-FFF2-40B4-BE49-F238E27FC236}">
              <a16:creationId xmlns:a16="http://schemas.microsoft.com/office/drawing/2014/main" id="{BA778C4E-D1D8-4EBB-AD62-A83D101793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657225</xdr:colOff>
      <xdr:row>18</xdr:row>
      <xdr:rowOff>9525</xdr:rowOff>
    </xdr:from>
    <xdr:to>
      <xdr:col>15</xdr:col>
      <xdr:colOff>66675</xdr:colOff>
      <xdr:row>26</xdr:row>
      <xdr:rowOff>95251</xdr:rowOff>
    </xdr:to>
    <xdr:graphicFrame macro="">
      <xdr:nvGraphicFramePr>
        <xdr:cNvPr id="24" name="Chart 23">
          <a:extLst>
            <a:ext uri="{FF2B5EF4-FFF2-40B4-BE49-F238E27FC236}">
              <a16:creationId xmlns:a16="http://schemas.microsoft.com/office/drawing/2014/main" id="{3BCB1A44-AFD2-4C09-BDC4-6FE2DF0446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200025</xdr:colOff>
      <xdr:row>0</xdr:row>
      <xdr:rowOff>133350</xdr:rowOff>
    </xdr:from>
    <xdr:to>
      <xdr:col>2</xdr:col>
      <xdr:colOff>179917</xdr:colOff>
      <xdr:row>10</xdr:row>
      <xdr:rowOff>31750</xdr:rowOff>
    </xdr:to>
    <mc:AlternateContent xmlns:mc="http://schemas.openxmlformats.org/markup-compatibility/2006">
      <mc:Choice xmlns:a14="http://schemas.microsoft.com/office/drawing/2010/main" Requires="a14">
        <xdr:graphicFrame macro="">
          <xdr:nvGraphicFramePr>
            <xdr:cNvPr id="26" name="Month">
              <a:extLst>
                <a:ext uri="{FF2B5EF4-FFF2-40B4-BE49-F238E27FC236}">
                  <a16:creationId xmlns:a16="http://schemas.microsoft.com/office/drawing/2014/main" id="{470D8A16-5A28-47E7-9FB5-15DEA9720B54}"/>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200025" y="133350"/>
              <a:ext cx="1355725" cy="19092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200025</xdr:colOff>
      <xdr:row>10</xdr:row>
      <xdr:rowOff>56092</xdr:rowOff>
    </xdr:from>
    <xdr:to>
      <xdr:col>2</xdr:col>
      <xdr:colOff>179917</xdr:colOff>
      <xdr:row>19</xdr:row>
      <xdr:rowOff>169334</xdr:rowOff>
    </xdr:to>
    <mc:AlternateContent xmlns:mc="http://schemas.openxmlformats.org/markup-compatibility/2006">
      <mc:Choice xmlns:a14="http://schemas.microsoft.com/office/drawing/2010/main" Requires="a14">
        <xdr:graphicFrame macro="">
          <xdr:nvGraphicFramePr>
            <xdr:cNvPr id="27" name="Region">
              <a:extLst>
                <a:ext uri="{FF2B5EF4-FFF2-40B4-BE49-F238E27FC236}">
                  <a16:creationId xmlns:a16="http://schemas.microsoft.com/office/drawing/2014/main" id="{22BF98DF-4212-470A-8B26-CEA8E75435B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00025" y="2066925"/>
              <a:ext cx="1355725" cy="19229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200026</xdr:colOff>
      <xdr:row>20</xdr:row>
      <xdr:rowOff>26457</xdr:rowOff>
    </xdr:from>
    <xdr:to>
      <xdr:col>2</xdr:col>
      <xdr:colOff>169335</xdr:colOff>
      <xdr:row>26</xdr:row>
      <xdr:rowOff>116416</xdr:rowOff>
    </xdr:to>
    <mc:AlternateContent xmlns:mc="http://schemas.openxmlformats.org/markup-compatibility/2006">
      <mc:Choice xmlns:a14="http://schemas.microsoft.com/office/drawing/2010/main" Requires="a14">
        <xdr:graphicFrame macro="">
          <xdr:nvGraphicFramePr>
            <xdr:cNvPr id="28" name="Quarter">
              <a:extLst>
                <a:ext uri="{FF2B5EF4-FFF2-40B4-BE49-F238E27FC236}">
                  <a16:creationId xmlns:a16="http://schemas.microsoft.com/office/drawing/2014/main" id="{FCE1CDEC-EE48-4118-8FBD-825D49EF8E92}"/>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dr:sp macro="" textlink="">
          <xdr:nvSpPr>
            <xdr:cNvPr id="0" name=""/>
            <xdr:cNvSpPr>
              <a:spLocks noTextEdit="1"/>
            </xdr:cNvSpPr>
          </xdr:nvSpPr>
          <xdr:spPr>
            <a:xfrm>
              <a:off x="200026" y="4048124"/>
              <a:ext cx="1345142" cy="12964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42.415416898148" createdVersion="8" refreshedVersion="8" minRefreshableVersion="3" recordCount="63" xr:uid="{30A03420-3DCD-40C2-9A6E-EF814E923A53}">
  <cacheSource type="worksheet">
    <worksheetSource name="Table1"/>
  </cacheSource>
  <cacheFields count="15">
    <cacheField name="Month" numFmtId="17">
      <sharedItems containsSemiMixedTypes="0" containsNonDate="0" containsDate="1" containsString="0" minDate="2023-01-01T00:00:00" maxDate="2023-09-02T00:00:00" count="9">
        <d v="2023-01-01T00:00:00"/>
        <d v="2023-02-01T00:00:00"/>
        <d v="2023-03-01T00:00:00"/>
        <d v="2023-04-01T00:00:00"/>
        <d v="2023-05-01T00:00:00"/>
        <d v="2023-06-01T00:00:00"/>
        <d v="2023-07-01T00:00:00"/>
        <d v="2023-08-01T00:00:00"/>
        <d v="2023-09-01T00:00:00"/>
      </sharedItems>
      <fieldGroup par="14"/>
    </cacheField>
    <cacheField name="Region" numFmtId="0">
      <sharedItems count="7">
        <s v="Argentina"/>
        <s v="Brazil"/>
        <s v="Chicaco"/>
        <s v="Chile"/>
        <s v="Columbia"/>
        <s v="Los Angeles"/>
        <s v="Peru"/>
      </sharedItems>
    </cacheField>
    <cacheField name="Sales" numFmtId="164">
      <sharedItems containsSemiMixedTypes="0" containsString="0" containsNumber="1" minValue="1500" maxValue="18571.428571428572"/>
    </cacheField>
    <cacheField name="Profit" numFmtId="0">
      <sharedItems containsSemiMixedTypes="0" containsString="0" containsNumber="1" containsInteger="1" minValue="2000" maxValue="25000"/>
    </cacheField>
    <cacheField name="Target Sales" numFmtId="164">
      <sharedItems containsSemiMixedTypes="0" containsString="0" containsNumber="1" minValue="285.71428571428572" maxValue="5714.2857142857147"/>
    </cacheField>
    <cacheField name="Customers" numFmtId="0">
      <sharedItems containsSemiMixedTypes="0" containsString="0" containsNumber="1" containsInteger="1" minValue="15" maxValue="310"/>
    </cacheField>
    <cacheField name="Quarter" numFmtId="0">
      <sharedItems count="3">
        <s v="Quarter 1"/>
        <s v="Quarter 2"/>
        <s v="Quarter 3"/>
      </sharedItems>
    </cacheField>
    <cacheField name="Sales Completion Rate" numFmtId="9">
      <sharedItems containsSemiMixedTypes="0" containsString="0" containsNumber="1" minValue="0.7" maxValue="0.99"/>
    </cacheField>
    <cacheField name="Profit Completion Rate" numFmtId="9">
      <sharedItems containsSemiMixedTypes="0" containsString="0" containsNumber="1" minValue="0.7" maxValue="0.99"/>
    </cacheField>
    <cacheField name="Customer Completion Rate" numFmtId="9">
      <sharedItems containsSemiMixedTypes="0" containsString="0" containsNumber="1" minValue="0.7" maxValue="0.99"/>
    </cacheField>
    <cacheField name="cusomer incompletion rate" numFmtId="0">
      <sharedItems containsSemiMixedTypes="0" containsString="0" containsNumber="1" minValue="1.0000000000000009E-2" maxValue="0.30000000000000004"/>
    </cacheField>
    <cacheField name="profit incompletion rate " numFmtId="0">
      <sharedItems containsSemiMixedTypes="0" containsString="0" containsNumber="1" minValue="1.0000000000000009E-2" maxValue="0.30000000000000004"/>
    </cacheField>
    <cacheField name="sales incompletion rate " numFmtId="9">
      <sharedItems containsSemiMixedTypes="0" containsString="0" containsNumber="1" minValue="1.0000000000000009E-2" maxValue="0.30000000000000004"/>
    </cacheField>
    <cacheField name="Days (Month)" numFmtId="0" databaseField="0">
      <fieldGroup base="0">
        <rangePr groupBy="days" startDate="2023-01-01T00:00:00" endDate="2023-09-02T00:00:00"/>
        <groupItems count="368">
          <s v="&lt;1/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9/2/2023"/>
        </groupItems>
      </fieldGroup>
    </cacheField>
    <cacheField name="Months (Month)" numFmtId="0" databaseField="0">
      <fieldGroup base="0">
        <rangePr groupBy="months" startDate="2023-01-01T00:00:00" endDate="2023-09-02T00:00:00"/>
        <groupItems count="14">
          <s v="&lt;1/1/2023"/>
          <s v="Jan"/>
          <s v="Feb"/>
          <s v="Mar"/>
          <s v="Apr"/>
          <s v="May"/>
          <s v="Jun"/>
          <s v="Jul"/>
          <s v="Aug"/>
          <s v="Sep"/>
          <s v="Oct"/>
          <s v="Nov"/>
          <s v="Dec"/>
          <s v="&gt;9/2/2023"/>
        </groupItems>
      </fieldGroup>
    </cacheField>
  </cacheFields>
  <extLst>
    <ext xmlns:x14="http://schemas.microsoft.com/office/spreadsheetml/2009/9/main" uri="{725AE2AE-9491-48be-B2B4-4EB974FC3084}">
      <x14:pivotCacheDefinition pivotCacheId="8099278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n v="5000"/>
    <n v="2581"/>
    <n v="2857.1428571428573"/>
    <n v="80"/>
    <x v="0"/>
    <n v="0.89"/>
    <n v="0.85"/>
    <n v="0.72"/>
    <n v="0.28000000000000003"/>
    <n v="0.15000000000000002"/>
    <n v="0.10999999999999999"/>
  </r>
  <r>
    <x v="0"/>
    <x v="1"/>
    <n v="3500"/>
    <n v="3944"/>
    <n v="2857.1428571428573"/>
    <n v="30"/>
    <x v="0"/>
    <n v="0.94"/>
    <n v="0.95"/>
    <n v="0.86"/>
    <n v="0.14000000000000001"/>
    <n v="5.0000000000000044E-2"/>
    <n v="6.0000000000000053E-2"/>
  </r>
  <r>
    <x v="0"/>
    <x v="2"/>
    <n v="1500"/>
    <n v="3293"/>
    <n v="2857.1428571428573"/>
    <n v="15"/>
    <x v="0"/>
    <n v="0.82"/>
    <n v="0.8"/>
    <n v="0.76"/>
    <n v="0.24"/>
    <n v="0.19999999999999996"/>
    <n v="0.18000000000000005"/>
  </r>
  <r>
    <x v="0"/>
    <x v="3"/>
    <n v="1500"/>
    <n v="2019"/>
    <n v="2857.1428571428573"/>
    <n v="40"/>
    <x v="0"/>
    <n v="0.79"/>
    <n v="0.79"/>
    <n v="0.79"/>
    <n v="0.20999999999999996"/>
    <n v="0.20999999999999996"/>
    <n v="0.20999999999999996"/>
  </r>
  <r>
    <x v="0"/>
    <x v="4"/>
    <n v="6000"/>
    <n v="2980"/>
    <n v="2857.1428571428573"/>
    <n v="100"/>
    <x v="0"/>
    <n v="0.96"/>
    <n v="0.79"/>
    <n v="0.7"/>
    <n v="0.30000000000000004"/>
    <n v="0.20999999999999996"/>
    <n v="4.0000000000000036E-2"/>
  </r>
  <r>
    <x v="0"/>
    <x v="5"/>
    <n v="2500"/>
    <n v="2209"/>
    <n v="2857.1428571428573"/>
    <n v="15"/>
    <x v="0"/>
    <n v="0.79"/>
    <n v="0.79"/>
    <n v="0.77"/>
    <n v="0.22999999999999998"/>
    <n v="0.20999999999999996"/>
    <n v="0.20999999999999996"/>
  </r>
  <r>
    <x v="0"/>
    <x v="6"/>
    <n v="10000"/>
    <n v="2440"/>
    <n v="2857.1428571428573"/>
    <n v="20"/>
    <x v="0"/>
    <n v="0.75"/>
    <n v="0.72"/>
    <n v="0.93"/>
    <n v="6.9999999999999951E-2"/>
    <n v="0.28000000000000003"/>
    <n v="0.25"/>
  </r>
  <r>
    <x v="1"/>
    <x v="0"/>
    <n v="5000"/>
    <n v="2000"/>
    <n v="1428.5714285714287"/>
    <n v="90"/>
    <x v="0"/>
    <n v="0.92"/>
    <n v="0.99"/>
    <n v="0.74"/>
    <n v="0.26"/>
    <n v="1.0000000000000009E-2"/>
    <n v="7.999999999999996E-2"/>
  </r>
  <r>
    <x v="1"/>
    <x v="1"/>
    <n v="15000"/>
    <n v="14431"/>
    <n v="1428.5714285714287"/>
    <n v="30"/>
    <x v="0"/>
    <n v="0.7"/>
    <n v="0.99"/>
    <n v="0.95"/>
    <n v="5.0000000000000044E-2"/>
    <n v="1.0000000000000009E-2"/>
    <n v="0.30000000000000004"/>
  </r>
  <r>
    <x v="1"/>
    <x v="2"/>
    <n v="1500"/>
    <n v="3000"/>
    <n v="1428.5714285714287"/>
    <n v="15"/>
    <x v="0"/>
    <n v="0.91"/>
    <n v="0.98"/>
    <n v="0.89"/>
    <n v="0.10999999999999999"/>
    <n v="2.0000000000000018E-2"/>
    <n v="8.9999999999999969E-2"/>
  </r>
  <r>
    <x v="1"/>
    <x v="3"/>
    <n v="3500"/>
    <n v="4000"/>
    <n v="1428.5714285714287"/>
    <n v="40"/>
    <x v="0"/>
    <n v="0.74"/>
    <n v="0.85"/>
    <n v="0.7"/>
    <n v="0.30000000000000004"/>
    <n v="0.15000000000000002"/>
    <n v="0.26"/>
  </r>
  <r>
    <x v="1"/>
    <x v="4"/>
    <n v="6000"/>
    <n v="2000"/>
    <n v="1428.5714285714287"/>
    <n v="100"/>
    <x v="0"/>
    <n v="0.9"/>
    <n v="0.9"/>
    <n v="0.72"/>
    <n v="0.28000000000000003"/>
    <n v="9.9999999999999978E-2"/>
    <n v="9.9999999999999978E-2"/>
  </r>
  <r>
    <x v="1"/>
    <x v="5"/>
    <n v="4000"/>
    <n v="2000"/>
    <n v="1428.5714285714287"/>
    <n v="15"/>
    <x v="0"/>
    <n v="0.95"/>
    <n v="0.97"/>
    <n v="0.81"/>
    <n v="0.18999999999999995"/>
    <n v="3.0000000000000027E-2"/>
    <n v="5.0000000000000044E-2"/>
  </r>
  <r>
    <x v="1"/>
    <x v="6"/>
    <n v="10000"/>
    <n v="2000"/>
    <n v="1428.5714285714287"/>
    <n v="20"/>
    <x v="0"/>
    <n v="0.99"/>
    <n v="0.79"/>
    <n v="0.75"/>
    <n v="0.25"/>
    <n v="0.20999999999999996"/>
    <n v="1.0000000000000009E-2"/>
  </r>
  <r>
    <x v="2"/>
    <x v="0"/>
    <n v="8571.4285714285706"/>
    <n v="4000"/>
    <n v="1428.5714285714287"/>
    <n v="45"/>
    <x v="0"/>
    <n v="0.86"/>
    <n v="0.97"/>
    <n v="0.89"/>
    <n v="0.10999999999999999"/>
    <n v="3.0000000000000027E-2"/>
    <n v="0.14000000000000001"/>
  </r>
  <r>
    <x v="2"/>
    <x v="1"/>
    <n v="8571.4285714285706"/>
    <n v="6000"/>
    <n v="1428.5714285714287"/>
    <n v="43"/>
    <x v="0"/>
    <n v="0.83"/>
    <n v="0.72"/>
    <n v="0.74"/>
    <n v="0.26"/>
    <n v="0.28000000000000003"/>
    <n v="0.17000000000000004"/>
  </r>
  <r>
    <x v="2"/>
    <x v="2"/>
    <n v="8571.4285714285706"/>
    <n v="6500"/>
    <n v="1428.5714285714287"/>
    <n v="43"/>
    <x v="0"/>
    <n v="0.74"/>
    <n v="0.78"/>
    <n v="0.94"/>
    <n v="6.0000000000000053E-2"/>
    <n v="0.21999999999999997"/>
    <n v="0.26"/>
  </r>
  <r>
    <x v="2"/>
    <x v="3"/>
    <n v="8571.4285714285706"/>
    <n v="12000"/>
    <n v="1428.5714285714287"/>
    <n v="43"/>
    <x v="0"/>
    <n v="0.8"/>
    <n v="0.84"/>
    <n v="0.81"/>
    <n v="0.18999999999999995"/>
    <n v="0.16000000000000003"/>
    <n v="0.19999999999999996"/>
  </r>
  <r>
    <x v="2"/>
    <x v="4"/>
    <n v="8571.4285714285706"/>
    <n v="3000"/>
    <n v="1428.5714285714287"/>
    <n v="43"/>
    <x v="0"/>
    <n v="0.89"/>
    <n v="0.99"/>
    <n v="0.97"/>
    <n v="3.0000000000000027E-2"/>
    <n v="1.0000000000000009E-2"/>
    <n v="0.10999999999999999"/>
  </r>
  <r>
    <x v="2"/>
    <x v="5"/>
    <n v="8571.4285714285706"/>
    <n v="2000"/>
    <n v="1428.5714285714287"/>
    <n v="40"/>
    <x v="0"/>
    <n v="0.71"/>
    <n v="0.87"/>
    <n v="0.94"/>
    <n v="6.0000000000000053E-2"/>
    <n v="0.13"/>
    <n v="0.29000000000000004"/>
  </r>
  <r>
    <x v="2"/>
    <x v="6"/>
    <n v="8571.4285714285706"/>
    <n v="2000"/>
    <n v="1428.5714285714287"/>
    <n v="43"/>
    <x v="0"/>
    <n v="0.9"/>
    <n v="0.72"/>
    <n v="0.94"/>
    <n v="6.0000000000000053E-2"/>
    <n v="0.28000000000000003"/>
    <n v="9.9999999999999978E-2"/>
  </r>
  <r>
    <x v="3"/>
    <x v="0"/>
    <n v="7857.1428571428569"/>
    <n v="3000"/>
    <n v="5714.2857142857147"/>
    <n v="100"/>
    <x v="1"/>
    <n v="0.89"/>
    <n v="0.85"/>
    <n v="0.87"/>
    <n v="0.13"/>
    <n v="0.15000000000000002"/>
    <n v="0.10999999999999999"/>
  </r>
  <r>
    <x v="3"/>
    <x v="1"/>
    <n v="7857.1428571428569"/>
    <n v="4500"/>
    <n v="5714.2857142857147"/>
    <n v="100"/>
    <x v="1"/>
    <n v="0.89"/>
    <n v="0.8"/>
    <n v="0.88"/>
    <n v="0.12"/>
    <n v="0.19999999999999996"/>
    <n v="0.10999999999999999"/>
  </r>
  <r>
    <x v="3"/>
    <x v="2"/>
    <n v="7857.1428571428569"/>
    <n v="5500"/>
    <n v="5714.2857142857147"/>
    <n v="100"/>
    <x v="1"/>
    <n v="0.98"/>
    <n v="0.99"/>
    <n v="0.81"/>
    <n v="0.18999999999999995"/>
    <n v="1.0000000000000009E-2"/>
    <n v="2.0000000000000018E-2"/>
  </r>
  <r>
    <x v="3"/>
    <x v="3"/>
    <n v="7857.1428571428569"/>
    <n v="10000"/>
    <n v="5714.2857142857147"/>
    <n v="100"/>
    <x v="1"/>
    <n v="0.81"/>
    <n v="0.91"/>
    <n v="0.95"/>
    <n v="5.0000000000000044E-2"/>
    <n v="8.9999999999999969E-2"/>
    <n v="0.18999999999999995"/>
  </r>
  <r>
    <x v="3"/>
    <x v="4"/>
    <n v="7857.1428571428569"/>
    <n v="2000"/>
    <n v="5714.2857142857147"/>
    <n v="100"/>
    <x v="1"/>
    <n v="0.97"/>
    <n v="0.85"/>
    <n v="0.85"/>
    <n v="0.15000000000000002"/>
    <n v="0.15000000000000002"/>
    <n v="3.0000000000000027E-2"/>
  </r>
  <r>
    <x v="3"/>
    <x v="5"/>
    <n v="7857.1428571428569"/>
    <n v="2000"/>
    <n v="5714.2857142857147"/>
    <n v="100"/>
    <x v="1"/>
    <n v="0.89"/>
    <n v="0.94"/>
    <n v="0.8"/>
    <n v="0.19999999999999996"/>
    <n v="6.0000000000000053E-2"/>
    <n v="0.10999999999999999"/>
  </r>
  <r>
    <x v="3"/>
    <x v="6"/>
    <n v="7857.1428571428569"/>
    <n v="2000"/>
    <n v="5714.2857142857147"/>
    <n v="100"/>
    <x v="1"/>
    <n v="0.88"/>
    <n v="0.94"/>
    <n v="0.7"/>
    <n v="0.30000000000000004"/>
    <n v="6.0000000000000053E-2"/>
    <n v="0.12"/>
  </r>
  <r>
    <x v="4"/>
    <x v="0"/>
    <n v="11428.571428571429"/>
    <n v="20000"/>
    <n v="2857.1428571428573"/>
    <n v="90"/>
    <x v="1"/>
    <n v="0.75"/>
    <n v="0.77"/>
    <n v="0.84"/>
    <n v="0.16000000000000003"/>
    <n v="0.22999999999999998"/>
    <n v="0.25"/>
  </r>
  <r>
    <x v="4"/>
    <x v="1"/>
    <n v="11428.571428571429"/>
    <n v="17000"/>
    <n v="2857.1428571428573"/>
    <n v="80"/>
    <x v="1"/>
    <n v="0.73"/>
    <n v="0.96"/>
    <n v="0.93"/>
    <n v="6.9999999999999951E-2"/>
    <n v="4.0000000000000036E-2"/>
    <n v="0.27"/>
  </r>
  <r>
    <x v="4"/>
    <x v="2"/>
    <n v="11428.571428571429"/>
    <n v="16000"/>
    <n v="2857.1428571428573"/>
    <n v="90"/>
    <x v="1"/>
    <n v="0.93"/>
    <n v="0.74"/>
    <n v="0.93"/>
    <n v="6.9999999999999951E-2"/>
    <n v="0.26"/>
    <n v="6.9999999999999951E-2"/>
  </r>
  <r>
    <x v="4"/>
    <x v="3"/>
    <n v="11428.571428571429"/>
    <n v="12000"/>
    <n v="2857.1428571428573"/>
    <n v="110"/>
    <x v="1"/>
    <n v="0.85"/>
    <n v="0.7"/>
    <n v="0.99"/>
    <n v="1.0000000000000009E-2"/>
    <n v="0.30000000000000004"/>
    <n v="0.15000000000000002"/>
  </r>
  <r>
    <x v="4"/>
    <x v="4"/>
    <n v="11428.571428571429"/>
    <n v="20500"/>
    <n v="2857.1428571428573"/>
    <n v="90"/>
    <x v="1"/>
    <n v="0.92"/>
    <n v="0.99"/>
    <n v="0.88"/>
    <n v="0.12"/>
    <n v="1.0000000000000009E-2"/>
    <n v="7.999999999999996E-2"/>
  </r>
  <r>
    <x v="4"/>
    <x v="5"/>
    <n v="11428.571428571429"/>
    <n v="21000"/>
    <n v="2857.1428571428573"/>
    <n v="100"/>
    <x v="1"/>
    <n v="0.75"/>
    <n v="0.97"/>
    <n v="0.83"/>
    <n v="0.17000000000000004"/>
    <n v="3.0000000000000027E-2"/>
    <n v="0.25"/>
  </r>
  <r>
    <x v="4"/>
    <x v="6"/>
    <n v="11428.571428571429"/>
    <n v="21500"/>
    <n v="2857.1428571428573"/>
    <n v="90"/>
    <x v="1"/>
    <n v="0.77"/>
    <n v="0.97"/>
    <n v="0.78"/>
    <n v="0.21999999999999997"/>
    <n v="3.0000000000000027E-2"/>
    <n v="0.22999999999999998"/>
  </r>
  <r>
    <x v="5"/>
    <x v="0"/>
    <n v="14285.714285714286"/>
    <n v="22000"/>
    <n v="857.14285714285711"/>
    <n v="228"/>
    <x v="1"/>
    <n v="0.79"/>
    <n v="0.75"/>
    <n v="0.93"/>
    <n v="6.9999999999999951E-2"/>
    <n v="0.25"/>
    <n v="0.20999999999999996"/>
  </r>
  <r>
    <x v="5"/>
    <x v="1"/>
    <n v="14285.714285714286"/>
    <n v="18000"/>
    <n v="857.14285714285711"/>
    <n v="220"/>
    <x v="1"/>
    <n v="0.81"/>
    <n v="0.98"/>
    <n v="0.86"/>
    <n v="0.14000000000000001"/>
    <n v="2.0000000000000018E-2"/>
    <n v="0.18999999999999995"/>
  </r>
  <r>
    <x v="5"/>
    <x v="2"/>
    <n v="14285.714285714286"/>
    <n v="18500"/>
    <n v="857.14285714285711"/>
    <n v="228"/>
    <x v="1"/>
    <n v="0.86"/>
    <n v="0.82"/>
    <n v="0.86"/>
    <n v="0.14000000000000001"/>
    <n v="0.18000000000000005"/>
    <n v="0.14000000000000001"/>
  </r>
  <r>
    <x v="5"/>
    <x v="3"/>
    <n v="14285.714285714286"/>
    <n v="14314"/>
    <n v="857.14285714285711"/>
    <n v="238"/>
    <x v="1"/>
    <n v="0.72"/>
    <n v="0.95"/>
    <n v="0.9"/>
    <n v="9.9999999999999978E-2"/>
    <n v="5.0000000000000044E-2"/>
    <n v="0.28000000000000003"/>
  </r>
  <r>
    <x v="5"/>
    <x v="4"/>
    <n v="14285.714285714286"/>
    <n v="21000"/>
    <n v="857.14285714285711"/>
    <n v="228"/>
    <x v="1"/>
    <n v="0.71"/>
    <n v="0.8"/>
    <n v="0.76"/>
    <n v="0.24"/>
    <n v="0.19999999999999996"/>
    <n v="0.29000000000000004"/>
  </r>
  <r>
    <x v="5"/>
    <x v="5"/>
    <n v="14285.714285714286"/>
    <n v="22500"/>
    <n v="857.14285714285711"/>
    <n v="230"/>
    <x v="1"/>
    <n v="0.97"/>
    <n v="0.95"/>
    <n v="0.85"/>
    <n v="0.15000000000000002"/>
    <n v="5.0000000000000044E-2"/>
    <n v="3.0000000000000027E-2"/>
  </r>
  <r>
    <x v="5"/>
    <x v="6"/>
    <n v="14285.714285714286"/>
    <n v="22900"/>
    <n v="857.14285714285711"/>
    <n v="228"/>
    <x v="1"/>
    <n v="0.95"/>
    <n v="0.85"/>
    <n v="0.91"/>
    <n v="8.9999999999999969E-2"/>
    <n v="0.15000000000000002"/>
    <n v="5.0000000000000044E-2"/>
  </r>
  <r>
    <x v="6"/>
    <x v="0"/>
    <n v="18562.957142857143"/>
    <n v="25000"/>
    <n v="714.28571428571433"/>
    <n v="250"/>
    <x v="2"/>
    <n v="0.97"/>
    <n v="0.7"/>
    <n v="0.93"/>
    <n v="6.9999999999999951E-2"/>
    <n v="0.30000000000000004"/>
    <n v="3.0000000000000027E-2"/>
  </r>
  <r>
    <x v="6"/>
    <x v="1"/>
    <n v="18562.957142857143"/>
    <n v="22000"/>
    <n v="714.28571428571433"/>
    <n v="240"/>
    <x v="2"/>
    <n v="0.9"/>
    <n v="0.98"/>
    <n v="0.96"/>
    <n v="4.0000000000000036E-2"/>
    <n v="2.0000000000000018E-2"/>
    <n v="9.9999999999999978E-2"/>
  </r>
  <r>
    <x v="6"/>
    <x v="2"/>
    <n v="18562.957142857143"/>
    <n v="25000"/>
    <n v="714.28571428571433"/>
    <n v="270"/>
    <x v="2"/>
    <n v="0.9"/>
    <n v="0.95"/>
    <n v="0.98"/>
    <n v="2.0000000000000018E-2"/>
    <n v="5.0000000000000044E-2"/>
    <n v="9.9999999999999978E-2"/>
  </r>
  <r>
    <x v="6"/>
    <x v="3"/>
    <n v="18562.957142857143"/>
    <n v="25000"/>
    <n v="714.28571428571433"/>
    <n v="259"/>
    <x v="2"/>
    <n v="0.96"/>
    <n v="0.81"/>
    <n v="0.85"/>
    <n v="0.15000000000000002"/>
    <n v="0.18999999999999995"/>
    <n v="4.0000000000000036E-2"/>
  </r>
  <r>
    <x v="6"/>
    <x v="4"/>
    <n v="18562.957142857143"/>
    <n v="25000"/>
    <n v="714.28571428571433"/>
    <n v="260"/>
    <x v="2"/>
    <n v="0.98"/>
    <n v="0.84"/>
    <n v="0.89"/>
    <n v="0.10999999999999999"/>
    <n v="0.16000000000000003"/>
    <n v="2.0000000000000018E-2"/>
  </r>
  <r>
    <x v="6"/>
    <x v="5"/>
    <n v="18562.957142857143"/>
    <n v="25000"/>
    <n v="714.28571428571433"/>
    <n v="260"/>
    <x v="2"/>
    <n v="0.76"/>
    <n v="0.7"/>
    <n v="0.86"/>
    <n v="0.14000000000000001"/>
    <n v="0.30000000000000004"/>
    <n v="0.24"/>
  </r>
  <r>
    <x v="6"/>
    <x v="6"/>
    <n v="18562.957142857143"/>
    <n v="25000"/>
    <n v="714.28571428571433"/>
    <n v="261"/>
    <x v="2"/>
    <n v="0.91"/>
    <n v="0.77"/>
    <n v="0.75"/>
    <n v="0.25"/>
    <n v="0.22999999999999998"/>
    <n v="8.9999999999999969E-2"/>
  </r>
  <r>
    <x v="7"/>
    <x v="0"/>
    <n v="18571.428571428572"/>
    <n v="25000"/>
    <n v="714.28571428571433"/>
    <n v="242"/>
    <x v="2"/>
    <n v="0.79"/>
    <n v="0.81"/>
    <n v="0.74"/>
    <n v="0.26"/>
    <n v="0.18999999999999995"/>
    <n v="0.20999999999999996"/>
  </r>
  <r>
    <x v="7"/>
    <x v="1"/>
    <n v="18571.428571428572"/>
    <n v="22500"/>
    <n v="714.28571428571433"/>
    <n v="250"/>
    <x v="2"/>
    <n v="0.85"/>
    <n v="0.82"/>
    <n v="0.73"/>
    <n v="0.27"/>
    <n v="0.18000000000000005"/>
    <n v="0.15000000000000002"/>
  </r>
  <r>
    <x v="7"/>
    <x v="2"/>
    <n v="18571.428571428572"/>
    <n v="25000"/>
    <n v="714.28571428571433"/>
    <n v="242"/>
    <x v="2"/>
    <n v="0.88"/>
    <n v="0.84"/>
    <n v="0.75"/>
    <n v="0.25"/>
    <n v="0.16000000000000003"/>
    <n v="0.12"/>
  </r>
  <r>
    <x v="7"/>
    <x v="3"/>
    <n v="18571.428571428572"/>
    <n v="25000"/>
    <n v="714.28571428571433"/>
    <n v="242"/>
    <x v="2"/>
    <n v="0.81"/>
    <n v="0.92"/>
    <n v="0.91"/>
    <n v="8.9999999999999969E-2"/>
    <n v="7.999999999999996E-2"/>
    <n v="0.18999999999999995"/>
  </r>
  <r>
    <x v="7"/>
    <x v="4"/>
    <n v="18571.428571428572"/>
    <n v="25000"/>
    <n v="714.28571428571433"/>
    <n v="242"/>
    <x v="2"/>
    <n v="0.84"/>
    <n v="0.73"/>
    <n v="0.99"/>
    <n v="1.0000000000000009E-2"/>
    <n v="0.27"/>
    <n v="0.16000000000000003"/>
  </r>
  <r>
    <x v="7"/>
    <x v="5"/>
    <n v="18571.428571428572"/>
    <n v="25000"/>
    <n v="714.28571428571433"/>
    <n v="240"/>
    <x v="2"/>
    <n v="0.93"/>
    <n v="0.79"/>
    <n v="0.72"/>
    <n v="0.28000000000000003"/>
    <n v="0.20999999999999996"/>
    <n v="6.9999999999999951E-2"/>
  </r>
  <r>
    <x v="7"/>
    <x v="6"/>
    <n v="18571.428571428572"/>
    <n v="25000"/>
    <n v="714.28571428571433"/>
    <n v="242"/>
    <x v="2"/>
    <n v="0.84"/>
    <n v="0.79"/>
    <n v="0.8"/>
    <n v="0.19999999999999996"/>
    <n v="0.20999999999999996"/>
    <n v="0.16000000000000003"/>
  </r>
  <r>
    <x v="8"/>
    <x v="0"/>
    <n v="17857.142857142859"/>
    <n v="22500"/>
    <n v="285.71428571428572"/>
    <n v="285"/>
    <x v="2"/>
    <n v="0.85"/>
    <n v="0.91"/>
    <n v="0.84"/>
    <n v="0.16000000000000003"/>
    <n v="8.9999999999999969E-2"/>
    <n v="0.15000000000000002"/>
  </r>
  <r>
    <x v="8"/>
    <x v="1"/>
    <n v="17857.142857142859"/>
    <n v="21500"/>
    <n v="285.71428571428572"/>
    <n v="275"/>
    <x v="2"/>
    <n v="0.86"/>
    <n v="0.75"/>
    <n v="0.96"/>
    <n v="4.0000000000000036E-2"/>
    <n v="0.25"/>
    <n v="0.14000000000000001"/>
  </r>
  <r>
    <x v="8"/>
    <x v="2"/>
    <n v="17857.142857142859"/>
    <n v="24000"/>
    <n v="285.71428571428572"/>
    <n v="285"/>
    <x v="2"/>
    <n v="0.96"/>
    <n v="0.77"/>
    <n v="0.92"/>
    <n v="7.999999999999996E-2"/>
    <n v="0.22999999999999998"/>
    <n v="4.0000000000000036E-2"/>
  </r>
  <r>
    <x v="8"/>
    <x v="3"/>
    <n v="17857.142857142859"/>
    <n v="24500"/>
    <n v="285.71428571428572"/>
    <n v="290"/>
    <x v="2"/>
    <n v="0.99"/>
    <n v="0.97"/>
    <n v="0.73"/>
    <n v="0.27"/>
    <n v="3.0000000000000027E-2"/>
    <n v="1.0000000000000009E-2"/>
  </r>
  <r>
    <x v="8"/>
    <x v="4"/>
    <n v="17857.142857142859"/>
    <n v="24500"/>
    <n v="285.71428571428572"/>
    <n v="310"/>
    <x v="2"/>
    <n v="0.77"/>
    <n v="0.72"/>
    <n v="0.85"/>
    <n v="0.15000000000000002"/>
    <n v="0.28000000000000003"/>
    <n v="0.22999999999999998"/>
  </r>
  <r>
    <x v="8"/>
    <x v="5"/>
    <n v="17857.142857142859"/>
    <n v="24500"/>
    <n v="285.71428571428572"/>
    <n v="270"/>
    <x v="2"/>
    <n v="0.77"/>
    <n v="0.96"/>
    <n v="0.78"/>
    <n v="0.21999999999999997"/>
    <n v="4.0000000000000036E-2"/>
    <n v="0.22999999999999998"/>
  </r>
  <r>
    <x v="8"/>
    <x v="6"/>
    <n v="17857.142857142859"/>
    <n v="24500"/>
    <n v="285.71428571428572"/>
    <n v="285"/>
    <x v="2"/>
    <n v="0.78"/>
    <n v="0.8"/>
    <n v="0.85"/>
    <n v="0.15000000000000002"/>
    <n v="0.19999999999999996"/>
    <n v="0.2199999999999999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242D5A-0CC9-402D-995F-CE4B873F744A}" name="PivotTable7"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I17:J19" firstHeaderRow="1" firstDataRow="1" firstDataCol="1"/>
  <pivotFields count="15">
    <pivotField numFmtId="17" showAll="0">
      <items count="10">
        <item x="0"/>
        <item x="1"/>
        <item x="2"/>
        <item x="3"/>
        <item x="4"/>
        <item x="5"/>
        <item x="6"/>
        <item x="7"/>
        <item x="8"/>
        <item t="default"/>
      </items>
    </pivotField>
    <pivotField axis="axisRow" showAll="0">
      <items count="8">
        <item h="1" x="0"/>
        <item h="1" x="1"/>
        <item h="1" x="2"/>
        <item h="1" x="3"/>
        <item x="4"/>
        <item h="1" x="5"/>
        <item h="1" x="6"/>
        <item t="default"/>
      </items>
    </pivotField>
    <pivotField numFmtId="164" showAll="0"/>
    <pivotField dataField="1" showAll="0"/>
    <pivotField numFmtId="164" showAll="0"/>
    <pivotField showAll="0"/>
    <pivotField showAll="0">
      <items count="4">
        <item x="0"/>
        <item x="1"/>
        <item x="2"/>
        <item t="default"/>
      </items>
    </pivotField>
    <pivotField numFmtId="9" showAll="0"/>
    <pivotField numFmtId="9" showAll="0"/>
    <pivotField numFmtId="9" showAll="0"/>
    <pivotField showAll="0"/>
    <pivotField showAll="0"/>
    <pivotField numFmtId="9" showAll="0"/>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2">
    <i>
      <x v="4"/>
    </i>
    <i t="grand">
      <x/>
    </i>
  </rowItems>
  <colItems count="1">
    <i/>
  </colItems>
  <dataFields count="1">
    <dataField name="Sum of Profit" fld="3" baseField="0" baseItem="0"/>
  </dataField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3DFE30-7B6A-499C-A353-F27F6B2A28C5}" name="PivotTable6"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3:H13" firstHeaderRow="1" firstDataRow="1" firstDataCol="1"/>
  <pivotFields count="15">
    <pivotField numFmtId="17" showAll="0">
      <items count="10">
        <item x="0"/>
        <item x="1"/>
        <item x="2"/>
        <item x="3"/>
        <item x="4"/>
        <item x="5"/>
        <item x="6"/>
        <item x="7"/>
        <item x="8"/>
        <item t="default"/>
      </items>
    </pivotField>
    <pivotField showAll="0">
      <items count="8">
        <item h="1" x="0"/>
        <item h="1" x="1"/>
        <item h="1" x="2"/>
        <item h="1" x="3"/>
        <item x="4"/>
        <item h="1" x="5"/>
        <item h="1" x="6"/>
        <item t="default"/>
      </items>
    </pivotField>
    <pivotField numFmtId="164" showAll="0"/>
    <pivotField showAll="0"/>
    <pivotField numFmtId="164" showAll="0"/>
    <pivotField dataField="1" showAll="0"/>
    <pivotField showAll="0">
      <items count="4">
        <item x="0"/>
        <item x="1"/>
        <item x="2"/>
        <item t="default"/>
      </items>
    </pivotField>
    <pivotField numFmtId="9" showAll="0"/>
    <pivotField numFmtId="9" showAll="0"/>
    <pivotField numFmtId="9" showAll="0"/>
    <pivotField showAll="0"/>
    <pivotField showAll="0"/>
    <pivotField numFmtId="9" showAll="0"/>
    <pivotField axis="axisRow"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items count="14">
        <item x="0"/>
        <item x="1"/>
        <item x="2"/>
        <item x="3"/>
        <item x="4"/>
        <item x="5"/>
        <item x="6"/>
        <item x="7"/>
        <item x="8"/>
        <item x="9"/>
        <item x="10"/>
        <item x="11"/>
        <item x="12"/>
        <item x="13"/>
      </items>
    </pivotField>
  </pivotFields>
  <rowFields count="1">
    <field x="13"/>
  </rowFields>
  <rowItems count="10">
    <i>
      <x v="1"/>
    </i>
    <i>
      <x v="32"/>
    </i>
    <i>
      <x v="61"/>
    </i>
    <i>
      <x v="92"/>
    </i>
    <i>
      <x v="122"/>
    </i>
    <i>
      <x v="153"/>
    </i>
    <i>
      <x v="183"/>
    </i>
    <i>
      <x v="214"/>
    </i>
    <i>
      <x v="245"/>
    </i>
    <i t="grand">
      <x/>
    </i>
  </rowItems>
  <colItems count="1">
    <i/>
  </colItems>
  <dataFields count="1">
    <dataField name="Sum of Customers" fld="5" baseField="0" baseItem="0"/>
  </dataField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CB3DA3-7201-4F7E-88A7-AD087B562719}" name="PivotTable5"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11:F21" firstHeaderRow="0" firstDataRow="1" firstDataCol="1"/>
  <pivotFields count="15">
    <pivotField numFmtId="17" showAll="0">
      <items count="10">
        <item x="0"/>
        <item x="1"/>
        <item x="2"/>
        <item x="3"/>
        <item x="4"/>
        <item x="5"/>
        <item x="6"/>
        <item x="7"/>
        <item x="8"/>
        <item t="default"/>
      </items>
    </pivotField>
    <pivotField showAll="0">
      <items count="8">
        <item h="1" x="0"/>
        <item h="1" x="1"/>
        <item h="1" x="2"/>
        <item h="1" x="3"/>
        <item x="4"/>
        <item h="1" x="5"/>
        <item h="1" x="6"/>
        <item t="default"/>
      </items>
    </pivotField>
    <pivotField dataField="1" numFmtId="164" showAll="0"/>
    <pivotField showAll="0"/>
    <pivotField dataField="1" numFmtId="164" showAll="0"/>
    <pivotField showAll="0"/>
    <pivotField showAll="0">
      <items count="4">
        <item x="0"/>
        <item x="1"/>
        <item x="2"/>
        <item t="default"/>
      </items>
    </pivotField>
    <pivotField numFmtId="9" showAll="0"/>
    <pivotField numFmtId="9" showAll="0"/>
    <pivotField numFmtId="9" showAll="0"/>
    <pivotField showAll="0"/>
    <pivotField showAll="0"/>
    <pivotField numFmtId="9"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10">
    <i>
      <x v="1"/>
    </i>
    <i>
      <x v="32"/>
    </i>
    <i>
      <x v="61"/>
    </i>
    <i>
      <x v="92"/>
    </i>
    <i>
      <x v="122"/>
    </i>
    <i>
      <x v="153"/>
    </i>
    <i>
      <x v="183"/>
    </i>
    <i>
      <x v="214"/>
    </i>
    <i>
      <x v="245"/>
    </i>
    <i t="grand">
      <x/>
    </i>
  </rowItems>
  <colFields count="1">
    <field x="-2"/>
  </colFields>
  <colItems count="2">
    <i>
      <x/>
    </i>
    <i i="1">
      <x v="1"/>
    </i>
  </colItems>
  <dataFields count="2">
    <dataField name="Sum of Sales" fld="2" baseField="0" baseItem="0"/>
    <dataField name="Sum of Target Sales" fld="4" baseField="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9CF4338-7474-4AD0-B6B2-2399EB96E511}" name="PivotTable4" cacheId="1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5:B17" firstHeaderRow="1" firstDataRow="1" firstDataCol="1"/>
  <pivotFields count="15">
    <pivotField numFmtId="17" showAll="0">
      <items count="10">
        <item x="0"/>
        <item x="1"/>
        <item x="2"/>
        <item x="3"/>
        <item x="4"/>
        <item x="5"/>
        <item x="6"/>
        <item x="7"/>
        <item x="8"/>
        <item t="default"/>
      </items>
    </pivotField>
    <pivotField showAll="0">
      <items count="8">
        <item h="1" x="0"/>
        <item h="1" x="1"/>
        <item h="1" x="2"/>
        <item h="1" x="3"/>
        <item x="4"/>
        <item h="1" x="5"/>
        <item h="1" x="6"/>
        <item t="default"/>
      </items>
    </pivotField>
    <pivotField numFmtId="164" showAll="0"/>
    <pivotField showAll="0"/>
    <pivotField numFmtId="164" showAll="0"/>
    <pivotField showAll="0"/>
    <pivotField showAll="0">
      <items count="4">
        <item x="0"/>
        <item x="1"/>
        <item x="2"/>
        <item t="default"/>
      </items>
    </pivotField>
    <pivotField numFmtId="9" showAll="0"/>
    <pivotField numFmtId="9" showAll="0"/>
    <pivotField dataField="1" numFmtId="9" showAll="0"/>
    <pivotField dataField="1" showAll="0"/>
    <pivotField showAll="0"/>
    <pivotField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2">
    <i>
      <x/>
    </i>
    <i i="1">
      <x v="1"/>
    </i>
  </rowItems>
  <colItems count="1">
    <i/>
  </colItems>
  <dataFields count="2">
    <dataField name="Average of Customer Completion Rate" fld="9" subtotal="average" baseField="0" baseItem="0"/>
    <dataField name="Average of cusomer incompletion rate" fld="10" subtotal="average" baseField="0" baseItem="0"/>
  </dataFields>
  <formats count="1">
    <format dxfId="56">
      <pivotArea outline="0" collapsedLevelsAreSubtotals="1" fieldPosition="0"/>
    </format>
  </formats>
  <chartFormats count="3">
    <chartFormat chart="4" format="6" series="1">
      <pivotArea type="data" outline="0" fieldPosition="0">
        <references count="1">
          <reference field="4294967294" count="1" selected="0">
            <x v="0"/>
          </reference>
        </references>
      </pivotArea>
    </chartFormat>
    <chartFormat chart="4" format="7">
      <pivotArea type="data" outline="0" fieldPosition="0">
        <references count="1">
          <reference field="4294967294" count="1" selected="0">
            <x v="0"/>
          </reference>
        </references>
      </pivotArea>
    </chartFormat>
    <chartFormat chart="4" format="8">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53AD25D-4A3E-40E5-B6FC-6690682774AD}" name="PivotTable3" cacheId="1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1:B13" firstHeaderRow="1" firstDataRow="1" firstDataCol="1"/>
  <pivotFields count="15">
    <pivotField numFmtId="17" showAll="0">
      <items count="10">
        <item x="0"/>
        <item x="1"/>
        <item x="2"/>
        <item x="3"/>
        <item x="4"/>
        <item x="5"/>
        <item x="6"/>
        <item x="7"/>
        <item x="8"/>
        <item t="default"/>
      </items>
    </pivotField>
    <pivotField showAll="0">
      <items count="8">
        <item h="1" x="0"/>
        <item h="1" x="1"/>
        <item h="1" x="2"/>
        <item h="1" x="3"/>
        <item x="4"/>
        <item h="1" x="5"/>
        <item h="1" x="6"/>
        <item t="default"/>
      </items>
    </pivotField>
    <pivotField numFmtId="164" showAll="0"/>
    <pivotField showAll="0"/>
    <pivotField numFmtId="164" showAll="0"/>
    <pivotField showAll="0"/>
    <pivotField showAll="0">
      <items count="4">
        <item x="0"/>
        <item x="1"/>
        <item x="2"/>
        <item t="default"/>
      </items>
    </pivotField>
    <pivotField numFmtId="9" showAll="0"/>
    <pivotField dataField="1" numFmtId="9" showAll="0"/>
    <pivotField numFmtId="9" showAll="0"/>
    <pivotField showAll="0"/>
    <pivotField dataField="1" showAll="0"/>
    <pivotField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2">
    <i>
      <x/>
    </i>
    <i i="1">
      <x v="1"/>
    </i>
  </rowItems>
  <colItems count="1">
    <i/>
  </colItems>
  <dataFields count="2">
    <dataField name="Average of Profit Completion Rate" fld="8" subtotal="average" baseField="0" baseItem="0"/>
    <dataField name="Average of profit incompletion rate " fld="11" subtotal="average" baseField="0" baseItem="0"/>
  </dataFields>
  <formats count="1">
    <format dxfId="57">
      <pivotArea outline="0" collapsedLevelsAreSubtotals="1" fieldPosition="0"/>
    </format>
  </formats>
  <chartFormats count="3">
    <chartFormat chart="5" format="6" series="1">
      <pivotArea type="data" outline="0" fieldPosition="0">
        <references count="1">
          <reference field="4294967294" count="1" selected="0">
            <x v="0"/>
          </reference>
        </references>
      </pivotArea>
    </chartFormat>
    <chartFormat chart="5" format="7">
      <pivotArea type="data" outline="0" fieldPosition="0">
        <references count="1">
          <reference field="4294967294" count="1" selected="0">
            <x v="0"/>
          </reference>
        </references>
      </pivotArea>
    </chartFormat>
    <chartFormat chart="5" format="8">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E0ACC3A-8ACF-4ADD-A11F-67FCC9DAC4FE}" name="PivotTable2" cacheId="1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7:B9" firstHeaderRow="1" firstDataRow="1" firstDataCol="1"/>
  <pivotFields count="15">
    <pivotField numFmtId="17" showAll="0">
      <items count="10">
        <item x="0"/>
        <item x="1"/>
        <item x="2"/>
        <item x="3"/>
        <item x="4"/>
        <item x="5"/>
        <item x="6"/>
        <item x="7"/>
        <item x="8"/>
        <item t="default"/>
      </items>
    </pivotField>
    <pivotField showAll="0">
      <items count="8">
        <item h="1" x="0"/>
        <item h="1" x="1"/>
        <item h="1" x="2"/>
        <item h="1" x="3"/>
        <item x="4"/>
        <item h="1" x="5"/>
        <item h="1" x="6"/>
        <item t="default"/>
      </items>
    </pivotField>
    <pivotField numFmtId="164" showAll="0"/>
    <pivotField showAll="0"/>
    <pivotField numFmtId="164" showAll="0"/>
    <pivotField showAll="0"/>
    <pivotField showAll="0">
      <items count="4">
        <item x="0"/>
        <item x="1"/>
        <item x="2"/>
        <item t="default"/>
      </items>
    </pivotField>
    <pivotField dataField="1" numFmtId="9" showAll="0"/>
    <pivotField numFmtId="9" showAll="0"/>
    <pivotField numFmtId="9" showAll="0"/>
    <pivotField showAll="0"/>
    <pivotField showAll="0"/>
    <pivotField dataField="1"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2">
    <i>
      <x/>
    </i>
    <i i="1">
      <x v="1"/>
    </i>
  </rowItems>
  <colItems count="1">
    <i/>
  </colItems>
  <dataFields count="2">
    <dataField name="Average of Sales Completion Rate" fld="7" subtotal="average" baseField="0" baseItem="694743048"/>
    <dataField name="Average of sales incompletion rate " fld="12" subtotal="average" baseField="0" baseItem="0"/>
  </dataFields>
  <formats count="1">
    <format dxfId="58">
      <pivotArea outline="0" collapsedLevelsAreSubtotals="1" fieldPosition="0"/>
    </format>
  </formats>
  <chartFormats count="3">
    <chartFormat chart="11" format="6" series="1">
      <pivotArea type="data" outline="0" fieldPosition="0">
        <references count="1">
          <reference field="4294967294" count="1" selected="0">
            <x v="0"/>
          </reference>
        </references>
      </pivotArea>
    </chartFormat>
    <chartFormat chart="11" format="7">
      <pivotArea type="data" outline="0" fieldPosition="0">
        <references count="1">
          <reference field="4294967294" count="1" selected="0">
            <x v="0"/>
          </reference>
        </references>
      </pivotArea>
    </chartFormat>
    <chartFormat chart="11" format="8">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7475C36-7799-4A05-B382-7F518238E8F3}" name="PivotTable1" cacheId="1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4" firstHeaderRow="1" firstDataRow="1" firstDataCol="1"/>
  <pivotFields count="15">
    <pivotField numFmtId="17" showAll="0">
      <items count="10">
        <item x="0"/>
        <item x="1"/>
        <item x="2"/>
        <item x="3"/>
        <item x="4"/>
        <item x="5"/>
        <item x="6"/>
        <item x="7"/>
        <item x="8"/>
        <item t="default"/>
      </items>
    </pivotField>
    <pivotField showAll="0">
      <items count="8">
        <item h="1" x="0"/>
        <item h="1" x="1"/>
        <item h="1" x="2"/>
        <item h="1" x="3"/>
        <item x="4"/>
        <item h="1" x="5"/>
        <item h="1" x="6"/>
        <item t="default"/>
      </items>
    </pivotField>
    <pivotField dataField="1" numFmtId="164" showAll="0"/>
    <pivotField dataField="1" showAll="0"/>
    <pivotField numFmtId="164" showAll="0"/>
    <pivotField dataField="1" showAll="0"/>
    <pivotField showAll="0">
      <items count="4">
        <item x="0"/>
        <item x="1"/>
        <item x="2"/>
        <item t="default"/>
      </items>
    </pivotField>
    <pivotField numFmtId="9" showAll="0"/>
    <pivotField numFmtId="9" showAll="0"/>
    <pivotField numFmtId="9" showAll="0"/>
    <pivotField showAll="0"/>
    <pivotField showAll="0"/>
    <pivotField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i="1">
      <x v="1"/>
    </i>
    <i i="2">
      <x v="2"/>
    </i>
  </rowItems>
  <colItems count="1">
    <i/>
  </colItems>
  <dataFields count="3">
    <dataField name="Sum of Sales" fld="2" baseField="0" baseItem="0"/>
    <dataField name="Sum of Profit" fld="3" baseField="0" baseItem="0"/>
    <dataField name="Sum of Customers" fld="5" baseField="0" baseItem="0"/>
  </dataFields>
  <formats count="1">
    <format dxfId="59">
      <pivotArea collapsedLevelsAreSubtotals="1"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64B4B30-8487-43B6-98D2-DB47AD1C1CB8}" sourceName="Month">
  <pivotTables>
    <pivotTable tabId="6" name="PivotTable5"/>
    <pivotTable tabId="6" name="PivotTable1"/>
    <pivotTable tabId="6" name="PivotTable2"/>
    <pivotTable tabId="6" name="PivotTable3"/>
    <pivotTable tabId="6" name="PivotTable4"/>
    <pivotTable tabId="6" name="PivotTable6"/>
    <pivotTable tabId="6" name="PivotTable7"/>
  </pivotTables>
  <data>
    <tabular pivotCacheId="809927802">
      <items count="9">
        <i x="0" s="1"/>
        <i x="1" s="1"/>
        <i x="2" s="1"/>
        <i x="3" s="1"/>
        <i x="4" s="1"/>
        <i x="5" s="1"/>
        <i x="6" s="1"/>
        <i x="7"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3974814-EEEF-44FB-8A3F-6031575A92E9}" sourceName="Region">
  <pivotTables>
    <pivotTable tabId="6" name="PivotTable5"/>
    <pivotTable tabId="6" name="PivotTable1"/>
    <pivotTable tabId="6" name="PivotTable2"/>
    <pivotTable tabId="6" name="PivotTable3"/>
    <pivotTable tabId="6" name="PivotTable4"/>
    <pivotTable tabId="6" name="PivotTable6"/>
    <pivotTable tabId="6" name="PivotTable7"/>
  </pivotTables>
  <data>
    <tabular pivotCacheId="809927802">
      <items count="7">
        <i x="0"/>
        <i x="1"/>
        <i x="2"/>
        <i x="3"/>
        <i x="4" s="1"/>
        <i x="5"/>
        <i x="6"/>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B69EB794-E6F3-4B26-AB5B-EE394F8FE398}" sourceName="Quarter">
  <pivotTables>
    <pivotTable tabId="6" name="PivotTable5"/>
    <pivotTable tabId="6" name="PivotTable1"/>
    <pivotTable tabId="6" name="PivotTable2"/>
    <pivotTable tabId="6" name="PivotTable3"/>
    <pivotTable tabId="6" name="PivotTable4"/>
    <pivotTable tabId="6" name="PivotTable6"/>
    <pivotTable tabId="6" name="PivotTable7"/>
  </pivotTables>
  <data>
    <tabular pivotCacheId="809927802">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5D5ECC07-98EB-40DD-8F96-A48C4916B96F}" cache="Slicer_Month" caption="Month" rowHeight="257175"/>
  <slicer name="Region" xr10:uid="{5995E207-969A-4C58-B164-3BED6E4B00A8}" cache="Slicer_Region" caption="Region" rowHeight="257175"/>
  <slicer name="Quarter" xr10:uid="{5369C232-B9B6-4CEC-8A7A-9233BC132FD7}" cache="Slicer_Quarter" caption="Quart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9EBB7C-605A-4529-BD9A-8551713E35CB}" name="Table1" displayName="Table1" ref="A1:M64" totalsRowShown="0" headerRowDxfId="60" dataDxfId="61">
  <autoFilter ref="A1:M64" xr:uid="{099EBB7C-605A-4529-BD9A-8551713E35CB}"/>
  <tableColumns count="13">
    <tableColumn id="1" xr3:uid="{C93E1B15-F38D-439D-98C0-1422B966E562}" name="Month" dataDxfId="74"/>
    <tableColumn id="2" xr3:uid="{663995DE-D173-4D5C-A5D3-7B7127EB4AC0}" name="Region" dataDxfId="73"/>
    <tableColumn id="3" xr3:uid="{5F3301BB-9049-46EE-A999-93A3CC9F579B}" name="Sales" dataDxfId="72"/>
    <tableColumn id="4" xr3:uid="{29764F78-ACFF-4135-9B7C-EE7FE6DC89D4}" name="Profit" dataDxfId="71"/>
    <tableColumn id="5" xr3:uid="{4C30FB04-07FD-4FB2-A31D-2553EFF14224}" name="Target Sales" dataDxfId="70"/>
    <tableColumn id="6" xr3:uid="{8DE8039B-5543-4DD0-89F5-E598F9F23D79}" name="Customers" dataDxfId="69"/>
    <tableColumn id="7" xr3:uid="{ACCAAA89-C2E5-4E22-B029-FFF8D24C74BA}" name="Quarter" dataDxfId="68"/>
    <tableColumn id="8" xr3:uid="{912BEEA5-BB7E-43E7-B0E9-56D449D2B5D9}" name="Sales Completion Rate" dataDxfId="67"/>
    <tableColumn id="9" xr3:uid="{B33CC47F-0D2F-4DD3-820C-2E566A8DFDB5}" name="Profit Completion Rate" dataDxfId="66"/>
    <tableColumn id="10" xr3:uid="{E441AEC4-5461-466F-B5C9-1EC073CE3725}" name="Customer Completion Rate" dataDxfId="65"/>
    <tableColumn id="11" xr3:uid="{65D89767-43C2-425E-911C-3ABC0866A2D0}" name="cusomer incompletion rate" dataDxfId="64">
      <calculatedColumnFormula>1-Data!$J2</calculatedColumnFormula>
    </tableColumn>
    <tableColumn id="12" xr3:uid="{85DC69DA-C734-4E68-98BA-CD1CFE588CF7}" name="profit incompletion rate " dataDxfId="63">
      <calculatedColumnFormula>1-Data!$I2</calculatedColumnFormula>
    </tableColumn>
    <tableColumn id="13" xr3:uid="{E21D8775-4567-47DB-9B1B-91D905E06710}" name="sales incompletion rate " dataDxfId="62">
      <calculatedColumnFormula>1-Data!$H2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4"/>
  <sheetViews>
    <sheetView topLeftCell="A2" zoomScale="110" zoomScaleNormal="110" workbookViewId="0">
      <selection activeCell="C8" sqref="A2:M64"/>
    </sheetView>
  </sheetViews>
  <sheetFormatPr defaultColWidth="11.25" defaultRowHeight="15" customHeight="1" x14ac:dyDescent="0.25"/>
  <cols>
    <col min="1" max="1" width="8.5" customWidth="1"/>
    <col min="2" max="2" width="10.25" customWidth="1"/>
    <col min="3" max="3" width="8.5" customWidth="1"/>
    <col min="4" max="4" width="9.875" customWidth="1"/>
    <col min="5" max="5" width="12.75" customWidth="1"/>
    <col min="6" max="6" width="11.75" customWidth="1"/>
    <col min="7" max="7" width="9.75" customWidth="1"/>
    <col min="8" max="8" width="21.625" customWidth="1"/>
    <col min="9" max="9" width="22" customWidth="1"/>
    <col min="10" max="11" width="25.625" customWidth="1"/>
    <col min="12" max="12" width="23.375" customWidth="1"/>
    <col min="13" max="13" width="22.75" customWidth="1"/>
    <col min="14" max="26" width="8.5" customWidth="1"/>
  </cols>
  <sheetData>
    <row r="1" spans="1:13" x14ac:dyDescent="0.25">
      <c r="A1" s="10" t="s">
        <v>0</v>
      </c>
      <c r="B1" s="10" t="s">
        <v>1</v>
      </c>
      <c r="C1" s="10" t="s">
        <v>2</v>
      </c>
      <c r="D1" s="10" t="s">
        <v>3</v>
      </c>
      <c r="E1" s="10" t="s">
        <v>4</v>
      </c>
      <c r="F1" s="10" t="s">
        <v>5</v>
      </c>
      <c r="G1" s="10" t="s">
        <v>6</v>
      </c>
      <c r="H1" s="10" t="s">
        <v>7</v>
      </c>
      <c r="I1" s="10" t="s">
        <v>8</v>
      </c>
      <c r="J1" s="10" t="s">
        <v>9</v>
      </c>
      <c r="K1" s="10" t="s">
        <v>38</v>
      </c>
      <c r="L1" s="10" t="s">
        <v>39</v>
      </c>
      <c r="M1" s="10" t="s">
        <v>40</v>
      </c>
    </row>
    <row r="2" spans="1:13" x14ac:dyDescent="0.25">
      <c r="A2" s="11">
        <v>44927</v>
      </c>
      <c r="B2" s="12" t="s">
        <v>10</v>
      </c>
      <c r="C2" s="13">
        <v>5000</v>
      </c>
      <c r="D2" s="13">
        <v>2581</v>
      </c>
      <c r="E2" s="13">
        <v>2857.1428571428573</v>
      </c>
      <c r="F2" s="12">
        <v>80</v>
      </c>
      <c r="G2" s="13" t="s">
        <v>11</v>
      </c>
      <c r="H2" s="14">
        <v>0.89</v>
      </c>
      <c r="I2" s="14">
        <v>0.85</v>
      </c>
      <c r="J2" s="14">
        <v>0.72</v>
      </c>
      <c r="K2" s="20">
        <f>1-Data!$J2</f>
        <v>0.28000000000000003</v>
      </c>
      <c r="L2" s="20">
        <f>1-Data!$I2</f>
        <v>0.15000000000000002</v>
      </c>
      <c r="M2" s="20">
        <f>1-Data!$H2</f>
        <v>0.10999999999999999</v>
      </c>
    </row>
    <row r="3" spans="1:13" x14ac:dyDescent="0.25">
      <c r="A3" s="15">
        <v>44927</v>
      </c>
      <c r="B3" s="16" t="s">
        <v>12</v>
      </c>
      <c r="C3" s="17">
        <v>3500</v>
      </c>
      <c r="D3" s="17">
        <v>3944</v>
      </c>
      <c r="E3" s="17">
        <v>2857.1428571428573</v>
      </c>
      <c r="F3" s="16">
        <v>30</v>
      </c>
      <c r="G3" s="17" t="s">
        <v>11</v>
      </c>
      <c r="H3" s="18">
        <v>0.94</v>
      </c>
      <c r="I3" s="18">
        <v>0.95</v>
      </c>
      <c r="J3" s="18">
        <v>0.86</v>
      </c>
      <c r="K3" s="21">
        <f>1-Data!$J3</f>
        <v>0.14000000000000001</v>
      </c>
      <c r="L3" s="21">
        <f>1-Data!$I3</f>
        <v>5.0000000000000044E-2</v>
      </c>
      <c r="M3" s="21">
        <f>1-Data!$H3</f>
        <v>6.0000000000000053E-2</v>
      </c>
    </row>
    <row r="4" spans="1:13" x14ac:dyDescent="0.25">
      <c r="A4" s="11">
        <v>44927</v>
      </c>
      <c r="B4" s="12" t="s">
        <v>13</v>
      </c>
      <c r="C4" s="13">
        <v>1500</v>
      </c>
      <c r="D4" s="12">
        <v>3293</v>
      </c>
      <c r="E4" s="13">
        <v>2857.1428571428573</v>
      </c>
      <c r="F4" s="12">
        <v>15</v>
      </c>
      <c r="G4" s="13" t="s">
        <v>11</v>
      </c>
      <c r="H4" s="14">
        <v>0.82</v>
      </c>
      <c r="I4" s="14">
        <v>0.8</v>
      </c>
      <c r="J4" s="14">
        <v>0.76</v>
      </c>
      <c r="K4" s="20">
        <f>1-Data!$J4</f>
        <v>0.24</v>
      </c>
      <c r="L4" s="20">
        <f>1-Data!$I4</f>
        <v>0.19999999999999996</v>
      </c>
      <c r="M4" s="20">
        <f>1-Data!$H4</f>
        <v>0.18000000000000005</v>
      </c>
    </row>
    <row r="5" spans="1:13" x14ac:dyDescent="0.25">
      <c r="A5" s="15">
        <v>44927</v>
      </c>
      <c r="B5" s="16" t="s">
        <v>14</v>
      </c>
      <c r="C5" s="17">
        <v>1500</v>
      </c>
      <c r="D5" s="16">
        <v>2019</v>
      </c>
      <c r="E5" s="17">
        <v>2857.1428571428573</v>
      </c>
      <c r="F5" s="16">
        <v>40</v>
      </c>
      <c r="G5" s="17" t="s">
        <v>11</v>
      </c>
      <c r="H5" s="18">
        <v>0.79</v>
      </c>
      <c r="I5" s="18">
        <v>0.79</v>
      </c>
      <c r="J5" s="18">
        <v>0.79</v>
      </c>
      <c r="K5" s="21">
        <f>1-Data!$J5</f>
        <v>0.20999999999999996</v>
      </c>
      <c r="L5" s="21">
        <f>1-Data!$I5</f>
        <v>0.20999999999999996</v>
      </c>
      <c r="M5" s="21">
        <f>1-Data!$H5</f>
        <v>0.20999999999999996</v>
      </c>
    </row>
    <row r="6" spans="1:13" x14ac:dyDescent="0.25">
      <c r="A6" s="11">
        <v>44927</v>
      </c>
      <c r="B6" s="12" t="s">
        <v>15</v>
      </c>
      <c r="C6" s="13">
        <v>6000</v>
      </c>
      <c r="D6" s="12">
        <v>2980</v>
      </c>
      <c r="E6" s="13">
        <v>2857.1428571428573</v>
      </c>
      <c r="F6" s="12">
        <v>100</v>
      </c>
      <c r="G6" s="13" t="s">
        <v>11</v>
      </c>
      <c r="H6" s="14">
        <v>0.96</v>
      </c>
      <c r="I6" s="14">
        <v>0.79</v>
      </c>
      <c r="J6" s="14">
        <v>0.7</v>
      </c>
      <c r="K6" s="20">
        <f>1-Data!$J6</f>
        <v>0.30000000000000004</v>
      </c>
      <c r="L6" s="20">
        <f>1-Data!$I6</f>
        <v>0.20999999999999996</v>
      </c>
      <c r="M6" s="20">
        <f>1-Data!$H6</f>
        <v>4.0000000000000036E-2</v>
      </c>
    </row>
    <row r="7" spans="1:13" x14ac:dyDescent="0.25">
      <c r="A7" s="15">
        <v>44927</v>
      </c>
      <c r="B7" s="16" t="s">
        <v>16</v>
      </c>
      <c r="C7" s="17">
        <v>2500</v>
      </c>
      <c r="D7" s="16">
        <v>2209</v>
      </c>
      <c r="E7" s="17">
        <v>2857.1428571428573</v>
      </c>
      <c r="F7" s="16">
        <v>15</v>
      </c>
      <c r="G7" s="17" t="s">
        <v>11</v>
      </c>
      <c r="H7" s="18">
        <v>0.79</v>
      </c>
      <c r="I7" s="18">
        <v>0.79</v>
      </c>
      <c r="J7" s="18">
        <v>0.77</v>
      </c>
      <c r="K7" s="21">
        <f>1-Data!$J7</f>
        <v>0.22999999999999998</v>
      </c>
      <c r="L7" s="21">
        <f>1-Data!$I7</f>
        <v>0.20999999999999996</v>
      </c>
      <c r="M7" s="21">
        <f>1-Data!$H7</f>
        <v>0.20999999999999996</v>
      </c>
    </row>
    <row r="8" spans="1:13" x14ac:dyDescent="0.25">
      <c r="A8" s="11">
        <v>44927</v>
      </c>
      <c r="B8" s="12" t="s">
        <v>17</v>
      </c>
      <c r="C8" s="13">
        <v>10000</v>
      </c>
      <c r="D8" s="12">
        <v>2440</v>
      </c>
      <c r="E8" s="13">
        <v>2857.1428571428573</v>
      </c>
      <c r="F8" s="12">
        <v>20</v>
      </c>
      <c r="G8" s="13" t="s">
        <v>11</v>
      </c>
      <c r="H8" s="14">
        <v>0.75</v>
      </c>
      <c r="I8" s="14">
        <v>0.72</v>
      </c>
      <c r="J8" s="14">
        <v>0.93</v>
      </c>
      <c r="K8" s="20">
        <f>1-Data!$J8</f>
        <v>6.9999999999999951E-2</v>
      </c>
      <c r="L8" s="20">
        <f>1-Data!$I8</f>
        <v>0.28000000000000003</v>
      </c>
      <c r="M8" s="20">
        <f>1-Data!$H8</f>
        <v>0.25</v>
      </c>
    </row>
    <row r="9" spans="1:13" x14ac:dyDescent="0.25">
      <c r="A9" s="15">
        <v>44958</v>
      </c>
      <c r="B9" s="16" t="s">
        <v>10</v>
      </c>
      <c r="C9" s="17">
        <v>5000</v>
      </c>
      <c r="D9" s="17">
        <v>2000</v>
      </c>
      <c r="E9" s="17">
        <v>1428.5714285714287</v>
      </c>
      <c r="F9" s="16">
        <v>90</v>
      </c>
      <c r="G9" s="17" t="s">
        <v>11</v>
      </c>
      <c r="H9" s="18">
        <v>0.92</v>
      </c>
      <c r="I9" s="18">
        <v>0.99</v>
      </c>
      <c r="J9" s="18">
        <v>0.74</v>
      </c>
      <c r="K9" s="21">
        <f>1-Data!$J9</f>
        <v>0.26</v>
      </c>
      <c r="L9" s="21">
        <f>1-Data!$I9</f>
        <v>1.0000000000000009E-2</v>
      </c>
      <c r="M9" s="21">
        <f>1-Data!$H9</f>
        <v>7.999999999999996E-2</v>
      </c>
    </row>
    <row r="10" spans="1:13" x14ac:dyDescent="0.25">
      <c r="A10" s="11">
        <v>44958</v>
      </c>
      <c r="B10" s="12" t="s">
        <v>12</v>
      </c>
      <c r="C10" s="13">
        <v>15000</v>
      </c>
      <c r="D10" s="13">
        <v>14431</v>
      </c>
      <c r="E10" s="13">
        <v>1428.5714285714287</v>
      </c>
      <c r="F10" s="12">
        <v>30</v>
      </c>
      <c r="G10" s="13" t="s">
        <v>11</v>
      </c>
      <c r="H10" s="14">
        <v>0.7</v>
      </c>
      <c r="I10" s="14">
        <v>0.99</v>
      </c>
      <c r="J10" s="14">
        <v>0.95</v>
      </c>
      <c r="K10" s="20">
        <f>1-Data!$J10</f>
        <v>5.0000000000000044E-2</v>
      </c>
      <c r="L10" s="20">
        <f>1-Data!$I10</f>
        <v>1.0000000000000009E-2</v>
      </c>
      <c r="M10" s="20">
        <f>1-Data!$H10</f>
        <v>0.30000000000000004</v>
      </c>
    </row>
    <row r="11" spans="1:13" x14ac:dyDescent="0.25">
      <c r="A11" s="15">
        <v>44958</v>
      </c>
      <c r="B11" s="16" t="s">
        <v>13</v>
      </c>
      <c r="C11" s="17">
        <v>1500</v>
      </c>
      <c r="D11" s="16">
        <v>3000</v>
      </c>
      <c r="E11" s="17">
        <v>1428.5714285714287</v>
      </c>
      <c r="F11" s="16">
        <v>15</v>
      </c>
      <c r="G11" s="17" t="s">
        <v>11</v>
      </c>
      <c r="H11" s="18">
        <v>0.91</v>
      </c>
      <c r="I11" s="18">
        <v>0.98</v>
      </c>
      <c r="J11" s="18">
        <v>0.89</v>
      </c>
      <c r="K11" s="21">
        <f>1-Data!$J11</f>
        <v>0.10999999999999999</v>
      </c>
      <c r="L11" s="21">
        <f>1-Data!$I11</f>
        <v>2.0000000000000018E-2</v>
      </c>
      <c r="M11" s="21">
        <f>1-Data!$H11</f>
        <v>8.9999999999999969E-2</v>
      </c>
    </row>
    <row r="12" spans="1:13" x14ac:dyDescent="0.25">
      <c r="A12" s="11">
        <v>44958</v>
      </c>
      <c r="B12" s="12" t="s">
        <v>14</v>
      </c>
      <c r="C12" s="13">
        <v>3500</v>
      </c>
      <c r="D12" s="12">
        <v>4000</v>
      </c>
      <c r="E12" s="13">
        <v>1428.5714285714287</v>
      </c>
      <c r="F12" s="12">
        <v>40</v>
      </c>
      <c r="G12" s="13" t="s">
        <v>11</v>
      </c>
      <c r="H12" s="14">
        <v>0.74</v>
      </c>
      <c r="I12" s="14">
        <v>0.85</v>
      </c>
      <c r="J12" s="14">
        <v>0.7</v>
      </c>
      <c r="K12" s="20">
        <f>1-Data!$J12</f>
        <v>0.30000000000000004</v>
      </c>
      <c r="L12" s="20">
        <f>1-Data!$I12</f>
        <v>0.15000000000000002</v>
      </c>
      <c r="M12" s="20">
        <f>1-Data!$H12</f>
        <v>0.26</v>
      </c>
    </row>
    <row r="13" spans="1:13" x14ac:dyDescent="0.25">
      <c r="A13" s="15">
        <v>44958</v>
      </c>
      <c r="B13" s="16" t="s">
        <v>15</v>
      </c>
      <c r="C13" s="17">
        <v>6000</v>
      </c>
      <c r="D13" s="16">
        <v>2000</v>
      </c>
      <c r="E13" s="17">
        <v>1428.5714285714287</v>
      </c>
      <c r="F13" s="16">
        <v>100</v>
      </c>
      <c r="G13" s="17" t="s">
        <v>11</v>
      </c>
      <c r="H13" s="18">
        <v>0.9</v>
      </c>
      <c r="I13" s="18">
        <v>0.9</v>
      </c>
      <c r="J13" s="18">
        <v>0.72</v>
      </c>
      <c r="K13" s="21">
        <f>1-Data!$J13</f>
        <v>0.28000000000000003</v>
      </c>
      <c r="L13" s="21">
        <f>1-Data!$I13</f>
        <v>9.9999999999999978E-2</v>
      </c>
      <c r="M13" s="21">
        <f>1-Data!$H13</f>
        <v>9.9999999999999978E-2</v>
      </c>
    </row>
    <row r="14" spans="1:13" x14ac:dyDescent="0.25">
      <c r="A14" s="11">
        <v>44958</v>
      </c>
      <c r="B14" s="12" t="s">
        <v>16</v>
      </c>
      <c r="C14" s="13">
        <v>4000</v>
      </c>
      <c r="D14" s="12">
        <v>2000</v>
      </c>
      <c r="E14" s="13">
        <v>1428.5714285714287</v>
      </c>
      <c r="F14" s="12">
        <v>15</v>
      </c>
      <c r="G14" s="13" t="s">
        <v>11</v>
      </c>
      <c r="H14" s="14">
        <v>0.95</v>
      </c>
      <c r="I14" s="14">
        <v>0.97</v>
      </c>
      <c r="J14" s="14">
        <v>0.81</v>
      </c>
      <c r="K14" s="20">
        <f>1-Data!$J14</f>
        <v>0.18999999999999995</v>
      </c>
      <c r="L14" s="20">
        <f>1-Data!$I14</f>
        <v>3.0000000000000027E-2</v>
      </c>
      <c r="M14" s="20">
        <f>1-Data!$H14</f>
        <v>5.0000000000000044E-2</v>
      </c>
    </row>
    <row r="15" spans="1:13" x14ac:dyDescent="0.25">
      <c r="A15" s="15">
        <v>44958</v>
      </c>
      <c r="B15" s="16" t="s">
        <v>17</v>
      </c>
      <c r="C15" s="17">
        <v>10000</v>
      </c>
      <c r="D15" s="16">
        <v>2000</v>
      </c>
      <c r="E15" s="17">
        <v>1428.5714285714287</v>
      </c>
      <c r="F15" s="16">
        <v>20</v>
      </c>
      <c r="G15" s="17" t="s">
        <v>11</v>
      </c>
      <c r="H15" s="18">
        <v>0.99</v>
      </c>
      <c r="I15" s="18">
        <v>0.79</v>
      </c>
      <c r="J15" s="18">
        <v>0.75</v>
      </c>
      <c r="K15" s="21">
        <f>1-Data!$J15</f>
        <v>0.25</v>
      </c>
      <c r="L15" s="21">
        <f>1-Data!$I15</f>
        <v>0.20999999999999996</v>
      </c>
      <c r="M15" s="21">
        <f>1-Data!$H15</f>
        <v>1.0000000000000009E-2</v>
      </c>
    </row>
    <row r="16" spans="1:13" x14ac:dyDescent="0.25">
      <c r="A16" s="11">
        <v>44986</v>
      </c>
      <c r="B16" s="12" t="s">
        <v>10</v>
      </c>
      <c r="C16" s="13">
        <v>8571.4285714285706</v>
      </c>
      <c r="D16" s="13">
        <v>4000</v>
      </c>
      <c r="E16" s="13">
        <v>1428.5714285714287</v>
      </c>
      <c r="F16" s="12">
        <v>45</v>
      </c>
      <c r="G16" s="13" t="s">
        <v>11</v>
      </c>
      <c r="H16" s="14">
        <v>0.86</v>
      </c>
      <c r="I16" s="14">
        <v>0.97</v>
      </c>
      <c r="J16" s="14">
        <v>0.89</v>
      </c>
      <c r="K16" s="20">
        <f>1-Data!$J16</f>
        <v>0.10999999999999999</v>
      </c>
      <c r="L16" s="20">
        <f>1-Data!$I16</f>
        <v>3.0000000000000027E-2</v>
      </c>
      <c r="M16" s="20">
        <f>1-Data!$H16</f>
        <v>0.14000000000000001</v>
      </c>
    </row>
    <row r="17" spans="1:13" x14ac:dyDescent="0.25">
      <c r="A17" s="15">
        <v>44986</v>
      </c>
      <c r="B17" s="16" t="s">
        <v>12</v>
      </c>
      <c r="C17" s="17">
        <v>8571.4285714285706</v>
      </c>
      <c r="D17" s="17">
        <v>6000</v>
      </c>
      <c r="E17" s="17">
        <v>1428.5714285714287</v>
      </c>
      <c r="F17" s="16">
        <v>43</v>
      </c>
      <c r="G17" s="17" t="s">
        <v>11</v>
      </c>
      <c r="H17" s="18">
        <v>0.83</v>
      </c>
      <c r="I17" s="18">
        <v>0.72</v>
      </c>
      <c r="J17" s="18">
        <v>0.74</v>
      </c>
      <c r="K17" s="21">
        <f>1-Data!$J17</f>
        <v>0.26</v>
      </c>
      <c r="L17" s="21">
        <f>1-Data!$I17</f>
        <v>0.28000000000000003</v>
      </c>
      <c r="M17" s="21">
        <f>1-Data!$H17</f>
        <v>0.17000000000000004</v>
      </c>
    </row>
    <row r="18" spans="1:13" x14ac:dyDescent="0.25">
      <c r="A18" s="11">
        <v>44986</v>
      </c>
      <c r="B18" s="12" t="s">
        <v>13</v>
      </c>
      <c r="C18" s="13">
        <v>8571.4285714285706</v>
      </c>
      <c r="D18" s="12">
        <v>6500</v>
      </c>
      <c r="E18" s="13">
        <v>1428.5714285714287</v>
      </c>
      <c r="F18" s="12">
        <v>43</v>
      </c>
      <c r="G18" s="13" t="s">
        <v>11</v>
      </c>
      <c r="H18" s="14">
        <v>0.74</v>
      </c>
      <c r="I18" s="14">
        <v>0.78</v>
      </c>
      <c r="J18" s="14">
        <v>0.94</v>
      </c>
      <c r="K18" s="20">
        <f>1-Data!$J18</f>
        <v>6.0000000000000053E-2</v>
      </c>
      <c r="L18" s="20">
        <f>1-Data!$I18</f>
        <v>0.21999999999999997</v>
      </c>
      <c r="M18" s="20">
        <f>1-Data!$H18</f>
        <v>0.26</v>
      </c>
    </row>
    <row r="19" spans="1:13" x14ac:dyDescent="0.25">
      <c r="A19" s="15">
        <v>44986</v>
      </c>
      <c r="B19" s="16" t="s">
        <v>14</v>
      </c>
      <c r="C19" s="17">
        <v>8571.4285714285706</v>
      </c>
      <c r="D19" s="16">
        <v>12000</v>
      </c>
      <c r="E19" s="17">
        <v>1428.5714285714287</v>
      </c>
      <c r="F19" s="16">
        <v>43</v>
      </c>
      <c r="G19" s="17" t="s">
        <v>11</v>
      </c>
      <c r="H19" s="18">
        <v>0.8</v>
      </c>
      <c r="I19" s="18">
        <v>0.84</v>
      </c>
      <c r="J19" s="18">
        <v>0.81</v>
      </c>
      <c r="K19" s="21">
        <f>1-Data!$J19</f>
        <v>0.18999999999999995</v>
      </c>
      <c r="L19" s="21">
        <f>1-Data!$I19</f>
        <v>0.16000000000000003</v>
      </c>
      <c r="M19" s="21">
        <f>1-Data!$H19</f>
        <v>0.19999999999999996</v>
      </c>
    </row>
    <row r="20" spans="1:13" x14ac:dyDescent="0.25">
      <c r="A20" s="11">
        <v>44986</v>
      </c>
      <c r="B20" s="12" t="s">
        <v>15</v>
      </c>
      <c r="C20" s="13">
        <v>8571.4285714285706</v>
      </c>
      <c r="D20" s="12">
        <v>3000</v>
      </c>
      <c r="E20" s="13">
        <v>1428.5714285714287</v>
      </c>
      <c r="F20" s="12">
        <v>43</v>
      </c>
      <c r="G20" s="13" t="s">
        <v>11</v>
      </c>
      <c r="H20" s="14">
        <v>0.89</v>
      </c>
      <c r="I20" s="14">
        <v>0.99</v>
      </c>
      <c r="J20" s="14">
        <v>0.97</v>
      </c>
      <c r="K20" s="20">
        <f>1-Data!$J20</f>
        <v>3.0000000000000027E-2</v>
      </c>
      <c r="L20" s="20">
        <f>1-Data!$I20</f>
        <v>1.0000000000000009E-2</v>
      </c>
      <c r="M20" s="20">
        <f>1-Data!$H20</f>
        <v>0.10999999999999999</v>
      </c>
    </row>
    <row r="21" spans="1:13" x14ac:dyDescent="0.25">
      <c r="A21" s="15">
        <v>44986</v>
      </c>
      <c r="B21" s="16" t="s">
        <v>16</v>
      </c>
      <c r="C21" s="17">
        <v>8571.4285714285706</v>
      </c>
      <c r="D21" s="16">
        <v>2000</v>
      </c>
      <c r="E21" s="17">
        <v>1428.5714285714287</v>
      </c>
      <c r="F21" s="16">
        <v>40</v>
      </c>
      <c r="G21" s="17" t="s">
        <v>11</v>
      </c>
      <c r="H21" s="18">
        <v>0.71</v>
      </c>
      <c r="I21" s="18">
        <v>0.87</v>
      </c>
      <c r="J21" s="18">
        <v>0.94</v>
      </c>
      <c r="K21" s="21">
        <f>1-Data!$J21</f>
        <v>6.0000000000000053E-2</v>
      </c>
      <c r="L21" s="21">
        <f>1-Data!$I21</f>
        <v>0.13</v>
      </c>
      <c r="M21" s="21">
        <f>1-Data!$H21</f>
        <v>0.29000000000000004</v>
      </c>
    </row>
    <row r="22" spans="1:13" x14ac:dyDescent="0.25">
      <c r="A22" s="11">
        <v>44986</v>
      </c>
      <c r="B22" s="12" t="s">
        <v>17</v>
      </c>
      <c r="C22" s="13">
        <v>8571.4285714285706</v>
      </c>
      <c r="D22" s="12">
        <v>2000</v>
      </c>
      <c r="E22" s="13">
        <v>1428.5714285714287</v>
      </c>
      <c r="F22" s="12">
        <v>43</v>
      </c>
      <c r="G22" s="13" t="s">
        <v>11</v>
      </c>
      <c r="H22" s="14">
        <v>0.9</v>
      </c>
      <c r="I22" s="14">
        <v>0.72</v>
      </c>
      <c r="J22" s="14">
        <v>0.94</v>
      </c>
      <c r="K22" s="20">
        <f>1-Data!$J22</f>
        <v>6.0000000000000053E-2</v>
      </c>
      <c r="L22" s="20">
        <f>1-Data!$I22</f>
        <v>0.28000000000000003</v>
      </c>
      <c r="M22" s="20">
        <f>1-Data!$H22</f>
        <v>9.9999999999999978E-2</v>
      </c>
    </row>
    <row r="23" spans="1:13" x14ac:dyDescent="0.25">
      <c r="A23" s="15">
        <v>45017</v>
      </c>
      <c r="B23" s="16" t="s">
        <v>10</v>
      </c>
      <c r="C23" s="17">
        <v>7857.1428571428569</v>
      </c>
      <c r="D23" s="17">
        <v>3000</v>
      </c>
      <c r="E23" s="17">
        <v>5714.2857142857147</v>
      </c>
      <c r="F23" s="16">
        <v>100</v>
      </c>
      <c r="G23" s="16" t="s">
        <v>18</v>
      </c>
      <c r="H23" s="18">
        <v>0.89</v>
      </c>
      <c r="I23" s="18">
        <v>0.85</v>
      </c>
      <c r="J23" s="18">
        <v>0.87</v>
      </c>
      <c r="K23" s="21">
        <f>1-Data!$J23</f>
        <v>0.13</v>
      </c>
      <c r="L23" s="21">
        <f>1-Data!$I23</f>
        <v>0.15000000000000002</v>
      </c>
      <c r="M23" s="21">
        <f>1-Data!$H23</f>
        <v>0.10999999999999999</v>
      </c>
    </row>
    <row r="24" spans="1:13" x14ac:dyDescent="0.25">
      <c r="A24" s="11">
        <v>45017</v>
      </c>
      <c r="B24" s="12" t="s">
        <v>12</v>
      </c>
      <c r="C24" s="13">
        <v>7857.1428571428569</v>
      </c>
      <c r="D24" s="13">
        <v>4500</v>
      </c>
      <c r="E24" s="13">
        <v>5714.2857142857147</v>
      </c>
      <c r="F24" s="12">
        <v>100</v>
      </c>
      <c r="G24" s="12" t="s">
        <v>18</v>
      </c>
      <c r="H24" s="14">
        <v>0.89</v>
      </c>
      <c r="I24" s="14">
        <v>0.8</v>
      </c>
      <c r="J24" s="14">
        <v>0.88</v>
      </c>
      <c r="K24" s="20">
        <f>1-Data!$J24</f>
        <v>0.12</v>
      </c>
      <c r="L24" s="20">
        <f>1-Data!$I24</f>
        <v>0.19999999999999996</v>
      </c>
      <c r="M24" s="20">
        <f>1-Data!$H24</f>
        <v>0.10999999999999999</v>
      </c>
    </row>
    <row r="25" spans="1:13" x14ac:dyDescent="0.25">
      <c r="A25" s="15">
        <v>45017</v>
      </c>
      <c r="B25" s="16" t="s">
        <v>13</v>
      </c>
      <c r="C25" s="17">
        <v>7857.1428571428569</v>
      </c>
      <c r="D25" s="16">
        <v>5500</v>
      </c>
      <c r="E25" s="17">
        <v>5714.2857142857147</v>
      </c>
      <c r="F25" s="16">
        <v>100</v>
      </c>
      <c r="G25" s="16" t="s">
        <v>18</v>
      </c>
      <c r="H25" s="18">
        <v>0.98</v>
      </c>
      <c r="I25" s="18">
        <v>0.99</v>
      </c>
      <c r="J25" s="18">
        <v>0.81</v>
      </c>
      <c r="K25" s="21">
        <f>1-Data!$J25</f>
        <v>0.18999999999999995</v>
      </c>
      <c r="L25" s="21">
        <f>1-Data!$I25</f>
        <v>1.0000000000000009E-2</v>
      </c>
      <c r="M25" s="21">
        <f>1-Data!$H25</f>
        <v>2.0000000000000018E-2</v>
      </c>
    </row>
    <row r="26" spans="1:13" x14ac:dyDescent="0.25">
      <c r="A26" s="11">
        <v>45017</v>
      </c>
      <c r="B26" s="12" t="s">
        <v>14</v>
      </c>
      <c r="C26" s="13">
        <v>7857.1428571428569</v>
      </c>
      <c r="D26" s="12">
        <v>10000</v>
      </c>
      <c r="E26" s="13">
        <v>5714.2857142857147</v>
      </c>
      <c r="F26" s="12">
        <v>100</v>
      </c>
      <c r="G26" s="12" t="s">
        <v>18</v>
      </c>
      <c r="H26" s="14">
        <v>0.81</v>
      </c>
      <c r="I26" s="14">
        <v>0.91</v>
      </c>
      <c r="J26" s="14">
        <v>0.95</v>
      </c>
      <c r="K26" s="20">
        <f>1-Data!$J26</f>
        <v>5.0000000000000044E-2</v>
      </c>
      <c r="L26" s="20">
        <f>1-Data!$I26</f>
        <v>8.9999999999999969E-2</v>
      </c>
      <c r="M26" s="20">
        <f>1-Data!$H26</f>
        <v>0.18999999999999995</v>
      </c>
    </row>
    <row r="27" spans="1:13" x14ac:dyDescent="0.25">
      <c r="A27" s="15">
        <v>45017</v>
      </c>
      <c r="B27" s="16" t="s">
        <v>15</v>
      </c>
      <c r="C27" s="17">
        <v>7857.1428571428569</v>
      </c>
      <c r="D27" s="16">
        <v>2000</v>
      </c>
      <c r="E27" s="17">
        <v>5714.2857142857147</v>
      </c>
      <c r="F27" s="16">
        <v>100</v>
      </c>
      <c r="G27" s="16" t="s">
        <v>18</v>
      </c>
      <c r="H27" s="18">
        <v>0.97</v>
      </c>
      <c r="I27" s="18">
        <v>0.85</v>
      </c>
      <c r="J27" s="18">
        <v>0.85</v>
      </c>
      <c r="K27" s="21">
        <f>1-Data!$J27</f>
        <v>0.15000000000000002</v>
      </c>
      <c r="L27" s="21">
        <f>1-Data!$I27</f>
        <v>0.15000000000000002</v>
      </c>
      <c r="M27" s="21">
        <f>1-Data!$H27</f>
        <v>3.0000000000000027E-2</v>
      </c>
    </row>
    <row r="28" spans="1:13" x14ac:dyDescent="0.25">
      <c r="A28" s="11">
        <v>45017</v>
      </c>
      <c r="B28" s="12" t="s">
        <v>16</v>
      </c>
      <c r="C28" s="13">
        <v>7857.1428571428569</v>
      </c>
      <c r="D28" s="12">
        <v>2000</v>
      </c>
      <c r="E28" s="13">
        <v>5714.2857142857147</v>
      </c>
      <c r="F28" s="12">
        <v>100</v>
      </c>
      <c r="G28" s="12" t="s">
        <v>18</v>
      </c>
      <c r="H28" s="14">
        <v>0.89</v>
      </c>
      <c r="I28" s="14">
        <v>0.94</v>
      </c>
      <c r="J28" s="14">
        <v>0.8</v>
      </c>
      <c r="K28" s="20">
        <f>1-Data!$J28</f>
        <v>0.19999999999999996</v>
      </c>
      <c r="L28" s="20">
        <f>1-Data!$I28</f>
        <v>6.0000000000000053E-2</v>
      </c>
      <c r="M28" s="20">
        <f>1-Data!$H28</f>
        <v>0.10999999999999999</v>
      </c>
    </row>
    <row r="29" spans="1:13" x14ac:dyDescent="0.25">
      <c r="A29" s="15">
        <v>45017</v>
      </c>
      <c r="B29" s="16" t="s">
        <v>17</v>
      </c>
      <c r="C29" s="17">
        <v>7857.1428571428569</v>
      </c>
      <c r="D29" s="16">
        <v>2000</v>
      </c>
      <c r="E29" s="17">
        <v>5714.2857142857147</v>
      </c>
      <c r="F29" s="16">
        <v>100</v>
      </c>
      <c r="G29" s="16" t="s">
        <v>18</v>
      </c>
      <c r="H29" s="18">
        <v>0.88</v>
      </c>
      <c r="I29" s="18">
        <v>0.94</v>
      </c>
      <c r="J29" s="18">
        <v>0.7</v>
      </c>
      <c r="K29" s="21">
        <f>1-Data!$J29</f>
        <v>0.30000000000000004</v>
      </c>
      <c r="L29" s="21">
        <f>1-Data!$I29</f>
        <v>6.0000000000000053E-2</v>
      </c>
      <c r="M29" s="21">
        <f>1-Data!$H29</f>
        <v>0.12</v>
      </c>
    </row>
    <row r="30" spans="1:13" x14ac:dyDescent="0.25">
      <c r="A30" s="11">
        <v>45047</v>
      </c>
      <c r="B30" s="12" t="s">
        <v>10</v>
      </c>
      <c r="C30" s="13">
        <v>11428.571428571429</v>
      </c>
      <c r="D30" s="13">
        <v>20000</v>
      </c>
      <c r="E30" s="13">
        <v>2857.1428571428573</v>
      </c>
      <c r="F30" s="12">
        <v>90</v>
      </c>
      <c r="G30" s="12" t="s">
        <v>18</v>
      </c>
      <c r="H30" s="14">
        <v>0.75</v>
      </c>
      <c r="I30" s="14">
        <v>0.77</v>
      </c>
      <c r="J30" s="14">
        <v>0.84</v>
      </c>
      <c r="K30" s="20">
        <f>1-Data!$J30</f>
        <v>0.16000000000000003</v>
      </c>
      <c r="L30" s="20">
        <f>1-Data!$I30</f>
        <v>0.22999999999999998</v>
      </c>
      <c r="M30" s="20">
        <f>1-Data!$H30</f>
        <v>0.25</v>
      </c>
    </row>
    <row r="31" spans="1:13" x14ac:dyDescent="0.25">
      <c r="A31" s="15">
        <v>45047</v>
      </c>
      <c r="B31" s="16" t="s">
        <v>12</v>
      </c>
      <c r="C31" s="17">
        <v>11428.571428571429</v>
      </c>
      <c r="D31" s="17">
        <v>17000</v>
      </c>
      <c r="E31" s="17">
        <v>2857.1428571428573</v>
      </c>
      <c r="F31" s="16">
        <v>80</v>
      </c>
      <c r="G31" s="16" t="s">
        <v>18</v>
      </c>
      <c r="H31" s="18">
        <v>0.73</v>
      </c>
      <c r="I31" s="18">
        <v>0.96</v>
      </c>
      <c r="J31" s="18">
        <v>0.93</v>
      </c>
      <c r="K31" s="21">
        <f>1-Data!$J31</f>
        <v>6.9999999999999951E-2</v>
      </c>
      <c r="L31" s="21">
        <f>1-Data!$I31</f>
        <v>4.0000000000000036E-2</v>
      </c>
      <c r="M31" s="21">
        <f>1-Data!$H31</f>
        <v>0.27</v>
      </c>
    </row>
    <row r="32" spans="1:13" x14ac:dyDescent="0.25">
      <c r="A32" s="11">
        <v>45047</v>
      </c>
      <c r="B32" s="12" t="s">
        <v>13</v>
      </c>
      <c r="C32" s="13">
        <v>11428.571428571429</v>
      </c>
      <c r="D32" s="12">
        <v>16000</v>
      </c>
      <c r="E32" s="13">
        <v>2857.1428571428573</v>
      </c>
      <c r="F32" s="12">
        <v>90</v>
      </c>
      <c r="G32" s="12" t="s">
        <v>18</v>
      </c>
      <c r="H32" s="14">
        <v>0.93</v>
      </c>
      <c r="I32" s="14">
        <v>0.74</v>
      </c>
      <c r="J32" s="14">
        <v>0.93</v>
      </c>
      <c r="K32" s="20">
        <f>1-Data!$J32</f>
        <v>6.9999999999999951E-2</v>
      </c>
      <c r="L32" s="20">
        <f>1-Data!$I32</f>
        <v>0.26</v>
      </c>
      <c r="M32" s="20">
        <f>1-Data!$H32</f>
        <v>6.9999999999999951E-2</v>
      </c>
    </row>
    <row r="33" spans="1:13" x14ac:dyDescent="0.25">
      <c r="A33" s="15">
        <v>45047</v>
      </c>
      <c r="B33" s="16" t="s">
        <v>14</v>
      </c>
      <c r="C33" s="17">
        <v>11428.571428571429</v>
      </c>
      <c r="D33" s="16">
        <v>12000</v>
      </c>
      <c r="E33" s="17">
        <v>2857.1428571428573</v>
      </c>
      <c r="F33" s="16">
        <v>110</v>
      </c>
      <c r="G33" s="16" t="s">
        <v>18</v>
      </c>
      <c r="H33" s="18">
        <v>0.85</v>
      </c>
      <c r="I33" s="18">
        <v>0.7</v>
      </c>
      <c r="J33" s="18">
        <v>0.99</v>
      </c>
      <c r="K33" s="21">
        <f>1-Data!$J33</f>
        <v>1.0000000000000009E-2</v>
      </c>
      <c r="L33" s="21">
        <f>1-Data!$I33</f>
        <v>0.30000000000000004</v>
      </c>
      <c r="M33" s="21">
        <f>1-Data!$H33</f>
        <v>0.15000000000000002</v>
      </c>
    </row>
    <row r="34" spans="1:13" x14ac:dyDescent="0.25">
      <c r="A34" s="11">
        <v>45047</v>
      </c>
      <c r="B34" s="12" t="s">
        <v>15</v>
      </c>
      <c r="C34" s="13">
        <v>11428.571428571429</v>
      </c>
      <c r="D34" s="12">
        <v>20500</v>
      </c>
      <c r="E34" s="13">
        <v>2857.1428571428573</v>
      </c>
      <c r="F34" s="12">
        <v>90</v>
      </c>
      <c r="G34" s="12" t="s">
        <v>18</v>
      </c>
      <c r="H34" s="14">
        <v>0.92</v>
      </c>
      <c r="I34" s="14">
        <v>0.99</v>
      </c>
      <c r="J34" s="14">
        <v>0.88</v>
      </c>
      <c r="K34" s="20">
        <f>1-Data!$J34</f>
        <v>0.12</v>
      </c>
      <c r="L34" s="20">
        <f>1-Data!$I34</f>
        <v>1.0000000000000009E-2</v>
      </c>
      <c r="M34" s="20">
        <f>1-Data!$H34</f>
        <v>7.999999999999996E-2</v>
      </c>
    </row>
    <row r="35" spans="1:13" x14ac:dyDescent="0.25">
      <c r="A35" s="15">
        <v>45047</v>
      </c>
      <c r="B35" s="16" t="s">
        <v>16</v>
      </c>
      <c r="C35" s="17">
        <v>11428.571428571429</v>
      </c>
      <c r="D35" s="16">
        <v>21000</v>
      </c>
      <c r="E35" s="17">
        <v>2857.1428571428573</v>
      </c>
      <c r="F35" s="16">
        <v>100</v>
      </c>
      <c r="G35" s="16" t="s">
        <v>18</v>
      </c>
      <c r="H35" s="18">
        <v>0.75</v>
      </c>
      <c r="I35" s="18">
        <v>0.97</v>
      </c>
      <c r="J35" s="18">
        <v>0.83</v>
      </c>
      <c r="K35" s="21">
        <f>1-Data!$J35</f>
        <v>0.17000000000000004</v>
      </c>
      <c r="L35" s="21">
        <f>1-Data!$I35</f>
        <v>3.0000000000000027E-2</v>
      </c>
      <c r="M35" s="21">
        <f>1-Data!$H35</f>
        <v>0.25</v>
      </c>
    </row>
    <row r="36" spans="1:13" x14ac:dyDescent="0.25">
      <c r="A36" s="11">
        <v>45047</v>
      </c>
      <c r="B36" s="12" t="s">
        <v>17</v>
      </c>
      <c r="C36" s="13">
        <v>11428.571428571429</v>
      </c>
      <c r="D36" s="12">
        <v>21500</v>
      </c>
      <c r="E36" s="13">
        <v>2857.1428571428573</v>
      </c>
      <c r="F36" s="12">
        <v>90</v>
      </c>
      <c r="G36" s="12" t="s">
        <v>18</v>
      </c>
      <c r="H36" s="14">
        <v>0.77</v>
      </c>
      <c r="I36" s="14">
        <v>0.97</v>
      </c>
      <c r="J36" s="14">
        <v>0.78</v>
      </c>
      <c r="K36" s="20">
        <f>1-Data!$J36</f>
        <v>0.21999999999999997</v>
      </c>
      <c r="L36" s="20">
        <f>1-Data!$I36</f>
        <v>3.0000000000000027E-2</v>
      </c>
      <c r="M36" s="20">
        <f>1-Data!$H36</f>
        <v>0.22999999999999998</v>
      </c>
    </row>
    <row r="37" spans="1:13" x14ac:dyDescent="0.25">
      <c r="A37" s="15">
        <v>45078</v>
      </c>
      <c r="B37" s="16" t="s">
        <v>10</v>
      </c>
      <c r="C37" s="17">
        <v>14285.714285714286</v>
      </c>
      <c r="D37" s="17">
        <v>22000</v>
      </c>
      <c r="E37" s="17">
        <v>857.14285714285711</v>
      </c>
      <c r="F37" s="16">
        <v>228</v>
      </c>
      <c r="G37" s="16" t="s">
        <v>18</v>
      </c>
      <c r="H37" s="18">
        <v>0.79</v>
      </c>
      <c r="I37" s="18">
        <v>0.75</v>
      </c>
      <c r="J37" s="18">
        <v>0.93</v>
      </c>
      <c r="K37" s="21">
        <f>1-Data!$J37</f>
        <v>6.9999999999999951E-2</v>
      </c>
      <c r="L37" s="21">
        <f>1-Data!$I37</f>
        <v>0.25</v>
      </c>
      <c r="M37" s="21">
        <f>1-Data!$H37</f>
        <v>0.20999999999999996</v>
      </c>
    </row>
    <row r="38" spans="1:13" x14ac:dyDescent="0.25">
      <c r="A38" s="11">
        <v>45078</v>
      </c>
      <c r="B38" s="12" t="s">
        <v>12</v>
      </c>
      <c r="C38" s="13">
        <v>14285.714285714286</v>
      </c>
      <c r="D38" s="13">
        <v>18000</v>
      </c>
      <c r="E38" s="13">
        <v>857.14285714285711</v>
      </c>
      <c r="F38" s="12">
        <v>220</v>
      </c>
      <c r="G38" s="12" t="s">
        <v>18</v>
      </c>
      <c r="H38" s="14">
        <v>0.81</v>
      </c>
      <c r="I38" s="14">
        <v>0.98</v>
      </c>
      <c r="J38" s="14">
        <v>0.86</v>
      </c>
      <c r="K38" s="20">
        <f>1-Data!$J38</f>
        <v>0.14000000000000001</v>
      </c>
      <c r="L38" s="20">
        <f>1-Data!$I38</f>
        <v>2.0000000000000018E-2</v>
      </c>
      <c r="M38" s="20">
        <f>1-Data!$H38</f>
        <v>0.18999999999999995</v>
      </c>
    </row>
    <row r="39" spans="1:13" x14ac:dyDescent="0.25">
      <c r="A39" s="15">
        <v>45078</v>
      </c>
      <c r="B39" s="16" t="s">
        <v>13</v>
      </c>
      <c r="C39" s="17">
        <v>14285.714285714286</v>
      </c>
      <c r="D39" s="16">
        <v>18500</v>
      </c>
      <c r="E39" s="17">
        <v>857.14285714285711</v>
      </c>
      <c r="F39" s="16">
        <v>228</v>
      </c>
      <c r="G39" s="16" t="s">
        <v>18</v>
      </c>
      <c r="H39" s="18">
        <v>0.86</v>
      </c>
      <c r="I39" s="18">
        <v>0.82</v>
      </c>
      <c r="J39" s="18">
        <v>0.86</v>
      </c>
      <c r="K39" s="21">
        <f>1-Data!$J39</f>
        <v>0.14000000000000001</v>
      </c>
      <c r="L39" s="21">
        <f>1-Data!$I39</f>
        <v>0.18000000000000005</v>
      </c>
      <c r="M39" s="21">
        <f>1-Data!$H39</f>
        <v>0.14000000000000001</v>
      </c>
    </row>
    <row r="40" spans="1:13" x14ac:dyDescent="0.25">
      <c r="A40" s="11">
        <v>45078</v>
      </c>
      <c r="B40" s="12" t="s">
        <v>14</v>
      </c>
      <c r="C40" s="13">
        <v>14285.714285714286</v>
      </c>
      <c r="D40" s="12">
        <v>14314</v>
      </c>
      <c r="E40" s="13">
        <v>857.14285714285711</v>
      </c>
      <c r="F40" s="12">
        <v>238</v>
      </c>
      <c r="G40" s="12" t="s">
        <v>18</v>
      </c>
      <c r="H40" s="14">
        <v>0.72</v>
      </c>
      <c r="I40" s="14">
        <v>0.95</v>
      </c>
      <c r="J40" s="14">
        <v>0.9</v>
      </c>
      <c r="K40" s="20">
        <f>1-Data!$J40</f>
        <v>9.9999999999999978E-2</v>
      </c>
      <c r="L40" s="20">
        <f>1-Data!$I40</f>
        <v>5.0000000000000044E-2</v>
      </c>
      <c r="M40" s="20">
        <f>1-Data!$H40</f>
        <v>0.28000000000000003</v>
      </c>
    </row>
    <row r="41" spans="1:13" x14ac:dyDescent="0.25">
      <c r="A41" s="15">
        <v>45078</v>
      </c>
      <c r="B41" s="16" t="s">
        <v>15</v>
      </c>
      <c r="C41" s="17">
        <v>14285.714285714286</v>
      </c>
      <c r="D41" s="16">
        <v>21000</v>
      </c>
      <c r="E41" s="17">
        <v>857.14285714285711</v>
      </c>
      <c r="F41" s="16">
        <v>228</v>
      </c>
      <c r="G41" s="16" t="s">
        <v>18</v>
      </c>
      <c r="H41" s="18">
        <v>0.71</v>
      </c>
      <c r="I41" s="18">
        <v>0.8</v>
      </c>
      <c r="J41" s="18">
        <v>0.76</v>
      </c>
      <c r="K41" s="21">
        <f>1-Data!$J41</f>
        <v>0.24</v>
      </c>
      <c r="L41" s="21">
        <f>1-Data!$I41</f>
        <v>0.19999999999999996</v>
      </c>
      <c r="M41" s="21">
        <f>1-Data!$H41</f>
        <v>0.29000000000000004</v>
      </c>
    </row>
    <row r="42" spans="1:13" x14ac:dyDescent="0.25">
      <c r="A42" s="11">
        <v>45078</v>
      </c>
      <c r="B42" s="12" t="s">
        <v>16</v>
      </c>
      <c r="C42" s="13">
        <v>14285.714285714286</v>
      </c>
      <c r="D42" s="12">
        <v>22500</v>
      </c>
      <c r="E42" s="13">
        <v>857.14285714285711</v>
      </c>
      <c r="F42" s="12">
        <v>230</v>
      </c>
      <c r="G42" s="12" t="s">
        <v>18</v>
      </c>
      <c r="H42" s="14">
        <v>0.97</v>
      </c>
      <c r="I42" s="14">
        <v>0.95</v>
      </c>
      <c r="J42" s="14">
        <v>0.85</v>
      </c>
      <c r="K42" s="20">
        <f>1-Data!$J42</f>
        <v>0.15000000000000002</v>
      </c>
      <c r="L42" s="20">
        <f>1-Data!$I42</f>
        <v>5.0000000000000044E-2</v>
      </c>
      <c r="M42" s="20">
        <f>1-Data!$H42</f>
        <v>3.0000000000000027E-2</v>
      </c>
    </row>
    <row r="43" spans="1:13" x14ac:dyDescent="0.25">
      <c r="A43" s="15">
        <v>45078</v>
      </c>
      <c r="B43" s="16" t="s">
        <v>17</v>
      </c>
      <c r="C43" s="17">
        <v>14285.714285714286</v>
      </c>
      <c r="D43" s="16">
        <v>22900</v>
      </c>
      <c r="E43" s="17">
        <v>857.14285714285711</v>
      </c>
      <c r="F43" s="16">
        <v>228</v>
      </c>
      <c r="G43" s="16" t="s">
        <v>18</v>
      </c>
      <c r="H43" s="18">
        <v>0.95</v>
      </c>
      <c r="I43" s="18">
        <v>0.85</v>
      </c>
      <c r="J43" s="18">
        <v>0.91</v>
      </c>
      <c r="K43" s="21">
        <f>1-Data!$J43</f>
        <v>8.9999999999999969E-2</v>
      </c>
      <c r="L43" s="21">
        <f>1-Data!$I43</f>
        <v>0.15000000000000002</v>
      </c>
      <c r="M43" s="21">
        <f>1-Data!$H43</f>
        <v>5.0000000000000044E-2</v>
      </c>
    </row>
    <row r="44" spans="1:13" x14ac:dyDescent="0.25">
      <c r="A44" s="11">
        <v>45108</v>
      </c>
      <c r="B44" s="12" t="s">
        <v>10</v>
      </c>
      <c r="C44" s="13">
        <v>18562.957142857143</v>
      </c>
      <c r="D44" s="13">
        <v>25000</v>
      </c>
      <c r="E44" s="13">
        <v>714.28571428571433</v>
      </c>
      <c r="F44" s="12">
        <v>250</v>
      </c>
      <c r="G44" s="12" t="s">
        <v>19</v>
      </c>
      <c r="H44" s="14">
        <v>0.97</v>
      </c>
      <c r="I44" s="14">
        <v>0.7</v>
      </c>
      <c r="J44" s="14">
        <v>0.93</v>
      </c>
      <c r="K44" s="22">
        <f>1-Data!$J44</f>
        <v>6.9999999999999951E-2</v>
      </c>
      <c r="L44" s="22">
        <f>1-Data!$I44</f>
        <v>0.30000000000000004</v>
      </c>
      <c r="M44" s="20">
        <f>1-Data!$H44</f>
        <v>3.0000000000000027E-2</v>
      </c>
    </row>
    <row r="45" spans="1:13" x14ac:dyDescent="0.25">
      <c r="A45" s="15">
        <v>45108</v>
      </c>
      <c r="B45" s="16" t="s">
        <v>12</v>
      </c>
      <c r="C45" s="17">
        <v>18562.957142857143</v>
      </c>
      <c r="D45" s="17">
        <v>22000</v>
      </c>
      <c r="E45" s="17">
        <v>714.28571428571433</v>
      </c>
      <c r="F45" s="16">
        <v>240</v>
      </c>
      <c r="G45" s="16" t="s">
        <v>19</v>
      </c>
      <c r="H45" s="18">
        <v>0.9</v>
      </c>
      <c r="I45" s="18">
        <v>0.98</v>
      </c>
      <c r="J45" s="18">
        <v>0.96</v>
      </c>
      <c r="K45" s="21">
        <f>1-Data!$J45</f>
        <v>4.0000000000000036E-2</v>
      </c>
      <c r="L45" s="21">
        <f>1-Data!$I45</f>
        <v>2.0000000000000018E-2</v>
      </c>
      <c r="M45" s="21">
        <f>1-Data!$H45</f>
        <v>9.9999999999999978E-2</v>
      </c>
    </row>
    <row r="46" spans="1:13" x14ac:dyDescent="0.25">
      <c r="A46" s="11">
        <v>45108</v>
      </c>
      <c r="B46" s="12" t="s">
        <v>13</v>
      </c>
      <c r="C46" s="13">
        <v>18562.957142857143</v>
      </c>
      <c r="D46" s="12">
        <v>25000</v>
      </c>
      <c r="E46" s="13">
        <v>714.28571428571433</v>
      </c>
      <c r="F46" s="12">
        <v>270</v>
      </c>
      <c r="G46" s="12" t="s">
        <v>19</v>
      </c>
      <c r="H46" s="14">
        <v>0.9</v>
      </c>
      <c r="I46" s="14">
        <v>0.95</v>
      </c>
      <c r="J46" s="14">
        <v>0.98</v>
      </c>
      <c r="K46" s="20">
        <f>1-Data!$J46</f>
        <v>2.0000000000000018E-2</v>
      </c>
      <c r="L46" s="20">
        <f>1-Data!$I46</f>
        <v>5.0000000000000044E-2</v>
      </c>
      <c r="M46" s="20">
        <f>1-Data!$H46</f>
        <v>9.9999999999999978E-2</v>
      </c>
    </row>
    <row r="47" spans="1:13" x14ac:dyDescent="0.25">
      <c r="A47" s="15">
        <v>45108</v>
      </c>
      <c r="B47" s="16" t="s">
        <v>14</v>
      </c>
      <c r="C47" s="17">
        <v>18562.957142857143</v>
      </c>
      <c r="D47" s="16">
        <v>25000</v>
      </c>
      <c r="E47" s="17">
        <v>714.28571428571433</v>
      </c>
      <c r="F47" s="16">
        <v>259</v>
      </c>
      <c r="G47" s="16" t="s">
        <v>19</v>
      </c>
      <c r="H47" s="18">
        <v>0.96</v>
      </c>
      <c r="I47" s="18">
        <v>0.81</v>
      </c>
      <c r="J47" s="18">
        <v>0.85</v>
      </c>
      <c r="K47" s="21">
        <f>1-Data!$J47</f>
        <v>0.15000000000000002</v>
      </c>
      <c r="L47" s="21">
        <f>1-Data!$I47</f>
        <v>0.18999999999999995</v>
      </c>
      <c r="M47" s="21">
        <f>1-Data!$H47</f>
        <v>4.0000000000000036E-2</v>
      </c>
    </row>
    <row r="48" spans="1:13" x14ac:dyDescent="0.25">
      <c r="A48" s="11">
        <v>45108</v>
      </c>
      <c r="B48" s="12" t="s">
        <v>15</v>
      </c>
      <c r="C48" s="13">
        <v>18562.957142857143</v>
      </c>
      <c r="D48" s="12">
        <v>25000</v>
      </c>
      <c r="E48" s="13">
        <v>714.28571428571433</v>
      </c>
      <c r="F48" s="12">
        <v>260</v>
      </c>
      <c r="G48" s="12" t="s">
        <v>19</v>
      </c>
      <c r="H48" s="14">
        <v>0.98</v>
      </c>
      <c r="I48" s="14">
        <v>0.84</v>
      </c>
      <c r="J48" s="14">
        <v>0.89</v>
      </c>
      <c r="K48" s="20">
        <f>1-Data!$J48</f>
        <v>0.10999999999999999</v>
      </c>
      <c r="L48" s="20">
        <f>1-Data!$I48</f>
        <v>0.16000000000000003</v>
      </c>
      <c r="M48" s="20">
        <f>1-Data!$H48</f>
        <v>2.0000000000000018E-2</v>
      </c>
    </row>
    <row r="49" spans="1:13" x14ac:dyDescent="0.25">
      <c r="A49" s="15">
        <v>45108</v>
      </c>
      <c r="B49" s="16" t="s">
        <v>16</v>
      </c>
      <c r="C49" s="17">
        <v>18562.957142857143</v>
      </c>
      <c r="D49" s="16">
        <v>25000</v>
      </c>
      <c r="E49" s="17">
        <v>714.28571428571433</v>
      </c>
      <c r="F49" s="16">
        <v>260</v>
      </c>
      <c r="G49" s="16" t="s">
        <v>19</v>
      </c>
      <c r="H49" s="18">
        <v>0.76</v>
      </c>
      <c r="I49" s="18">
        <v>0.7</v>
      </c>
      <c r="J49" s="18">
        <v>0.86</v>
      </c>
      <c r="K49" s="21">
        <f>1-Data!$J49</f>
        <v>0.14000000000000001</v>
      </c>
      <c r="L49" s="21">
        <f>1-Data!$I49</f>
        <v>0.30000000000000004</v>
      </c>
      <c r="M49" s="21">
        <f>1-Data!$H49</f>
        <v>0.24</v>
      </c>
    </row>
    <row r="50" spans="1:13" x14ac:dyDescent="0.25">
      <c r="A50" s="11">
        <v>45108</v>
      </c>
      <c r="B50" s="12" t="s">
        <v>17</v>
      </c>
      <c r="C50" s="13">
        <v>18562.957142857143</v>
      </c>
      <c r="D50" s="12">
        <v>25000</v>
      </c>
      <c r="E50" s="13">
        <v>714.28571428571433</v>
      </c>
      <c r="F50" s="12">
        <v>261</v>
      </c>
      <c r="G50" s="12" t="s">
        <v>19</v>
      </c>
      <c r="H50" s="14">
        <v>0.91</v>
      </c>
      <c r="I50" s="14">
        <v>0.77</v>
      </c>
      <c r="J50" s="14">
        <v>0.75</v>
      </c>
      <c r="K50" s="20">
        <f>1-Data!$J50</f>
        <v>0.25</v>
      </c>
      <c r="L50" s="20">
        <f>1-Data!$I50</f>
        <v>0.22999999999999998</v>
      </c>
      <c r="M50" s="20">
        <f>1-Data!$H50</f>
        <v>8.9999999999999969E-2</v>
      </c>
    </row>
    <row r="51" spans="1:13" x14ac:dyDescent="0.25">
      <c r="A51" s="15">
        <v>45139</v>
      </c>
      <c r="B51" s="16" t="s">
        <v>10</v>
      </c>
      <c r="C51" s="17">
        <v>18571.428571428572</v>
      </c>
      <c r="D51" s="17">
        <v>25000</v>
      </c>
      <c r="E51" s="17">
        <v>714.28571428571433</v>
      </c>
      <c r="F51" s="16">
        <v>242</v>
      </c>
      <c r="G51" s="16" t="s">
        <v>19</v>
      </c>
      <c r="H51" s="18">
        <v>0.79</v>
      </c>
      <c r="I51" s="18">
        <v>0.81</v>
      </c>
      <c r="J51" s="18">
        <v>0.74</v>
      </c>
      <c r="K51" s="21">
        <f>1-Data!$J51</f>
        <v>0.26</v>
      </c>
      <c r="L51" s="21">
        <f>1-Data!$I51</f>
        <v>0.18999999999999995</v>
      </c>
      <c r="M51" s="21">
        <f>1-Data!$H51</f>
        <v>0.20999999999999996</v>
      </c>
    </row>
    <row r="52" spans="1:13" x14ac:dyDescent="0.25">
      <c r="A52" s="11">
        <v>45139</v>
      </c>
      <c r="B52" s="12" t="s">
        <v>12</v>
      </c>
      <c r="C52" s="13">
        <v>18571.428571428572</v>
      </c>
      <c r="D52" s="13">
        <v>22500</v>
      </c>
      <c r="E52" s="13">
        <v>714.28571428571433</v>
      </c>
      <c r="F52" s="12">
        <v>250</v>
      </c>
      <c r="G52" s="12" t="s">
        <v>19</v>
      </c>
      <c r="H52" s="14">
        <v>0.85</v>
      </c>
      <c r="I52" s="14">
        <v>0.82</v>
      </c>
      <c r="J52" s="14">
        <v>0.73</v>
      </c>
      <c r="K52" s="20">
        <f>1-Data!$J52</f>
        <v>0.27</v>
      </c>
      <c r="L52" s="20">
        <f>1-Data!$I52</f>
        <v>0.18000000000000005</v>
      </c>
      <c r="M52" s="20">
        <f>1-Data!$H52</f>
        <v>0.15000000000000002</v>
      </c>
    </row>
    <row r="53" spans="1:13" x14ac:dyDescent="0.25">
      <c r="A53" s="15">
        <v>45139</v>
      </c>
      <c r="B53" s="16" t="s">
        <v>13</v>
      </c>
      <c r="C53" s="17">
        <v>18571.428571428572</v>
      </c>
      <c r="D53" s="16">
        <v>25000</v>
      </c>
      <c r="E53" s="17">
        <v>714.28571428571433</v>
      </c>
      <c r="F53" s="16">
        <v>242</v>
      </c>
      <c r="G53" s="16" t="s">
        <v>19</v>
      </c>
      <c r="H53" s="18">
        <v>0.88</v>
      </c>
      <c r="I53" s="18">
        <v>0.84</v>
      </c>
      <c r="J53" s="18">
        <v>0.75</v>
      </c>
      <c r="K53" s="21">
        <f>1-Data!$J53</f>
        <v>0.25</v>
      </c>
      <c r="L53" s="21">
        <f>1-Data!$I53</f>
        <v>0.16000000000000003</v>
      </c>
      <c r="M53" s="21">
        <f>1-Data!$H53</f>
        <v>0.12</v>
      </c>
    </row>
    <row r="54" spans="1:13" x14ac:dyDescent="0.25">
      <c r="A54" s="11">
        <v>45139</v>
      </c>
      <c r="B54" s="12" t="s">
        <v>14</v>
      </c>
      <c r="C54" s="13">
        <v>18571.428571428572</v>
      </c>
      <c r="D54" s="12">
        <v>25000</v>
      </c>
      <c r="E54" s="13">
        <v>714.28571428571433</v>
      </c>
      <c r="F54" s="12">
        <v>242</v>
      </c>
      <c r="G54" s="12" t="s">
        <v>19</v>
      </c>
      <c r="H54" s="14">
        <v>0.81</v>
      </c>
      <c r="I54" s="14">
        <v>0.92</v>
      </c>
      <c r="J54" s="14">
        <v>0.91</v>
      </c>
      <c r="K54" s="20">
        <f>1-Data!$J54</f>
        <v>8.9999999999999969E-2</v>
      </c>
      <c r="L54" s="20">
        <f>1-Data!$I54</f>
        <v>7.999999999999996E-2</v>
      </c>
      <c r="M54" s="20">
        <f>1-Data!$H54</f>
        <v>0.18999999999999995</v>
      </c>
    </row>
    <row r="55" spans="1:13" x14ac:dyDescent="0.25">
      <c r="A55" s="15">
        <v>45139</v>
      </c>
      <c r="B55" s="16" t="s">
        <v>15</v>
      </c>
      <c r="C55" s="17">
        <v>18571.428571428572</v>
      </c>
      <c r="D55" s="16">
        <v>25000</v>
      </c>
      <c r="E55" s="17">
        <v>714.28571428571433</v>
      </c>
      <c r="F55" s="16">
        <v>242</v>
      </c>
      <c r="G55" s="16" t="s">
        <v>19</v>
      </c>
      <c r="H55" s="18">
        <v>0.84</v>
      </c>
      <c r="I55" s="18">
        <v>0.73</v>
      </c>
      <c r="J55" s="18">
        <v>0.99</v>
      </c>
      <c r="K55" s="21">
        <f>1-Data!$J55</f>
        <v>1.0000000000000009E-2</v>
      </c>
      <c r="L55" s="21">
        <f>1-Data!$I55</f>
        <v>0.27</v>
      </c>
      <c r="M55" s="21">
        <f>1-Data!$H55</f>
        <v>0.16000000000000003</v>
      </c>
    </row>
    <row r="56" spans="1:13" x14ac:dyDescent="0.25">
      <c r="A56" s="11">
        <v>45139</v>
      </c>
      <c r="B56" s="12" t="s">
        <v>16</v>
      </c>
      <c r="C56" s="13">
        <v>18571.428571428572</v>
      </c>
      <c r="D56" s="12">
        <v>25000</v>
      </c>
      <c r="E56" s="13">
        <v>714.28571428571433</v>
      </c>
      <c r="F56" s="12">
        <v>240</v>
      </c>
      <c r="G56" s="12" t="s">
        <v>19</v>
      </c>
      <c r="H56" s="14">
        <v>0.93</v>
      </c>
      <c r="I56" s="14">
        <v>0.79</v>
      </c>
      <c r="J56" s="14">
        <v>0.72</v>
      </c>
      <c r="K56" s="20">
        <f>1-Data!$J56</f>
        <v>0.28000000000000003</v>
      </c>
      <c r="L56" s="20">
        <f>1-Data!$I56</f>
        <v>0.20999999999999996</v>
      </c>
      <c r="M56" s="20">
        <f>1-Data!$H56</f>
        <v>6.9999999999999951E-2</v>
      </c>
    </row>
    <row r="57" spans="1:13" x14ac:dyDescent="0.25">
      <c r="A57" s="15">
        <v>45139</v>
      </c>
      <c r="B57" s="16" t="s">
        <v>17</v>
      </c>
      <c r="C57" s="17">
        <v>18571.428571428572</v>
      </c>
      <c r="D57" s="16">
        <v>25000</v>
      </c>
      <c r="E57" s="17">
        <v>714.28571428571433</v>
      </c>
      <c r="F57" s="16">
        <v>242</v>
      </c>
      <c r="G57" s="16" t="s">
        <v>19</v>
      </c>
      <c r="H57" s="18">
        <v>0.84</v>
      </c>
      <c r="I57" s="18">
        <v>0.79</v>
      </c>
      <c r="J57" s="18">
        <v>0.8</v>
      </c>
      <c r="K57" s="21">
        <f>1-Data!$J57</f>
        <v>0.19999999999999996</v>
      </c>
      <c r="L57" s="21">
        <f>1-Data!$I57</f>
        <v>0.20999999999999996</v>
      </c>
      <c r="M57" s="21">
        <f>1-Data!$H57</f>
        <v>0.16000000000000003</v>
      </c>
    </row>
    <row r="58" spans="1:13" x14ac:dyDescent="0.25">
      <c r="A58" s="11">
        <v>45170</v>
      </c>
      <c r="B58" s="12" t="s">
        <v>10</v>
      </c>
      <c r="C58" s="13">
        <v>17857.142857142859</v>
      </c>
      <c r="D58" s="13">
        <v>22500</v>
      </c>
      <c r="E58" s="13">
        <v>285.71428571428572</v>
      </c>
      <c r="F58" s="12">
        <v>285</v>
      </c>
      <c r="G58" s="12" t="s">
        <v>19</v>
      </c>
      <c r="H58" s="14">
        <v>0.85</v>
      </c>
      <c r="I58" s="14">
        <v>0.91</v>
      </c>
      <c r="J58" s="14">
        <v>0.84</v>
      </c>
      <c r="K58" s="20">
        <f>1-Data!$J58</f>
        <v>0.16000000000000003</v>
      </c>
      <c r="L58" s="20">
        <f>1-Data!$I58</f>
        <v>8.9999999999999969E-2</v>
      </c>
      <c r="M58" s="20">
        <f>1-Data!$H58</f>
        <v>0.15000000000000002</v>
      </c>
    </row>
    <row r="59" spans="1:13" x14ac:dyDescent="0.25">
      <c r="A59" s="15">
        <v>45170</v>
      </c>
      <c r="B59" s="16" t="s">
        <v>12</v>
      </c>
      <c r="C59" s="17">
        <v>17857.142857142859</v>
      </c>
      <c r="D59" s="17">
        <v>21500</v>
      </c>
      <c r="E59" s="17">
        <v>285.71428571428572</v>
      </c>
      <c r="F59" s="16">
        <v>275</v>
      </c>
      <c r="G59" s="16" t="s">
        <v>19</v>
      </c>
      <c r="H59" s="18">
        <v>0.86</v>
      </c>
      <c r="I59" s="18">
        <v>0.75</v>
      </c>
      <c r="J59" s="18">
        <v>0.96</v>
      </c>
      <c r="K59" s="21">
        <f>1-Data!$J59</f>
        <v>4.0000000000000036E-2</v>
      </c>
      <c r="L59" s="21">
        <f>1-Data!$I59</f>
        <v>0.25</v>
      </c>
      <c r="M59" s="21">
        <f>1-Data!$H59</f>
        <v>0.14000000000000001</v>
      </c>
    </row>
    <row r="60" spans="1:13" x14ac:dyDescent="0.25">
      <c r="A60" s="11">
        <v>45170</v>
      </c>
      <c r="B60" s="12" t="s">
        <v>13</v>
      </c>
      <c r="C60" s="13">
        <v>17857.142857142859</v>
      </c>
      <c r="D60" s="12">
        <v>24000</v>
      </c>
      <c r="E60" s="13">
        <v>285.71428571428572</v>
      </c>
      <c r="F60" s="12">
        <v>285</v>
      </c>
      <c r="G60" s="12" t="s">
        <v>19</v>
      </c>
      <c r="H60" s="14">
        <v>0.96</v>
      </c>
      <c r="I60" s="14">
        <v>0.77</v>
      </c>
      <c r="J60" s="14">
        <v>0.92</v>
      </c>
      <c r="K60" s="20">
        <f>1-Data!$J60</f>
        <v>7.999999999999996E-2</v>
      </c>
      <c r="L60" s="20">
        <f>1-Data!$I60</f>
        <v>0.22999999999999998</v>
      </c>
      <c r="M60" s="20">
        <f>1-Data!$H60</f>
        <v>4.0000000000000036E-2</v>
      </c>
    </row>
    <row r="61" spans="1:13" x14ac:dyDescent="0.25">
      <c r="A61" s="15">
        <v>45170</v>
      </c>
      <c r="B61" s="16" t="s">
        <v>14</v>
      </c>
      <c r="C61" s="17">
        <v>17857.142857142859</v>
      </c>
      <c r="D61" s="16">
        <v>24500</v>
      </c>
      <c r="E61" s="17">
        <v>285.71428571428572</v>
      </c>
      <c r="F61" s="16">
        <v>290</v>
      </c>
      <c r="G61" s="16" t="s">
        <v>19</v>
      </c>
      <c r="H61" s="18">
        <v>0.99</v>
      </c>
      <c r="I61" s="18">
        <v>0.97</v>
      </c>
      <c r="J61" s="18">
        <v>0.73</v>
      </c>
      <c r="K61" s="21">
        <f>1-Data!$J61</f>
        <v>0.27</v>
      </c>
      <c r="L61" s="21">
        <f>1-Data!$I61</f>
        <v>3.0000000000000027E-2</v>
      </c>
      <c r="M61" s="21">
        <f>1-Data!$H61</f>
        <v>1.0000000000000009E-2</v>
      </c>
    </row>
    <row r="62" spans="1:13" x14ac:dyDescent="0.25">
      <c r="A62" s="11">
        <v>45170</v>
      </c>
      <c r="B62" s="12" t="s">
        <v>15</v>
      </c>
      <c r="C62" s="13">
        <v>17857.142857142859</v>
      </c>
      <c r="D62" s="12">
        <v>24500</v>
      </c>
      <c r="E62" s="13">
        <v>285.71428571428572</v>
      </c>
      <c r="F62" s="12">
        <v>310</v>
      </c>
      <c r="G62" s="12" t="s">
        <v>19</v>
      </c>
      <c r="H62" s="14">
        <v>0.77</v>
      </c>
      <c r="I62" s="14">
        <v>0.72</v>
      </c>
      <c r="J62" s="14">
        <v>0.85</v>
      </c>
      <c r="K62" s="20">
        <f>1-Data!$J62</f>
        <v>0.15000000000000002</v>
      </c>
      <c r="L62" s="20">
        <f>1-Data!$I62</f>
        <v>0.28000000000000003</v>
      </c>
      <c r="M62" s="20">
        <f>1-Data!$H62</f>
        <v>0.22999999999999998</v>
      </c>
    </row>
    <row r="63" spans="1:13" x14ac:dyDescent="0.25">
      <c r="A63" s="15">
        <v>45170</v>
      </c>
      <c r="B63" s="16" t="s">
        <v>16</v>
      </c>
      <c r="C63" s="17">
        <v>17857.142857142859</v>
      </c>
      <c r="D63" s="16">
        <v>24500</v>
      </c>
      <c r="E63" s="17">
        <v>285.71428571428572</v>
      </c>
      <c r="F63" s="16">
        <v>270</v>
      </c>
      <c r="G63" s="16" t="s">
        <v>19</v>
      </c>
      <c r="H63" s="18">
        <v>0.77</v>
      </c>
      <c r="I63" s="18">
        <v>0.96</v>
      </c>
      <c r="J63" s="18">
        <v>0.78</v>
      </c>
      <c r="K63" s="21">
        <f>1-Data!$J63</f>
        <v>0.21999999999999997</v>
      </c>
      <c r="L63" s="21">
        <f>1-Data!$I63</f>
        <v>4.0000000000000036E-2</v>
      </c>
      <c r="M63" s="21">
        <f>1-Data!$H63</f>
        <v>0.22999999999999998</v>
      </c>
    </row>
    <row r="64" spans="1:13" x14ac:dyDescent="0.25">
      <c r="A64" s="11">
        <v>45170</v>
      </c>
      <c r="B64" s="12" t="s">
        <v>17</v>
      </c>
      <c r="C64" s="13">
        <v>17857.142857142859</v>
      </c>
      <c r="D64" s="12">
        <v>24500</v>
      </c>
      <c r="E64" s="13">
        <v>285.71428571428572</v>
      </c>
      <c r="F64" s="12">
        <v>285</v>
      </c>
      <c r="G64" s="12" t="s">
        <v>19</v>
      </c>
      <c r="H64" s="14">
        <v>0.78</v>
      </c>
      <c r="I64" s="14">
        <v>0.8</v>
      </c>
      <c r="J64" s="14">
        <v>0.85</v>
      </c>
      <c r="K64" s="20">
        <f>1-Data!$J64</f>
        <v>0.15000000000000002</v>
      </c>
      <c r="L64" s="20">
        <f>1-Data!$I64</f>
        <v>0.19999999999999996</v>
      </c>
      <c r="M64" s="20">
        <f>1-Data!$H64</f>
        <v>0.21999999999999997</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ACDCE-C0E1-40D6-8F80-D4A34070AAA3}">
  <dimension ref="A1"/>
  <sheetViews>
    <sheetView showGridLines="0" tabSelected="1" zoomScale="90" zoomScaleNormal="90" workbookViewId="0">
      <selection activeCell="F30" sqref="F30"/>
    </sheetView>
  </sheetViews>
  <sheetFormatPr defaultRowHeight="15.75" x14ac:dyDescent="0.25"/>
  <cols>
    <col min="1" max="16384" width="9" style="23"/>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4F3D-D8E1-43D9-BD21-ED23CC6CCC10}">
  <dimension ref="A1:J21"/>
  <sheetViews>
    <sheetView topLeftCell="C1" workbookViewId="0">
      <selection activeCell="E13" sqref="E13"/>
    </sheetView>
  </sheetViews>
  <sheetFormatPr defaultRowHeight="15.75" x14ac:dyDescent="0.25"/>
  <cols>
    <col min="1" max="1" width="32.5" bestFit="1" customWidth="1"/>
    <col min="2" max="2" width="4.25" bestFit="1" customWidth="1"/>
    <col min="3" max="3" width="16.375" bestFit="1" customWidth="1"/>
    <col min="4" max="4" width="12.375" bestFit="1" customWidth="1"/>
    <col min="5" max="5" width="11.875" bestFit="1" customWidth="1"/>
    <col min="6" max="6" width="17.875" bestFit="1" customWidth="1"/>
    <col min="7" max="7" width="12.375" bestFit="1" customWidth="1"/>
    <col min="8" max="8" width="16.375" bestFit="1" customWidth="1"/>
    <col min="9" max="9" width="12.375" bestFit="1" customWidth="1"/>
    <col min="10" max="10" width="12.25" bestFit="1" customWidth="1"/>
  </cols>
  <sheetData>
    <row r="1" spans="1:8" x14ac:dyDescent="0.25">
      <c r="A1" s="25" t="s">
        <v>20</v>
      </c>
    </row>
    <row r="2" spans="1:8" x14ac:dyDescent="0.25">
      <c r="A2" s="26" t="s">
        <v>27</v>
      </c>
      <c r="B2" s="27">
        <v>109134.38571428572</v>
      </c>
      <c r="D2" s="28" t="s">
        <v>27</v>
      </c>
      <c r="E2" s="29">
        <f>GETPIVOTDATA("Sum of Sales",$A$1)</f>
        <v>109134.38571428572</v>
      </c>
    </row>
    <row r="3" spans="1:8" x14ac:dyDescent="0.25">
      <c r="A3" s="26" t="s">
        <v>26</v>
      </c>
      <c r="B3" s="27">
        <v>125980</v>
      </c>
      <c r="D3" s="28" t="s">
        <v>26</v>
      </c>
      <c r="E3" s="29">
        <f>GETPIVOTDATA("Sum of Profit",$A$1)</f>
        <v>125980</v>
      </c>
      <c r="G3" s="25" t="s">
        <v>22</v>
      </c>
      <c r="H3" t="s">
        <v>25</v>
      </c>
    </row>
    <row r="4" spans="1:8" x14ac:dyDescent="0.25">
      <c r="A4" s="26" t="s">
        <v>25</v>
      </c>
      <c r="B4" s="24">
        <v>1473</v>
      </c>
      <c r="D4" s="28" t="s">
        <v>25</v>
      </c>
      <c r="E4" s="29">
        <f>GETPIVOTDATA("Sum of Customers",$A$1)</f>
        <v>1473</v>
      </c>
      <c r="G4" s="26" t="s">
        <v>44</v>
      </c>
      <c r="H4" s="24">
        <v>100</v>
      </c>
    </row>
    <row r="5" spans="1:8" x14ac:dyDescent="0.25">
      <c r="G5" s="26" t="s">
        <v>45</v>
      </c>
      <c r="H5" s="24">
        <v>100</v>
      </c>
    </row>
    <row r="6" spans="1:8" x14ac:dyDescent="0.25">
      <c r="G6" s="26" t="s">
        <v>46</v>
      </c>
      <c r="H6" s="24">
        <v>43</v>
      </c>
    </row>
    <row r="7" spans="1:8" x14ac:dyDescent="0.25">
      <c r="A7" s="25" t="s">
        <v>20</v>
      </c>
      <c r="G7" s="26" t="s">
        <v>47</v>
      </c>
      <c r="H7" s="24">
        <v>100</v>
      </c>
    </row>
    <row r="8" spans="1:8" x14ac:dyDescent="0.25">
      <c r="A8" s="26" t="s">
        <v>28</v>
      </c>
      <c r="B8" s="19">
        <v>0.88222222222222213</v>
      </c>
      <c r="G8" s="26" t="s">
        <v>48</v>
      </c>
      <c r="H8" s="24">
        <v>90</v>
      </c>
    </row>
    <row r="9" spans="1:8" x14ac:dyDescent="0.25">
      <c r="A9" s="26" t="s">
        <v>41</v>
      </c>
      <c r="B9" s="19">
        <v>0.11777777777777779</v>
      </c>
      <c r="G9" s="26" t="s">
        <v>49</v>
      </c>
      <c r="H9" s="24">
        <v>228</v>
      </c>
    </row>
    <row r="10" spans="1:8" x14ac:dyDescent="0.25">
      <c r="G10" s="26" t="s">
        <v>50</v>
      </c>
      <c r="H10" s="24">
        <v>260</v>
      </c>
    </row>
    <row r="11" spans="1:8" x14ac:dyDescent="0.25">
      <c r="A11" s="25" t="s">
        <v>20</v>
      </c>
      <c r="D11" s="25" t="s">
        <v>22</v>
      </c>
      <c r="E11" t="s">
        <v>27</v>
      </c>
      <c r="F11" t="s">
        <v>53</v>
      </c>
      <c r="G11" s="26" t="s">
        <v>51</v>
      </c>
      <c r="H11" s="24">
        <v>242</v>
      </c>
    </row>
    <row r="12" spans="1:8" x14ac:dyDescent="0.25">
      <c r="A12" s="26" t="s">
        <v>32</v>
      </c>
      <c r="B12" s="19">
        <v>0.84555555555555562</v>
      </c>
      <c r="D12" s="26" t="s">
        <v>44</v>
      </c>
      <c r="E12" s="24">
        <v>6000</v>
      </c>
      <c r="F12" s="24">
        <v>2857.1428571428573</v>
      </c>
      <c r="G12" s="26" t="s">
        <v>52</v>
      </c>
      <c r="H12" s="24">
        <v>310</v>
      </c>
    </row>
    <row r="13" spans="1:8" x14ac:dyDescent="0.25">
      <c r="A13" s="26" t="s">
        <v>42</v>
      </c>
      <c r="B13" s="19">
        <v>0.15444444444444447</v>
      </c>
      <c r="D13" s="26" t="s">
        <v>45</v>
      </c>
      <c r="E13" s="24">
        <v>6000</v>
      </c>
      <c r="F13" s="24">
        <v>1428.5714285714287</v>
      </c>
      <c r="G13" s="26" t="s">
        <v>31</v>
      </c>
      <c r="H13" s="24">
        <v>1473</v>
      </c>
    </row>
    <row r="14" spans="1:8" x14ac:dyDescent="0.25">
      <c r="D14" s="26" t="s">
        <v>46</v>
      </c>
      <c r="E14" s="24">
        <v>8571.4285714285706</v>
      </c>
      <c r="F14" s="24">
        <v>1428.5714285714287</v>
      </c>
    </row>
    <row r="15" spans="1:8" x14ac:dyDescent="0.25">
      <c r="A15" s="25" t="s">
        <v>20</v>
      </c>
      <c r="D15" s="26" t="s">
        <v>47</v>
      </c>
      <c r="E15" s="24">
        <v>7857.1428571428569</v>
      </c>
      <c r="F15" s="24">
        <v>5714.2857142857147</v>
      </c>
    </row>
    <row r="16" spans="1:8" x14ac:dyDescent="0.25">
      <c r="A16" s="26" t="s">
        <v>35</v>
      </c>
      <c r="B16" s="19">
        <v>0.8455555555555555</v>
      </c>
      <c r="D16" s="26" t="s">
        <v>48</v>
      </c>
      <c r="E16" s="24">
        <v>11428.571428571429</v>
      </c>
      <c r="F16" s="24">
        <v>2857.1428571428573</v>
      </c>
    </row>
    <row r="17" spans="1:10" x14ac:dyDescent="0.25">
      <c r="A17" s="26" t="s">
        <v>43</v>
      </c>
      <c r="B17" s="19">
        <v>0.15444444444444447</v>
      </c>
      <c r="D17" s="26" t="s">
        <v>49</v>
      </c>
      <c r="E17" s="24">
        <v>14285.714285714286</v>
      </c>
      <c r="F17" s="24">
        <v>857.14285714285711</v>
      </c>
      <c r="I17" s="25" t="s">
        <v>22</v>
      </c>
      <c r="J17" t="s">
        <v>26</v>
      </c>
    </row>
    <row r="18" spans="1:10" x14ac:dyDescent="0.25">
      <c r="D18" s="26" t="s">
        <v>50</v>
      </c>
      <c r="E18" s="24">
        <v>18562.957142857143</v>
      </c>
      <c r="F18" s="24">
        <v>714.28571428571433</v>
      </c>
      <c r="I18" s="26" t="s">
        <v>15</v>
      </c>
      <c r="J18" s="24">
        <v>125980</v>
      </c>
    </row>
    <row r="19" spans="1:10" x14ac:dyDescent="0.25">
      <c r="D19" s="26" t="s">
        <v>51</v>
      </c>
      <c r="E19" s="24">
        <v>18571.428571428572</v>
      </c>
      <c r="F19" s="24">
        <v>714.28571428571433</v>
      </c>
      <c r="I19" s="26" t="s">
        <v>31</v>
      </c>
      <c r="J19" s="24">
        <v>125980</v>
      </c>
    </row>
    <row r="20" spans="1:10" x14ac:dyDescent="0.25">
      <c r="D20" s="26" t="s">
        <v>52</v>
      </c>
      <c r="E20" s="24">
        <v>17857.142857142859</v>
      </c>
      <c r="F20" s="24">
        <v>285.71428571428572</v>
      </c>
    </row>
    <row r="21" spans="1:10" x14ac:dyDescent="0.25">
      <c r="D21" s="26" t="s">
        <v>31</v>
      </c>
      <c r="E21" s="24">
        <v>109134.38571428573</v>
      </c>
      <c r="F21" s="24">
        <v>16857.142857142859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0"/>
  <sheetViews>
    <sheetView workbookViewId="0">
      <selection activeCell="H3" sqref="H3"/>
    </sheetView>
  </sheetViews>
  <sheetFormatPr defaultColWidth="11.25" defaultRowHeight="15" customHeight="1" x14ac:dyDescent="0.25"/>
  <cols>
    <col min="1" max="1" width="28.5" customWidth="1"/>
    <col min="2" max="2" width="8.5" customWidth="1"/>
    <col min="3" max="3" width="10.875" customWidth="1"/>
    <col min="4" max="4" width="16.5" customWidth="1"/>
    <col min="5" max="5" width="8.75" customWidth="1"/>
    <col min="6" max="7" width="8.5" customWidth="1"/>
    <col min="8" max="8" width="12" customWidth="1"/>
    <col min="9" max="9" width="8.5" customWidth="1"/>
    <col min="10" max="10" width="11" customWidth="1"/>
    <col min="11" max="11" width="8.5" customWidth="1"/>
    <col min="12" max="12" width="12" customWidth="1"/>
    <col min="13" max="13" width="15.5" customWidth="1"/>
    <col min="14" max="14" width="11" customWidth="1"/>
    <col min="15" max="15" width="12" customWidth="1"/>
    <col min="16" max="16" width="11.375" customWidth="1"/>
    <col min="17" max="26" width="8.5" customWidth="1"/>
  </cols>
  <sheetData>
    <row r="1" spans="1:16" x14ac:dyDescent="0.25"/>
    <row r="2" spans="1:16" x14ac:dyDescent="0.25">
      <c r="A2" s="2" t="s">
        <v>20</v>
      </c>
      <c r="B2" s="3"/>
      <c r="D2" s="4"/>
      <c r="E2" s="2" t="s">
        <v>21</v>
      </c>
      <c r="H2" s="4" t="s">
        <v>22</v>
      </c>
      <c r="I2" s="3" t="s">
        <v>23</v>
      </c>
      <c r="J2" s="3" t="s">
        <v>24</v>
      </c>
      <c r="L2" s="4" t="s">
        <v>22</v>
      </c>
      <c r="M2" s="3" t="s">
        <v>25</v>
      </c>
      <c r="O2" s="4" t="s">
        <v>22</v>
      </c>
      <c r="P2" s="3" t="s">
        <v>26</v>
      </c>
    </row>
    <row r="3" spans="1:16" x14ac:dyDescent="0.25">
      <c r="A3" s="5" t="s">
        <v>27</v>
      </c>
      <c r="B3" s="6">
        <v>754940.69999999937</v>
      </c>
      <c r="C3" s="1"/>
      <c r="D3" s="4" t="s">
        <v>2</v>
      </c>
      <c r="E3" s="7">
        <f>B3</f>
        <v>754940.69999999937</v>
      </c>
      <c r="H3" s="8">
        <v>44927</v>
      </c>
      <c r="I3" s="6">
        <v>30000</v>
      </c>
      <c r="J3" s="6">
        <v>20000.000000000004</v>
      </c>
      <c r="L3" s="8">
        <v>44927</v>
      </c>
      <c r="M3" s="6">
        <v>300</v>
      </c>
      <c r="O3" s="5" t="s">
        <v>10</v>
      </c>
      <c r="P3" s="6">
        <v>126081</v>
      </c>
    </row>
    <row r="4" spans="1:16" x14ac:dyDescent="0.25">
      <c r="A4" s="5" t="s">
        <v>26</v>
      </c>
      <c r="B4" s="6">
        <v>891111</v>
      </c>
      <c r="C4" s="1"/>
      <c r="D4" s="4" t="s">
        <v>3</v>
      </c>
      <c r="E4" s="7">
        <f>B4</f>
        <v>891111</v>
      </c>
      <c r="H4" s="8">
        <v>44958</v>
      </c>
      <c r="I4" s="6">
        <v>45000</v>
      </c>
      <c r="J4" s="6">
        <v>10000.000000000002</v>
      </c>
      <c r="L4" s="8">
        <v>44958</v>
      </c>
      <c r="M4" s="6">
        <v>310</v>
      </c>
      <c r="O4" s="5" t="s">
        <v>12</v>
      </c>
      <c r="P4" s="6">
        <v>129875</v>
      </c>
    </row>
    <row r="5" spans="1:16" x14ac:dyDescent="0.25">
      <c r="A5" s="5" t="s">
        <v>25</v>
      </c>
      <c r="B5" s="6">
        <v>9360</v>
      </c>
      <c r="C5" s="1"/>
      <c r="D5" s="4" t="s">
        <v>5</v>
      </c>
      <c r="E5" s="6">
        <f>B5</f>
        <v>9360</v>
      </c>
      <c r="H5" s="8">
        <v>44986</v>
      </c>
      <c r="I5" s="6">
        <v>60000</v>
      </c>
      <c r="J5" s="6">
        <v>10000.000000000002</v>
      </c>
      <c r="L5" s="8">
        <v>44986</v>
      </c>
      <c r="M5" s="6">
        <v>300</v>
      </c>
      <c r="O5" s="5" t="s">
        <v>13</v>
      </c>
      <c r="P5" s="6">
        <v>126793</v>
      </c>
    </row>
    <row r="6" spans="1:16" x14ac:dyDescent="0.25">
      <c r="H6" s="8">
        <v>45017</v>
      </c>
      <c r="I6" s="6">
        <v>54999.999999999993</v>
      </c>
      <c r="J6" s="6">
        <v>40000.000000000007</v>
      </c>
      <c r="L6" s="8">
        <v>45017</v>
      </c>
      <c r="M6" s="6">
        <v>700</v>
      </c>
      <c r="O6" s="5" t="s">
        <v>14</v>
      </c>
      <c r="P6" s="6">
        <v>128833</v>
      </c>
    </row>
    <row r="7" spans="1:16" x14ac:dyDescent="0.25">
      <c r="H7" s="8">
        <v>45047</v>
      </c>
      <c r="I7" s="6">
        <v>80000.000000000015</v>
      </c>
      <c r="J7" s="6">
        <v>20000.000000000004</v>
      </c>
      <c r="L7" s="8">
        <v>45047</v>
      </c>
      <c r="M7" s="6">
        <v>650</v>
      </c>
      <c r="O7" s="5" t="s">
        <v>15</v>
      </c>
      <c r="P7" s="6">
        <v>125980</v>
      </c>
    </row>
    <row r="8" spans="1:16" x14ac:dyDescent="0.25">
      <c r="A8" s="3" t="s">
        <v>28</v>
      </c>
      <c r="D8" s="4" t="s">
        <v>29</v>
      </c>
      <c r="E8" s="9">
        <f>A9</f>
        <v>0.85555555555555574</v>
      </c>
      <c r="H8" s="8">
        <v>45078</v>
      </c>
      <c r="I8" s="6">
        <v>100000.00000000001</v>
      </c>
      <c r="J8" s="6">
        <v>5999.9999999999991</v>
      </c>
      <c r="L8" s="8">
        <v>45078</v>
      </c>
      <c r="M8" s="6">
        <v>1600</v>
      </c>
      <c r="O8" s="5" t="s">
        <v>16</v>
      </c>
      <c r="P8" s="6">
        <v>126209</v>
      </c>
    </row>
    <row r="9" spans="1:16" x14ac:dyDescent="0.25">
      <c r="A9" s="9">
        <v>0.85555555555555574</v>
      </c>
      <c r="D9" s="4" t="s">
        <v>30</v>
      </c>
      <c r="E9" s="9">
        <f>1-E8</f>
        <v>0.14444444444444426</v>
      </c>
      <c r="H9" s="8">
        <v>45108</v>
      </c>
      <c r="I9" s="6">
        <v>129940.69999999998</v>
      </c>
      <c r="J9" s="6">
        <v>5000.0000000000009</v>
      </c>
      <c r="L9" s="8">
        <v>45108</v>
      </c>
      <c r="M9" s="6">
        <v>1800</v>
      </c>
      <c r="O9" s="5" t="s">
        <v>17</v>
      </c>
      <c r="P9" s="6">
        <v>127340</v>
      </c>
    </row>
    <row r="10" spans="1:16" x14ac:dyDescent="0.25">
      <c r="H10" s="8">
        <v>45139</v>
      </c>
      <c r="I10" s="6">
        <v>130000.00000000003</v>
      </c>
      <c r="J10" s="6">
        <v>5000.0000000000009</v>
      </c>
      <c r="L10" s="8">
        <v>45139</v>
      </c>
      <c r="M10" s="6">
        <v>1700</v>
      </c>
      <c r="O10" s="5" t="s">
        <v>31</v>
      </c>
      <c r="P10" s="6">
        <v>891111</v>
      </c>
    </row>
    <row r="11" spans="1:16" x14ac:dyDescent="0.25">
      <c r="A11" s="3" t="s">
        <v>32</v>
      </c>
      <c r="D11" s="4" t="s">
        <v>33</v>
      </c>
      <c r="E11" s="9">
        <f>A12</f>
        <v>0.85492063492063519</v>
      </c>
      <c r="H11" s="8">
        <v>45170</v>
      </c>
      <c r="I11" s="6">
        <v>125000</v>
      </c>
      <c r="J11" s="6">
        <v>2000.0000000000002</v>
      </c>
      <c r="L11" s="8">
        <v>45170</v>
      </c>
      <c r="M11" s="6">
        <v>2000</v>
      </c>
    </row>
    <row r="12" spans="1:16" x14ac:dyDescent="0.25">
      <c r="A12" s="9">
        <v>0.85492063492063519</v>
      </c>
      <c r="D12" s="4" t="s">
        <v>34</v>
      </c>
      <c r="E12" s="9">
        <f>1-E11</f>
        <v>0.14507936507936481</v>
      </c>
      <c r="H12" s="8" t="s">
        <v>31</v>
      </c>
      <c r="I12" s="6">
        <v>754940.7</v>
      </c>
      <c r="J12" s="6">
        <v>118000.00000000001</v>
      </c>
      <c r="L12" s="8" t="s">
        <v>31</v>
      </c>
      <c r="M12" s="6">
        <v>9360</v>
      </c>
    </row>
    <row r="13" spans="1:16" x14ac:dyDescent="0.25"/>
    <row r="14" spans="1:16" x14ac:dyDescent="0.25">
      <c r="A14" s="3" t="s">
        <v>35</v>
      </c>
      <c r="D14" s="4" t="s">
        <v>36</v>
      </c>
      <c r="E14" s="9">
        <f>A15</f>
        <v>0.8447619047619046</v>
      </c>
    </row>
    <row r="15" spans="1:16" x14ac:dyDescent="0.25">
      <c r="A15" s="9">
        <v>0.8447619047619046</v>
      </c>
      <c r="D15" s="4" t="s">
        <v>37</v>
      </c>
      <c r="E15" s="9">
        <f>1-E14</f>
        <v>0.1552380952380954</v>
      </c>
    </row>
    <row r="16" spans="1:16" x14ac:dyDescent="0.25"/>
    <row r="17" x14ac:dyDescent="0.25"/>
    <row r="18" x14ac:dyDescent="0.25"/>
    <row r="19" x14ac:dyDescent="0.25"/>
    <row r="20"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Data</vt:lpstr>
      <vt:lpstr>dASHBOARD</vt:lpstr>
      <vt:lpstr>Sheet2</vt:lpstr>
      <vt:lpstr>Pivot Tables</vt:lpstr>
      <vt:lpstr>_xlcn.WorksheetConnection_deliveries.csvA1N180791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Xu</dc:creator>
  <cp:lastModifiedBy>Abdelhadi BENGHALEM</cp:lastModifiedBy>
  <dcterms:created xsi:type="dcterms:W3CDTF">2014-05-13T23:37:49Z</dcterms:created>
  <dcterms:modified xsi:type="dcterms:W3CDTF">2024-05-30T10:48:04Z</dcterms:modified>
</cp:coreProperties>
</file>