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4\workbook\"/>
    </mc:Choice>
  </mc:AlternateContent>
  <xr:revisionPtr revIDLastSave="0" documentId="13_ncr:1_{0A9DF1E8-0149-4C22-B85A-AD569F46F94D}" xr6:coauthVersionLast="45" xr6:coauthVersionMax="45" xr10:uidLastSave="{00000000-0000-0000-0000-000000000000}"/>
  <bookViews>
    <workbookView xWindow="9130" yWindow="710" windowWidth="10070" windowHeight="949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0" l="1"/>
  <c r="C30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D8" i="10" l="1"/>
  <c r="F15" i="10"/>
  <c r="E10" i="10"/>
  <c r="F5" i="10"/>
  <c r="Z3" i="1"/>
  <c r="F10" i="10"/>
  <c r="F14" i="10"/>
  <c r="D7" i="10"/>
  <c r="F11" i="10"/>
  <c r="F9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G25" i="10" s="1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H24" i="10" s="1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G23" i="10" l="1"/>
  <c r="G19" i="10"/>
  <c r="H5" i="10"/>
  <c r="C15" i="10"/>
  <c r="H12" i="10"/>
  <c r="G24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C19" i="10" s="1"/>
  <c r="D19" i="10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<sst xmlns="http://schemas.openxmlformats.org/spreadsheetml/2006/main" count="12806" uniqueCount="2160">
  <si>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</si>
  <si>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</si>
  <si>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</si>
  <si>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</si>
  <si>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</si>
  <si>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</si>
  <si>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</si>
  <si>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</si>
  <si>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</si>
  <si>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</si>
  <si>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</si>
  <si>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</si>
  <si>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</si>
  <si>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</si>
  <si>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</si>
  <si>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</si>
  <si>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</si>
  <si>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</si>
  <si>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</si>
  <si>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</si>
  <si>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</si>
  <si>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</si>
  <si>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</si>
  <si>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</si>
  <si>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</si>
  <si>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</si>
  <si>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</si>
  <si>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</si>
  <si>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</si>
  <si>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</si>
  <si>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</si>
  <si>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</si>
  <si>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</si>
  <si>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</si>
  <si>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</si>
  <si>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</si>
  <si>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</si>
  <si>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</si>
  <si>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</si>
  <si>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</si>
  <si>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</si>
  <si>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</si>
  <si>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</si>
  <si>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</si>
  <si>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</si>
  <si>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</si>
  <si>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</si>
  <si>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</si>
  <si>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</si>
  <si>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</si>
  <si>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</si>
  <si>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</si>
  <si>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</si>
  <si>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</si>
  <si>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</si>
  <si>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</si>
  <si>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</si>
  <si>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</si>
  <si>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</si>
  <si>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</si>
  <si>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</si>
  <si>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</si>
  <si>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</si>
  <si>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</si>
  <si>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</si>
  <si>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</si>
  <si>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</si>
  <si>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</si>
  <si>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</si>
  <si>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</si>
  <si>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</si>
  <si>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</si>
  <si>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</si>
  <si>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</si>
  <si>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</si>
  <si>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</si>
  <si>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</si>
  <si>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</si>
  <si>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</si>
  <si>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</si>
  <si>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</si>
  <si>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</si>
  <si>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</si>
  <si>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</si>
  <si>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</si>
  <si>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</si>
  <si>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</si>
  <si>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</si>
  <si>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</si>
  <si>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</si>
  <si>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</si>
  <si>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</si>
  <si>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</si>
  <si>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</si>
  <si>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</si>
  <si>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</si>
  <si>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</si>
  <si>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</si>
  <si>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</si>
  <si>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</si>
  <si>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</si>
  <si>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</si>
  <si>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</si>
  <si>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</si>
  <si>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</si>
  <si>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</si>
  <si>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</si>
  <si>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</si>
  <si>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</si>
  <si>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</si>
  <si>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</si>
  <si>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</si>
  <si>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</si>
  <si>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</si>
  <si>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</si>
  <si>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</si>
  <si>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</si>
  <si>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</si>
  <si>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</si>
  <si>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</si>
  <si>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</si>
  <si>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</si>
  <si>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</si>
  <si>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</si>
  <si>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</si>
  <si>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</si>
  <si>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</si>
  <si>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</si>
  <si>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</si>
  <si>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</si>
  <si>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</si>
  <si>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</si>
  <si>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</si>
  <si>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</si>
  <si>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</si>
  <si>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</si>
  <si>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</si>
  <si>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</si>
  <si>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</si>
  <si>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</si>
  <si>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</si>
  <si>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</si>
  <si>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</si>
  <si>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</si>
  <si>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</si>
  <si>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</si>
  <si>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</si>
  <si>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</si>
  <si>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</si>
  <si>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</si>
  <si>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</si>
  <si>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</si>
  <si>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</si>
  <si>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</si>
  <si>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</si>
  <si>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</si>
  <si>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</si>
  <si>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</si>
  <si>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</si>
  <si>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</si>
  <si>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</si>
  <si>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</si>
  <si>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</si>
  <si>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</si>
  <si>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</si>
  <si>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</si>
  <si>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</si>
  <si>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</si>
  <si>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</si>
  <si>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</si>
  <si>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</si>
  <si>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</si>
  <si>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</si>
  <si>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</si>
  <si>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</si>
  <si>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</si>
  <si>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</si>
  <si>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</si>
  <si>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</si>
  <si>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</si>
  <si>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</si>
  <si>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</si>
  <si>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</si>
  <si>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</si>
  <si>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</si>
  <si>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</si>
  <si>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</si>
  <si>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</si>
  <si>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</si>
  <si>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</si>
  <si>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</si>
  <si>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</si>
  <si>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</si>
  <si>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</si>
  <si>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</si>
  <si>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</si>
  <si>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</si>
  <si>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</si>
  <si>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</si>
  <si>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</si>
  <si>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</si>
  <si>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</si>
  <si>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</si>
  <si>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</si>
  <si>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</si>
  <si>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</si>
  <si>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</si>
  <si>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</si>
  <si>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</si>
  <si>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</si>
  <si>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</si>
  <si>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</si>
  <si>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</si>
  <si>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</si>
  <si>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</si>
  <si>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</si>
  <si>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</si>
  <si>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</si>
  <si>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</si>
  <si>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</si>
  <si>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</si>
  <si>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</si>
  <si>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</si>
  <si>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</si>
  <si>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</si>
  <si>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</si>
  <si>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</si>
  <si>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</si>
  <si>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</si>
  <si>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</si>
  <si>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</si>
  <si>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</si>
  <si>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</si>
  <si>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</si>
  <si>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</si>
  <si>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</si>
  <si>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</si>
  <si>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</si>
  <si>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</si>
  <si>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</si>
  <si>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</si>
  <si>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</si>
  <si>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</si>
  <si>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</si>
  <si>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</si>
  <si>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</si>
  <si>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</si>
  <si>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</si>
  <si>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</si>
  <si>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</si>
  <si>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</si>
  <si>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</si>
  <si>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</si>
  <si>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</si>
  <si>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</si>
  <si>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</si>
  <si>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</si>
  <si>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</si>
  <si>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</si>
  <si>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</si>
  <si>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</si>
  <si>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</si>
  <si>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</si>
  <si>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</si>
  <si>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</si>
  <si>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</si>
  <si>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</si>
  <si>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</si>
  <si>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</si>
  <si>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</si>
  <si>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</si>
  <si>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</si>
  <si>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</si>
  <si>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</si>
  <si>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</si>
  <si>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</si>
  <si>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</si>
  <si>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</si>
  <si>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</si>
  <si>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</si>
  <si>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</si>
  <si>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</si>
  <si>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</si>
  <si>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</si>
  <si>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</si>
  <si>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</si>
  <si>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</si>
  <si>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</si>
  <si>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</si>
  <si>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</si>
  <si>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</si>
  <si>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</si>
  <si>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</si>
  <si>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</si>
  <si>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</si>
  <si>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</si>
  <si>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</si>
  <si>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</si>
  <si>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</si>
  <si>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</si>
  <si>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</si>
  <si>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</si>
  <si>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</si>
  <si>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</si>
  <si>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</si>
  <si>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</si>
  <si>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</si>
  <si>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</si>
  <si>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</si>
  <si>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</si>
  <si>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</si>
  <si>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</si>
  <si>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</si>
  <si>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</si>
  <si>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</si>
  <si>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</si>
  <si>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</si>
  <si>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</si>
  <si>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</si>
  <si>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</si>
  <si>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</si>
  <si>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</si>
  <si>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</si>
  <si>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</si>
  <si>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</si>
  <si>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</si>
  <si>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</si>
  <si>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</si>
  <si>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</si>
  <si>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</si>
  <si>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</si>
  <si>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</si>
  <si>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</si>
  <si>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</si>
  <si>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</si>
  <si>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</si>
  <si>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</si>
  <si>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</si>
  <si>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</si>
  <si>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</si>
  <si>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</si>
  <si>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</si>
  <si>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</si>
  <si>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</si>
  <si>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</si>
  <si>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</si>
  <si>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</si>
  <si>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</si>
  <si>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</si>
  <si>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</si>
  <si>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</si>
  <si>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</si>
  <si>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</si>
  <si>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</si>
  <si>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</si>
  <si>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</si>
  <si>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</si>
  <si>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</si>
  <si>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</si>
  <si>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</si>
  <si>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</si>
  <si>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</si>
  <si>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</si>
  <si>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</si>
  <si>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</si>
  <si>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</si>
  <si>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</si>
  <si>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</si>
  <si>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</si>
  <si>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</si>
  <si>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</si>
  <si>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</si>
  <si>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</si>
  <si>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</si>
  <si>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</si>
  <si>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</si>
  <si>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</si>
  <si>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</si>
  <si>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</si>
  <si>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</si>
  <si>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</si>
  <si>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</si>
  <si>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</si>
  <si>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</si>
  <si>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</si>
  <si>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</si>
  <si>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</si>
  <si>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</si>
  <si>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</si>
  <si>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</si>
  <si>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</si>
  <si>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</si>
  <si>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</si>
  <si>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</si>
  <si>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</si>
  <si>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</si>
  <si>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</si>
  <si>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</si>
  <si>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</si>
  <si>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</si>
  <si>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</si>
  <si>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</si>
  <si>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</si>
  <si>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</si>
  <si>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</si>
  <si>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</si>
  <si>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</si>
  <si>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</si>
  <si>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</si>
  <si>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</si>
  <si>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</si>
  <si>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</si>
  <si>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</si>
  <si>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</si>
  <si>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</si>
  <si>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</si>
  <si>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</si>
  <si>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</si>
  <si>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</si>
  <si>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</si>
  <si>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</si>
  <si>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</si>
  <si>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</si>
  <si>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</si>
  <si>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</si>
  <si>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</si>
  <si>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</si>
  <si>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</si>
  <si>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</si>
  <si>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</si>
  <si>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</si>
  <si>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</si>
  <si>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</si>
  <si>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</si>
  <si>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</si>
  <si>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</si>
  <si>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</si>
  <si>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</si>
  <si>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</si>
  <si>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</si>
  <si>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</si>
  <si>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</si>
  <si>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</si>
  <si>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</si>
  <si>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</si>
  <si>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</si>
  <si>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</si>
  <si>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</si>
  <si>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</si>
  <si>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</si>
  <si>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</si>
  <si>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</si>
  <si>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</si>
  <si>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</si>
  <si>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</si>
  <si>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</si>
  <si>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</si>
  <si>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</si>
  <si>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</si>
  <si>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</si>
  <si>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</si>
  <si>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</si>
  <si>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</si>
  <si>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</si>
  <si>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</si>
  <si>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</si>
  <si>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</si>
  <si>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</si>
  <si>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</si>
  <si>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</si>
  <si>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</si>
  <si>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</si>
  <si>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</si>
  <si>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</si>
  <si>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</si>
  <si>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</si>
  <si>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</si>
  <si>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</si>
  <si>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</si>
  <si>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</si>
  <si>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</si>
  <si>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</si>
  <si>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</si>
  <si>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</si>
  <si>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</si>
  <si>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</si>
  <si>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</si>
  <si>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</si>
  <si>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</si>
  <si>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</si>
  <si>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</si>
  <si>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</si>
  <si>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</si>
  <si>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</si>
  <si>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</si>
  <si>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</si>
  <si>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</si>
  <si>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</si>
  <si>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</si>
  <si>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</si>
  <si>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</si>
  <si>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</si>
  <si>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</si>
  <si>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</si>
  <si>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</si>
  <si>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</si>
  <si>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</si>
  <si>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</si>
  <si>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</si>
  <si>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</si>
  <si>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</si>
  <si>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</si>
  <si>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</si>
  <si>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</si>
  <si>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</si>
  <si>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</si>
  <si>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</si>
  <si>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</si>
  <si>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</si>
  <si>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</si>
  <si>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</si>
  <si>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</si>
  <si>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</si>
  <si>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</si>
  <si>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</si>
  <si>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</si>
  <si>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</si>
  <si>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</si>
  <si>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</si>
  <si>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</si>
  <si>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</si>
  <si>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</si>
  <si>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</si>
  <si>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</si>
  <si>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</si>
  <si>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</si>
  <si>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</si>
  <si>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</si>
  <si>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</si>
  <si>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</si>
  <si>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</si>
  <si>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</si>
  <si>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</si>
  <si>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</si>
  <si>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</si>
  <si>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</si>
  <si>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</si>
  <si>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</si>
  <si>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</si>
  <si>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</si>
  <si>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</si>
  <si>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</si>
  <si>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</si>
  <si>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</si>
  <si>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</si>
  <si>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</si>
  <si>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</si>
  <si>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</si>
  <si>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</si>
  <si>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</si>
  <si>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</si>
  <si>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</si>
  <si>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</si>
  <si>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</si>
  <si>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</si>
  <si>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</si>
  <si>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</si>
  <si>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</si>
  <si>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</si>
  <si>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</si>
  <si>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</si>
  <si>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</si>
  <si>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</si>
  <si>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</si>
  <si>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</si>
  <si>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</si>
  <si>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</si>
  <si>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</si>
  <si>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</si>
  <si>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</si>
  <si>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</si>
  <si>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</si>
  <si>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</si>
  <si>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</si>
  <si>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</si>
  <si>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</si>
  <si>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</si>
  <si>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</si>
  <si>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</si>
  <si>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</si>
  <si>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</si>
  <si>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</si>
  <si>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</si>
  <si>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</si>
  <si>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</si>
  <si>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</si>
  <si>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</si>
  <si>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</si>
  <si>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</si>
  <si>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</si>
  <si>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</si>
  <si>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</si>
  <si>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</si>
  <si>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</si>
  <si>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</si>
  <si>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</si>
  <si>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</si>
  <si>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</si>
  <si>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</si>
  <si>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</si>
  <si>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</si>
  <si>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</si>
  <si>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</si>
  <si>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</si>
  <si>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</si>
  <si>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</si>
  <si>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</si>
  <si>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</si>
  <si>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</si>
  <si>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</si>
  <si>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</si>
  <si>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</si>
  <si>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</si>
  <si>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</si>
  <si>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</si>
  <si>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</si>
  <si>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</si>
  <si>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</si>
  <si>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</si>
  <si>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</si>
  <si>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</si>
  <si>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</si>
  <si>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</si>
  <si>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</si>
  <si>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</si>
  <si>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</si>
  <si>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</si>
  <si>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</si>
  <si>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</si>
  <si>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</si>
  <si>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</si>
  <si>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</si>
  <si>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</si>
  <si>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</si>
  <si>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</si>
  <si>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</si>
  <si>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</si>
  <si>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</si>
  <si>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</si>
  <si>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</si>
  <si>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</si>
  <si>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</si>
  <si>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</si>
  <si>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</si>
  <si>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</si>
  <si>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</si>
  <si>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</si>
  <si>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</si>
  <si>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</si>
  <si>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</si>
  <si>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</si>
  <si>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</si>
  <si>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</si>
  <si>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</si>
  <si>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</si>
  <si>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</si>
  <si>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</si>
  <si>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</si>
  <si>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</si>
  <si>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</si>
  <si>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</si>
  <si>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</si>
  <si>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</si>
  <si>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</si>
  <si>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</si>
  <si>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</si>
  <si>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</si>
  <si>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</si>
  <si>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</si>
  <si>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</si>
  <si>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</si>
  <si>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</si>
  <si>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</si>
  <si>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</si>
  <si>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</si>
  <si>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</si>
  <si>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</si>
  <si>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</si>
  <si>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</si>
  <si>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</si>
  <si>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</si>
  <si>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</si>
  <si>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</si>
  <si>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</si>
  <si>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</si>
  <si>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</si>
  <si>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</si>
  <si>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</si>
  <si>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</si>
  <si>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</si>
  <si>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</si>
  <si>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</si>
  <si>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</si>
  <si>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</si>
  <si>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</si>
  <si>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</si>
  <si>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</si>
  <si>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</si>
  <si>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</si>
  <si>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</si>
  <si>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</si>
  <si>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</si>
  <si>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</si>
  <si>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</si>
  <si>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</si>
  <si>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</si>
  <si>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</si>
  <si>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</si>
  <si>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</si>
  <si>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</si>
  <si>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</si>
  <si>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</si>
  <si>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</si>
  <si>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</si>
  <si>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</si>
  <si>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</si>
  <si>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</si>
  <si>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</si>
  <si>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</si>
  <si>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</si>
  <si>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</si>
  <si>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</si>
  <si>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</si>
  <si>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</si>
  <si>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</si>
  <si>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</si>
  <si>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</si>
  <si>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</si>
  <si>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</si>
  <si>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</si>
  <si>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</si>
  <si>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</si>
  <si>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</si>
  <si>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</si>
  <si>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</si>
  <si>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</si>
  <si>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</si>
  <si>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</si>
  <si>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</si>
  <si>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</si>
  <si>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</si>
  <si>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</si>
  <si>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</si>
  <si>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</si>
  <si>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</si>
  <si>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</si>
  <si>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</si>
  <si>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</si>
  <si>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</si>
  <si>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</si>
  <si>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</si>
  <si>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</si>
  <si>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</si>
  <si>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</si>
  <si>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</si>
  <si>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</si>
  <si>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</si>
  <si>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</si>
  <si>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</si>
  <si>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</si>
  <si>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</si>
  <si>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</si>
  <si>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</si>
  <si>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</si>
  <si>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</si>
  <si>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</si>
  <si>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</si>
  <si>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</si>
  <si>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</si>
  <si>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</si>
  <si>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</si>
  <si>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</si>
  <si>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</si>
  <si>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</si>
  <si>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</si>
  <si>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</si>
  <si>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</si>
  <si>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</si>
  <si>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</si>
  <si>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</si>
  <si>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</si>
  <si>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</si>
  <si>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</si>
  <si>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</si>
  <si>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</si>
  <si>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</si>
  <si>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</si>
  <si>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</si>
  <si>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</si>
  <si>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</si>
  <si>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</si>
  <si>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</si>
  <si>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</si>
  <si>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</si>
  <si>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</si>
  <si>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</si>
  <si>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</si>
  <si>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</si>
  <si>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</si>
  <si>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</si>
  <si>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</si>
  <si>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</si>
  <si>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</si>
  <si>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</si>
  <si>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</si>
  <si>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</si>
  <si>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</si>
  <si>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</si>
  <si>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</si>
  <si>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</si>
  <si>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</si>
  <si>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</si>
  <si>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</si>
  <si>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</si>
  <si>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</si>
  <si>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</si>
  <si>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</si>
  <si>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</si>
  <si>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</si>
  <si>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</si>
  <si>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</si>
  <si>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</si>
  <si>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</si>
  <si>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</si>
  <si>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</si>
  <si>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</si>
  <si>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</si>
  <si>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</si>
  <si>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</si>
  <si>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</si>
  <si>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</si>
  <si>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</si>
  <si>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</si>
  <si>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</si>
  <si>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</si>
  <si>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</si>
  <si>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</si>
  <si>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</si>
  <si>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</si>
  <si>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</si>
  <si>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</si>
  <si>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</si>
  <si>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</si>
  <si>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</si>
  <si>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</si>
  <si>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</si>
  <si>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</si>
  <si>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</si>
  <si>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</si>
  <si>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</si>
  <si>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</si>
  <si>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</si>
  <si>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</si>
  <si>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</si>
  <si>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</si>
  <si>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</si>
  <si>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</si>
  <si>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</si>
  <si>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</si>
  <si>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</si>
  <si>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</si>
  <si>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</si>
  <si>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</si>
  <si>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</si>
  <si>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</si>
  <si>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</si>
  <si>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</si>
  <si>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</si>
  <si>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</si>
  <si>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</si>
  <si>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</si>
  <si>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</si>
  <si>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</si>
  <si>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</si>
  <si>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</si>
  <si>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</si>
  <si>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</si>
  <si>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</si>
  <si>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</si>
  <si>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</si>
  <si>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</si>
  <si>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</si>
  <si>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</si>
  <si>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</si>
  <si>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</si>
  <si>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</si>
  <si>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</si>
  <si>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</si>
  <si>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</si>
  <si>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</si>
  <si>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</si>
  <si>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</si>
  <si>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</si>
  <si>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</si>
  <si>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</si>
  <si>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</si>
  <si>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</si>
  <si>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</si>
  <si>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</si>
  <si>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</si>
  <si>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</si>
  <si>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</si>
  <si>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</si>
  <si>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</si>
  <si>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</si>
  <si>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</si>
  <si>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</si>
  <si>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</si>
  <si>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</si>
  <si>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</si>
  <si>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</si>
  <si>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</si>
  <si>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</si>
  <si>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</si>
  <si>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</si>
  <si>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</si>
  <si>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</si>
  <si>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</si>
  <si>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</si>
  <si>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</si>
  <si>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</si>
  <si>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</si>
  <si>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</si>
  <si>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</si>
  <si>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</si>
  <si>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</si>
  <si>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</si>
  <si>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</si>
  <si>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</si>
  <si>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</si>
  <si>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</si>
  <si>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</si>
  <si>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</si>
  <si>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</si>
  <si>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</si>
  <si>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</si>
  <si>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</si>
  <si>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</si>
  <si>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</si>
  <si>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</si>
  <si>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</si>
  <si>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</si>
  <si>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</si>
  <si>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</si>
  <si>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</si>
  <si>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</si>
  <si>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</si>
  <si>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</si>
  <si>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</si>
  <si>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</si>
  <si>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</si>
  <si>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</si>
  <si>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</si>
  <si>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</si>
  <si>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</si>
  <si>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</si>
  <si>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</si>
  <si>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</si>
  <si>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</si>
  <si>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</si>
  <si>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</si>
  <si>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</si>
  <si>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</si>
  <si>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</si>
  <si>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</si>
  <si>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</si>
  <si>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</si>
  <si>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</si>
  <si>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</si>
  <si>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</si>
  <si>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</si>
  <si>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</si>
  <si>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</si>
  <si>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</si>
  <si>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</si>
  <si>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</si>
  <si>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</si>
  <si>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</si>
  <si>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</si>
  <si>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</si>
  <si>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</si>
  <si>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</si>
  <si>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</si>
  <si>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</si>
  <si>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</si>
  <si>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</si>
  <si>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</si>
  <si>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</si>
  <si>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</si>
  <si>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</si>
  <si>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</si>
  <si>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</si>
  <si>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</si>
  <si>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</si>
  <si>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</si>
  <si>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</si>
  <si>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</si>
  <si>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</si>
  <si>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</si>
  <si>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</si>
  <si>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</si>
  <si>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</si>
  <si>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</si>
  <si>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</si>
  <si>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</si>
  <si>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</si>
  <si>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</si>
  <si>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</si>
  <si>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</si>
  <si>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</si>
  <si>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</si>
  <si>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</si>
  <si>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</si>
  <si>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</si>
  <si>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</si>
  <si>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</si>
  <si>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</si>
  <si>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</si>
  <si>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</si>
  <si>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</si>
  <si>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</si>
  <si>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</si>
  <si>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</si>
  <si>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</si>
  <si>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</si>
  <si>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</si>
  <si>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</si>
  <si>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</si>
  <si>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</si>
  <si>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</si>
  <si>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</si>
  <si>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</si>
  <si>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</si>
  <si>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</si>
  <si>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</si>
  <si>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</si>
  <si>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</si>
  <si>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</si>
  <si>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</si>
  <si>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</si>
  <si>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</si>
  <si>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</si>
  <si>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</si>
  <si>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</si>
  <si>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</si>
  <si>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</si>
  <si>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</si>
  <si>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</si>
  <si>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</si>
  <si>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</si>
  <si>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</si>
  <si>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</si>
  <si>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</si>
  <si>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</si>
  <si>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</si>
  <si>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</si>
  <si>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</si>
  <si>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</si>
  <si>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</si>
  <si>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</si>
  <si>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</si>
  <si>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</si>
  <si>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</si>
  <si>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</si>
  <si>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</si>
  <si>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</si>
  <si>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</si>
  <si>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</si>
  <si>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</si>
  <si>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</si>
  <si>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</si>
  <si>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</si>
  <si>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</si>
  <si>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</si>
  <si>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</si>
  <si>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</si>
  <si>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</si>
  <si>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</si>
  <si>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</si>
  <si>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</si>
  <si>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</si>
  <si>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</si>
  <si>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</si>
  <si>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</si>
  <si>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</si>
  <si>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</si>
  <si>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</si>
  <si>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</si>
  <si>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</si>
  <si>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</si>
  <si>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</si>
  <si>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</si>
  <si>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</si>
  <si>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</si>
  <si>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</si>
  <si>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</si>
  <si>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</si>
  <si>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</si>
  <si>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</si>
  <si>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</si>
  <si>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</si>
  <si>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</si>
  <si>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</si>
  <si>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</si>
  <si>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</si>
  <si>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</si>
  <si>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</si>
  <si>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</si>
  <si>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</si>
  <si>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</si>
  <si>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</si>
  <si>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</si>
  <si>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</si>
  <si>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</si>
  <si>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</si>
  <si>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</si>
  <si>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</si>
  <si>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</si>
  <si>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</si>
  <si>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</si>
  <si>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</si>
  <si>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</si>
  <si>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</si>
  <si>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</si>
  <si>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</si>
  <si>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</si>
  <si>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</si>
  <si>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</si>
  <si>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</si>
  <si>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</si>
  <si>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</si>
  <si>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</si>
  <si>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</si>
  <si>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</si>
  <si>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</si>
  <si>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</si>
  <si>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</si>
  <si>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</si>
  <si>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</si>
  <si>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</si>
  <si>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</si>
  <si>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</si>
  <si>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</si>
  <si>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</si>
  <si>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</si>
  <si>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</si>
  <si>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</si>
  <si>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</si>
  <si>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</si>
  <si>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</si>
  <si>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</si>
  <si>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</si>
  <si>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</si>
  <si>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</si>
  <si>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</si>
  <si>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</si>
  <si>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</si>
  <si>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</si>
  <si>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</si>
  <si>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</si>
  <si>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</si>
  <si>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</si>
  <si>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</si>
  <si>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</si>
  <si>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</si>
  <si>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</si>
  <si>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</si>
  <si>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</si>
  <si>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</si>
  <si>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</si>
  <si>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</si>
  <si>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</si>
  <si>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</si>
  <si>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</si>
  <si>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</si>
  <si>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</si>
  <si>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</si>
  <si>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</si>
  <si>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</si>
  <si>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</si>
  <si>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</si>
  <si>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</si>
  <si>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</si>
  <si>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</si>
  <si>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</si>
  <si>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</si>
  <si>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</si>
  <si>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</si>
  <si>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</si>
  <si>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</si>
  <si>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</si>
  <si>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</si>
  <si>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</si>
  <si>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</si>
  <si>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</si>
  <si>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</si>
  <si>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</si>
  <si>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</si>
  <si>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</si>
  <si>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</si>
  <si>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</si>
  <si>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</si>
  <si>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</si>
  <si>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</si>
  <si>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</si>
  <si>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</si>
  <si>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</si>
  <si>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</si>
  <si>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</si>
  <si>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</si>
  <si>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</si>
  <si>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</si>
  <si>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</si>
  <si>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</si>
  <si>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</si>
  <si>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</si>
  <si>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</si>
  <si>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</si>
  <si>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</si>
  <si>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</si>
  <si>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</si>
  <si>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</si>
  <si>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</si>
  <si>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</si>
  <si>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</si>
  <si>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</si>
  <si>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</si>
  <si>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</si>
  <si>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</si>
  <si>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</si>
  <si>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</si>
  <si>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</si>
  <si>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</si>
  <si>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</si>
  <si>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</si>
  <si>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</si>
  <si>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</si>
  <si>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</si>
  <si>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</si>
  <si>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</si>
  <si>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</si>
  <si>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</si>
  <si>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</si>
  <si>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</si>
  <si>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</si>
  <si>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</si>
  <si>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</si>
  <si>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</si>
  <si>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</si>
  <si>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</si>
  <si>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</si>
  <si>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</si>
  <si>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</si>
  <si>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</si>
  <si>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</si>
  <si>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</si>
  <si>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</si>
  <si>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</si>
  <si>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</si>
  <si>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</si>
  <si>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</si>
  <si>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</si>
  <si>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</si>
  <si>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</si>
  <si>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</si>
  <si>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</si>
  <si>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</si>
  <si>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</si>
  <si>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</si>
  <si>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</si>
  <si>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</si>
  <si>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</si>
  <si>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</si>
  <si>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</si>
  <si>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</si>
  <si>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</si>
  <si>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</si>
  <si>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</si>
  <si>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</si>
  <si>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</si>
  <si>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</si>
  <si>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</si>
  <si>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</si>
  <si>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</si>
  <si>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</si>
  <si>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</si>
  <si>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</si>
  <si>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</si>
  <si>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</si>
  <si>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</si>
  <si>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</si>
  <si>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</si>
  <si>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</si>
  <si>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</si>
  <si>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</si>
  <si>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</si>
  <si>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</si>
  <si>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</si>
  <si>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</si>
  <si>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</si>
  <si>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</si>
  <si>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</si>
  <si>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</si>
  <si>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</si>
  <si>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</si>
  <si>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</si>
  <si>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</si>
  <si>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</si>
  <si>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</si>
  <si>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</si>
  <si>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</si>
  <si>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</si>
  <si>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</si>
  <si>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</si>
  <si>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</si>
  <si>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</si>
  <si>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</si>
  <si>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</si>
  <si>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</si>
  <si>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</si>
  <si>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</si>
  <si>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</si>
  <si>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</si>
  <si>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</si>
  <si>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</si>
  <si>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</si>
  <si>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</si>
  <si>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</si>
  <si>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</si>
  <si>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</si>
  <si>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</si>
  <si>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</si>
  <si>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</si>
  <si>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</si>
  <si>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</si>
  <si>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</si>
  <si>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</si>
  <si>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</si>
  <si>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</si>
  <si>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</si>
  <si>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</si>
  <si>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</si>
  <si>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</si>
  <si>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</si>
  <si>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</si>
  <si>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</si>
  <si>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</si>
  <si>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</si>
  <si>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</si>
  <si>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</si>
  <si>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</si>
  <si>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</si>
  <si>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</si>
  <si>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</si>
  <si>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</si>
  <si>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</si>
  <si>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</si>
  <si>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</si>
  <si>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</si>
  <si>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</si>
  <si>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</si>
  <si>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</si>
  <si>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</si>
  <si>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</si>
  <si>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</si>
  <si>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</si>
  <si>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</si>
  <si>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</si>
  <si>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</si>
  <si>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</si>
  <si>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</si>
  <si>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</si>
  <si>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</si>
  <si>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</si>
  <si>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</si>
  <si>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</si>
  <si>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</si>
  <si>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</si>
  <si>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</si>
  <si>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</si>
  <si>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</si>
  <si>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</si>
  <si>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</si>
  <si>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</si>
  <si>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</si>
  <si>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</si>
  <si>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</si>
  <si>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</si>
  <si>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</si>
  <si>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</si>
  <si>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</si>
  <si>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</si>
  <si>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</si>
  <si>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</si>
  <si>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</si>
  <si>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</si>
  <si>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</si>
  <si>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</si>
  <si>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</si>
  <si>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</si>
  <si>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</si>
  <si>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</si>
  <si>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</si>
  <si>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</si>
  <si>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</si>
  <si>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</si>
  <si>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</si>
  <si>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</si>
  <si>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</si>
  <si>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</si>
  <si>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</si>
  <si>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</si>
  <si>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</si>
  <si>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</si>
  <si>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</si>
  <si>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</si>
  <si>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</si>
  <si>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</si>
  <si>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</si>
  <si>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</si>
  <si>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</si>
  <si>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</si>
  <si>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</si>
  <si>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</si>
  <si>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</si>
  <si>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</si>
  <si>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</si>
  <si>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</si>
  <si>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</si>
  <si>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</si>
  <si>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</si>
  <si>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</si>
  <si>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</si>
  <si>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</si>
  <si>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</si>
  <si>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</si>
  <si>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</si>
  <si>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</si>
  <si>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</si>
  <si>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</si>
  <si>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</si>
  <si>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</si>
  <si>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</si>
  <si>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</si>
  <si>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</si>
  <si>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</si>
  <si>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</si>
  <si>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</si>
  <si>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</si>
  <si>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</si>
  <si>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</si>
  <si>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</si>
  <si>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</si>
  <si>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</si>
  <si>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</si>
  <si>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</si>
  <si>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</si>
  <si>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</si>
  <si>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</si>
  <si>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</si>
  <si>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</si>
  <si>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</si>
  <si>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</si>
  <si>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</si>
  <si>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</si>
  <si>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</si>
  <si>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</si>
  <si>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</si>
  <si>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</si>
  <si>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</si>
  <si>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</si>
  <si>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</si>
  <si>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</si>
  <si>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</si>
  <si>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</si>
  <si>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</si>
  <si>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</si>
  <si>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</si>
  <si>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</si>
  <si>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</si>
  <si>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</si>
  <si>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</si>
  <si>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</si>
  <si>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</si>
  <si>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</si>
  <si>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</si>
  <si>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</si>
  <si>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</si>
  <si>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</si>
  <si>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</si>
  <si>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</si>
  <si>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</si>
  <si>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</si>
  <si>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</si>
  <si>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</si>
  <si>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</si>
  <si>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</si>
  <si>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</si>
  <si>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</si>
  <si>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</si>
  <si>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</si>
  <si>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</si>
  <si>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</si>
  <si>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</si>
  <si>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</si>
  <si>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</si>
  <si>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</si>
  <si>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</si>
  <si>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</si>
  <si>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</si>
  <si>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</si>
  <si>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</si>
  <si>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</si>
  <si>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</si>
  <si>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</si>
  <si>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</si>
  <si>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</si>
  <si>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</si>
  <si>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</si>
  <si>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</si>
  <si>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</si>
  <si>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</si>
  <si>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</si>
  <si>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</si>
  <si>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</si>
  <si>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</si>
  <si>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</si>
  <si>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</si>
  <si>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</si>
  <si>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</si>
  <si>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</si>
  <si>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</si>
  <si>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</si>
  <si>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</si>
  <si>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</si>
  <si>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</si>
  <si>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</si>
  <si>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</si>
  <si>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</si>
  <si>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</si>
  <si>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</si>
  <si>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</si>
  <si>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</si>
  <si>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</si>
  <si>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</si>
  <si>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</si>
  <si>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</si>
  <si>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</si>
  <si>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</si>
  <si>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</si>
  <si>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</si>
  <si>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</si>
  <si>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</si>
  <si>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</si>
  <si>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</si>
  <si>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</si>
  <si>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</si>
  <si>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</si>
  <si>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</si>
  <si>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</si>
  <si>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</si>
  <si>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</si>
  <si>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</si>
  <si>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</si>
  <si>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</si>
  <si>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</si>
  <si>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</si>
  <si>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</si>
  <si>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</si>
  <si>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</si>
  <si>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</si>
  <si>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</si>
  <si>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</si>
  <si>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</si>
  <si>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</si>
  <si>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</si>
  <si>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</si>
  <si>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</si>
  <si>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</si>
  <si>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</si>
  <si>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</si>
  <si>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</si>
  <si>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</si>
  <si>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</si>
  <si>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</si>
  <si>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</si>
  <si>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</si>
  <si>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</si>
  <si>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</si>
  <si>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</si>
  <si>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</si>
  <si>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</si>
  <si>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</si>
  <si>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</si>
  <si>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</si>
  <si>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</si>
  <si>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</si>
  <si>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</si>
  <si>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</si>
  <si>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</si>
  <si>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</si>
  <si>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</si>
  <si>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</si>
  <si>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</si>
  <si>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</si>
  <si>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</si>
  <si>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</si>
  <si>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</si>
  <si>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</si>
  <si>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</si>
  <si>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</si>
  <si>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</si>
  <si>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</si>
  <si>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</si>
  <si>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</si>
  <si>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</si>
  <si>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</si>
  <si>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</si>
  <si>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</si>
  <si>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</si>
  <si>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</si>
  <si>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</si>
  <si>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</si>
  <si>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</si>
  <si>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</si>
  <si>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</si>
  <si>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</si>
  <si>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</si>
  <si>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</si>
  <si>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</si>
  <si>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</si>
  <si>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</si>
  <si>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</si>
  <si>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</si>
  <si>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</si>
  <si>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</si>
  <si>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</si>
  <si>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</si>
  <si>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</si>
  <si>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</si>
  <si>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</si>
  <si>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</si>
  <si>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</si>
  <si>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</si>
  <si>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</si>
  <si>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</si>
  <si>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</si>
  <si>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</si>
  <si>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</si>
  <si>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</si>
  <si>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</si>
  <si>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</si>
  <si>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</si>
  <si>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</si>
  <si>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</si>
  <si>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</si>
  <si>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</si>
  <si>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</si>
  <si>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</si>
  <si>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</si>
  <si>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</si>
  <si>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</si>
  <si>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</si>
  <si>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</si>
  <si>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</si>
  <si>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</si>
  <si>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</si>
  <si>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</si>
  <si>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</si>
  <si>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</si>
  <si>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</si>
  <si>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</si>
  <si>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</si>
  <si>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</si>
  <si>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</si>
  <si>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</si>
  <si>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</si>
  <si>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</si>
  <si>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</si>
  <si>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</si>
  <si>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</si>
  <si>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</si>
  <si>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</si>
  <si>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</si>
  <si>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</si>
  <si>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</si>
  <si>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</si>
  <si>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</si>
  <si>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</si>
  <si>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</si>
  <si>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</si>
  <si>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</si>
  <si>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</si>
  <si>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</si>
  <si>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</si>
  <si>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</si>
  <si>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</si>
  <si>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</si>
  <si>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</si>
  <si>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</si>
  <si>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</si>
  <si>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</si>
  <si>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</si>
  <si>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</si>
  <si>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</si>
  <si>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</si>
  <si>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</si>
  <si>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</si>
  <si>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</si>
  <si>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</si>
  <si>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</si>
  <si>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</si>
  <si>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</si>
  <si>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</si>
  <si>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</si>
  <si>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</si>
  <si>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</si>
  <si>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</si>
  <si>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</si>
  <si>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</si>
  <si>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</si>
  <si>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</si>
  <si>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</si>
  <si>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</si>
  <si>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</si>
  <si>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</si>
  <si>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</si>
  <si>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</si>
  <si>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</si>
  <si>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</si>
  <si>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</si>
  <si>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</si>
  <si>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</si>
  <si>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</si>
  <si>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</si>
  <si>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</si>
  <si>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</si>
  <si>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</si>
  <si>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</si>
  <si>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</si>
  <si>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</si>
  <si>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</si>
  <si>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</si>
  <si>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</si>
  <si>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</si>
  <si>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</si>
  <si>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</si>
  <si>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</si>
  <si>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</si>
  <si>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</si>
  <si>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</si>
  <si>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</si>
  <si>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</si>
  <si>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</si>
  <si>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</si>
  <si>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</si>
  <si>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</si>
  <si>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</si>
  <si>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</si>
  <si>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</si>
  <si>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</si>
  <si>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</si>
  <si>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</si>
  <si>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</si>
  <si>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</si>
  <si>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</si>
  <si>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</si>
  <si>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</si>
  <si>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</si>
  <si>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</si>
  <si>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</si>
  <si>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</si>
  <si>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</si>
  <si>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</si>
  <si>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</si>
  <si>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</si>
  <si>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</si>
  <si>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</si>
  <si>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</si>
  <si>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</si>
  <si>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</si>
  <si>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</si>
  <si>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</si>
  <si>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</si>
  <si>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</si>
  <si>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</si>
  <si>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</si>
  <si>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</si>
  <si>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</si>
  <si>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</si>
  <si>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</si>
  <si>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</si>
  <si>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</si>
  <si>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</si>
  <si>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</si>
  <si>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</si>
  <si>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</si>
  <si>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</si>
  <si>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</si>
  <si>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</si>
  <si>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</si>
  <si>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</si>
  <si>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</si>
  <si>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</si>
  <si>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</si>
  <si>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</si>
  <si>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</si>
  <si>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</si>
  <si>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</si>
  <si>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</si>
  <si>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</si>
  <si>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</si>
  <si>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</si>
  <si>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</si>
  <si>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</si>
  <si>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</si>
  <si>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</si>
  <si>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</si>
  <si>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</si>
  <si>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</si>
  <si>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</si>
  <si>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</si>
  <si>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</si>
  <si>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</si>
  <si>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</si>
  <si>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</si>
  <si>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</si>
  <si>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</si>
  <si>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</si>
  <si>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</si>
  <si>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</si>
  <si>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</si>
  <si>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</si>
  <si>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</si>
  <si>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</si>
  <si>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</si>
  <si>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</si>
  <si>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</si>
  <si>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</si>
  <si>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</si>
  <si>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</si>
  <si>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</si>
  <si>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</si>
  <si>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</si>
  <si>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</si>
  <si>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</si>
  <si>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</si>
  <si>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</si>
  <si>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</si>
  <si>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</si>
  <si>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</si>
  <si>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</si>
  <si>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</si>
  <si>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</si>
  <si>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</si>
  <si>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</si>
  <si>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</si>
  <si>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</si>
  <si>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</si>
  <si>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</si>
  <si>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</si>
  <si>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</si>
  <si>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</si>
  <si>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</si>
  <si>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</si>
  <si>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</si>
  <si>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</si>
  <si>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</si>
  <si>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</si>
  <si>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</si>
  <si>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</si>
  <si>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</si>
  <si>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</si>
  <si>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</si>
  <si>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</si>
  <si>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</si>
  <si>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</si>
  <si>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</si>
  <si>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</si>
  <si>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</si>
  <si>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</si>
  <si>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</si>
  <si>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</si>
  <si>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</si>
  <si>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</si>
  <si>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</si>
  <si>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</si>
  <si>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</si>
  <si>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</si>
  <si>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</si>
  <si>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</si>
  <si>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</si>
  <si>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</si>
  <si>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</si>
  <si>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</si>
  <si>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</si>
  <si>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</si>
  <si>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</si>
  <si>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</si>
  <si>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</si>
  <si>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</si>
  <si>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</si>
  <si>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</si>
  <si>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</si>
  <si>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</si>
  <si>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</si>
  <si>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</si>
  <si>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</si>
  <si>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</si>
  <si>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</si>
  <si>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</si>
  <si>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</si>
  <si>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</si>
  <si>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</si>
  <si>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</si>
  <si>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</si>
  <si>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</si>
  <si>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</si>
  <si>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</si>
  <si>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</si>
  <si>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</si>
  <si>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</si>
  <si>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</si>
  <si>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</si>
  <si>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</si>
  <si>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</si>
  <si>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</si>
  <si>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</si>
  <si>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</si>
  <si>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</si>
  <si>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</si>
  <si>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</si>
  <si>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</si>
  <si>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</si>
  <si>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</si>
  <si>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</si>
  <si>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</si>
  <si>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</si>
  <si>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</si>
  <si>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</si>
  <si>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</si>
  <si>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</si>
  <si>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</si>
  <si>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</si>
  <si>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</si>
  <si>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</si>
  <si>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</si>
  <si>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</si>
  <si>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</si>
  <si>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</si>
  <si>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</si>
  <si>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</si>
  <si>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</si>
  <si>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</si>
  <si>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</si>
  <si>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</si>
  <si>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</si>
  <si>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</si>
  <si>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</si>
  <si>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</si>
  <si>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</si>
  <si>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</si>
  <si>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</si>
  <si>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</si>
  <si>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</si>
  <si>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</si>
  <si>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</si>
  <si>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</si>
  <si>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</si>
  <si>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</si>
  <si>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</si>
  <si>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</si>
  <si>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</si>
  <si>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</si>
  <si>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</si>
  <si>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</si>
  <si>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</si>
  <si>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</si>
  <si>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</si>
  <si>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</si>
  <si>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</si>
  <si>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</si>
  <si>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</si>
  <si>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</si>
  <si>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</si>
  <si>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</si>
  <si>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</si>
  <si>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</si>
  <si>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</si>
  <si>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</si>
  <si>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</si>
  <si>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</si>
  <si>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</si>
  <si>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</si>
  <si>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</si>
  <si>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</si>
  <si>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</si>
  <si>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</si>
  <si>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</si>
  <si>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</si>
  <si>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</si>
  <si>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</si>
  <si>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</si>
  <si>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</si>
  <si>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</si>
  <si>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</si>
  <si>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</si>
  <si>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</si>
  <si>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</si>
  <si>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</si>
  <si>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</si>
  <si>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</si>
  <si>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</si>
  <si>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</si>
  <si>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</si>
  <si>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</si>
  <si>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</si>
  <si>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</si>
  <si>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</si>
  <si>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</si>
  <si>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</si>
  <si>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</si>
  <si>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</si>
  <si>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</si>
  <si>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</si>
  <si>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</si>
  <si>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</si>
  <si>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</si>
  <si>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</si>
  <si>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</si>
  <si>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</si>
  <si>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</si>
  <si>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</si>
  <si>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</si>
  <si>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</si>
  <si>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</si>
  <si>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</si>
  <si>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</si>
  <si>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</si>
  <si>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</si>
  <si>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</si>
  <si>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</si>
  <si>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</si>
  <si>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</si>
  <si>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</si>
  <si>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</si>
  <si>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</si>
  <si>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</si>
  <si>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</si>
  <si>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</si>
  <si>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</si>
  <si>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</si>
  <si>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</si>
  <si>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</si>
  <si>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</si>
  <si>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</si>
  <si>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</si>
  <si>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</si>
  <si>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</si>
  <si>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</si>
  <si>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</si>
  <si>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</si>
  <si>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</si>
  <si>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</si>
  <si>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</si>
  <si>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</si>
  <si>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</si>
  <si>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</si>
  <si>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</si>
  <si>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</si>
  <si>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</si>
  <si>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</si>
  <si>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</si>
  <si>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</si>
  <si>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</si>
  <si>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</si>
  <si>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</si>
  <si>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</si>
  <si>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</si>
  <si>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</si>
  <si>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</si>
  <si>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</si>
  <si>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</si>
  <si>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</si>
  <si>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</si>
  <si>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</si>
  <si>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</si>
  <si>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</si>
  <si>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</si>
  <si>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</si>
  <si>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</si>
  <si>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</si>
  <si>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</si>
  <si>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</si>
  <si>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</si>
  <si>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</si>
  <si>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</si>
  <si>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</si>
  <si>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</si>
  <si>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</si>
  <si>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</si>
  <si>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</si>
  <si>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</si>
  <si>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</si>
  <si>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</si>
  <si>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</si>
  <si>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</si>
  <si>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</si>
  <si>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</si>
  <si>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</si>
  <si>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</si>
  <si>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</si>
  <si>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</si>
  <si>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</si>
  <si>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</si>
  <si>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</si>
  <si>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</si>
  <si>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</si>
  <si>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</si>
  <si>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</si>
  <si>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</si>
  <si>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</si>
  <si>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</si>
  <si>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</si>
  <si>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</si>
  <si>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</si>
  <si>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</si>
  <si>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</si>
  <si>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</si>
  <si>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</si>
  <si>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</si>
  <si>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</si>
  <si>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</si>
  <si>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</si>
  <si>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</si>
  <si>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</si>
  <si>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</si>
  <si>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</si>
  <si>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</si>
  <si>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</si>
  <si>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</si>
  <si>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</si>
  <si>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</si>
  <si>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</si>
  <si>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</si>
  <si>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</si>
  <si>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</si>
  <si>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</si>
  <si>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</si>
  <si>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Phoebe Gour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</si>
</sst>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orders" displayName="orders" ref="A5:Z1044" totalsRowShown="0" dataDxfId="43" headerRowCellStyle="Accent5" dataCellStyle="Percent">
  <autoFilter ref="A5:Z1044" xr:uid="{00000000-0009-0000-0100-000002000000}"/>
  <tableColumns count="26">
    <tableColumn id="1" xr3:uid="{00000000-0010-0000-0000-000001000000}" name="Order No" dataDxfId="42"/>
    <tableColumn id="2" xr3:uid="{00000000-0010-0000-0000-000002000000}" name="Order Date" dataDxfId="41"/>
    <tableColumn id="3" xr3:uid="{00000000-0010-0000-0000-000003000000}" name="Order Year" dataDxfId="40">
      <calculatedColumnFormula>TEXT(B6,"yyyy")</calculatedColumnFormula>
    </tableColumn>
    <tableColumn id="4" xr3:uid="{00000000-0010-0000-0000-000004000000}" name="Customer Name" dataDxfId="39"/>
    <tableColumn id="5" xr3:uid="{00000000-0010-0000-0000-000005000000}" name="Address" dataDxfId="38"/>
    <tableColumn id="6" xr3:uid="{00000000-0010-0000-0000-000006000000}" name="City" dataDxfId="37"/>
    <tableColumn id="7" xr3:uid="{00000000-0010-0000-0000-000007000000}" name="State" dataDxfId="36"/>
    <tableColumn id="8" xr3:uid="{00000000-0010-0000-0000-000008000000}" name="Customer Type" dataDxfId="35"/>
    <tableColumn id="9" xr3:uid="{00000000-0010-0000-0000-000009000000}" name="Emp ID" dataDxfId="34"/>
    <tableColumn id="10" xr3:uid="{00000000-0010-0000-0000-00000A000000}" name="Order Priority" dataDxfId="33"/>
    <tableColumn id="11" xr3:uid="{00000000-0010-0000-0000-00000B000000}" name="Product Name" dataDxfId="32"/>
    <tableColumn id="12" xr3:uid="{00000000-0010-0000-0000-00000C000000}" name="Product Category" dataDxfId="31"/>
    <tableColumn id="13" xr3:uid="{00000000-0010-0000-0000-00000D000000}" name="Product Container" dataDxfId="30"/>
    <tableColumn id="14" xr3:uid="{00000000-0010-0000-0000-00000E000000}" name="Ship Mode" dataDxfId="29"/>
    <tableColumn id="15" xr3:uid="{00000000-0010-0000-0000-00000F000000}" name="Ship Date" dataDxfId="28"/>
    <tableColumn id="16" xr3:uid="{00000000-0010-0000-0000-000010000000}" name="Days to Ship" dataDxfId="27">
      <calculatedColumnFormula>O6-B6</calculatedColumnFormula>
    </tableColumn>
    <tableColumn id="17" xr3:uid="{00000000-0010-0000-0000-000011000000}" name="Cost Price" dataDxfId="26"/>
    <tableColumn id="18" xr3:uid="{00000000-0010-0000-0000-000012000000}" name="Retail Price" dataDxfId="25"/>
    <tableColumn id="19" xr3:uid="{00000000-0010-0000-0000-000013000000}" name="Profit Margin" dataDxfId="24">
      <calculatedColumnFormula>R6-Q6</calculatedColumnFormula>
    </tableColumn>
    <tableColumn id="20" xr3:uid="{00000000-0010-0000-0000-000014000000}" name="Order Quantity" dataDxfId="23"/>
    <tableColumn id="21" xr3:uid="{00000000-0010-0000-0000-000015000000}" name="Sub Total" dataDxfId="22">
      <calculatedColumnFormula>R6*T6</calculatedColumnFormula>
    </tableColumn>
    <tableColumn id="22" xr3:uid="{00000000-0010-0000-0000-000016000000}" name="Discount %" dataDxfId="21" dataCellStyle="Percent"/>
    <tableColumn id="23" xr3:uid="{00000000-0010-0000-0000-000017000000}" name="Discount $" dataDxfId="20" dataCellStyle="Percent">
      <calculatedColumnFormula>U6*V6</calculatedColumnFormula>
    </tableColumn>
    <tableColumn id="24" xr3:uid="{00000000-0010-0000-0000-000018000000}" name="Order Total" dataDxfId="19" dataCellStyle="Percent">
      <calculatedColumnFormula>U6-W6</calculatedColumnFormula>
    </tableColumn>
    <tableColumn id="25" xr3:uid="{00000000-0010-0000-0000-000019000000}" name="Shipping Cost" dataDxfId="18"/>
    <tableColumn id="26" xr3:uid="{00000000-0010-0000-0000-00001A000000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aff" displayName="Staff" ref="A3:O38" totalsRowShown="0" headerRowDxfId="16" dataDxfId="15" headerRowCellStyle="Accent5">
  <tableColumns count="15">
    <tableColumn id="1" xr3:uid="{00000000-0010-0000-0100-000001000000}" name="Emp ID" dataDxfId="14"/>
    <tableColumn id="2" xr3:uid="{00000000-0010-0000-0100-000002000000}" name="Last" dataDxfId="13"/>
    <tableColumn id="3" xr3:uid="{00000000-0010-0000-0100-000003000000}" name="First" dataDxfId="12"/>
    <tableColumn id="4" xr3:uid="{00000000-0010-0000-0100-000004000000}" name="Full Name" dataDxfId="11">
      <calculatedColumnFormula>PROPER(C4&amp;" "&amp;B4)</calculatedColumnFormula>
    </tableColumn>
    <tableColumn id="5" xr3:uid="{00000000-0010-0000-0100-000005000000}" name="Gender" dataDxfId="10"/>
    <tableColumn id="6" xr3:uid="{00000000-0010-0000-0100-000006000000}" name="Email" dataDxfId="9"/>
    <tableColumn id="7" xr3:uid="{00000000-0010-0000-0100-000007000000}" name="Date of Hire" dataDxfId="8"/>
    <tableColumn id="8" xr3:uid="{00000000-0010-0000-0100-000008000000}" name="Years Service" dataDxfId="7">
      <calculatedColumnFormula>YEARFRAC(G4,TODAY())</calculatedColumnFormula>
    </tableColumn>
    <tableColumn id="9" xr3:uid="{00000000-0010-0000-0100-000009000000}" name="Department" dataDxfId="6"/>
    <tableColumn id="10" xr3:uid="{00000000-0010-0000-0100-00000A000000}" name="Location" dataDxfId="5"/>
    <tableColumn id="11" xr3:uid="{00000000-0010-0000-0100-00000B000000}" name="Floor" dataDxfId="4">
      <calculatedColumnFormula>LEFT(J4,2)</calculatedColumnFormula>
    </tableColumn>
    <tableColumn id="12" xr3:uid="{00000000-0010-0000-0100-00000C000000}" name="Extension" dataDxfId="3">
      <calculatedColumnFormula>RIGHT(J4,4)</calculatedColumnFormula>
    </tableColumn>
    <tableColumn id="13" xr3:uid="{00000000-0010-0000-0100-00000D000000}" name="Last Review" dataDxfId="2"/>
    <tableColumn id="14" xr3:uid="{00000000-0010-0000-0100-00000E000000}" name="Next Review" dataDxfId="1">
      <calculatedColumnFormula>M4+365</calculatedColumnFormula>
    </tableColumn>
    <tableColumn id="15" xr3:uid="{00000000-0010-0000-0100-00000F000000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6" zoomScaleNormal="100" workbookViewId="0">
      <selection activeCell="T6" sqref="T6:T1044"/>
    </sheetView>
  </sheetViews>
  <sheetFormatPr defaultColWidth="8.81640625" defaultRowHeight="14.5" x14ac:dyDescent="0.35"/>
  <cols>
    <col min="1" max="1" width="10.453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1796875" style="1" customWidth="1"/>
    <col min="10" max="10" width="15" style="1" customWidth="1"/>
    <col min="11" max="11" width="27.17968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.81640625" style="1" customWidth="1"/>
    <col min="17" max="17" width="12" style="1" customWidth="1"/>
    <col min="18" max="18" width="12.7265625" style="1" customWidth="1"/>
    <col min="19" max="19" width="13.7265625" style="1" customWidth="1"/>
    <col min="20" max="20" width="15.26953125" style="1" customWidth="1"/>
    <col min="21" max="21" width="12.1796875" style="1" customWidth="1"/>
    <col min="22" max="22" width="11.81640625" style="1" customWidth="1"/>
    <col min="23" max="23" width="11.453125" style="1" customWidth="1"/>
    <col min="24" max="24" width="12.54296875" style="1" customWidth="1"/>
    <col min="25" max="25" width="14.453125" style="1" customWidth="1"/>
    <col min="26" max="26" width="12.453125" style="1" bestFit="1" customWidth="1"/>
    <col min="27" max="16384" width="8.81640625" style="1"/>
  </cols>
  <sheetData>
    <row r="1" spans="1:26" customFormat="1" ht="34" customHeight="1" x14ac:dyDescent="0.7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5">
      <c r="P2" s="27"/>
    </row>
    <row r="3" spans="1:26" customFormat="1" x14ac:dyDescent="0.35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35">
      <c r="P4" s="27"/>
    </row>
    <row r="5" spans="1:26" customFormat="1" ht="18" customHeight="1" x14ac:dyDescent="0.3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A16" zoomScaleNormal="100" workbookViewId="0">
      <selection activeCell="G23" sqref="G23"/>
    </sheetView>
  </sheetViews>
  <sheetFormatPr defaultRowHeight="14.5" x14ac:dyDescent="0.35"/>
  <cols>
    <col min="1" max="1" width="12.81640625" customWidth="1"/>
    <col min="2" max="2" width="20.26953125" style="27" customWidth="1"/>
    <col min="3" max="3" width="15.26953125" customWidth="1"/>
    <col min="4" max="7" width="14.81640625" customWidth="1"/>
    <col min="8" max="8" width="21.7265625" style="27" customWidth="1"/>
  </cols>
  <sheetData>
    <row r="1" spans="1:19" ht="34" customHeight="1" x14ac:dyDescent="0.7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5"/>
    <row r="3" spans="1:19" x14ac:dyDescent="0.35">
      <c r="A3" s="33" t="s">
        <v>1863</v>
      </c>
      <c r="B3" s="33"/>
      <c r="G3" s="42" t="s">
        <v>2158</v>
      </c>
      <c r="H3" s="50">
        <v>7.0000000000000007E-2</v>
      </c>
    </row>
    <row r="4" spans="1:19" x14ac:dyDescent="0.3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35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35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3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35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3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35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3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3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3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3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3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3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3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3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4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48716.019620999999</v>
      </c>
    </row>
    <row r="20" spans="1:8" ht="15" thickTop="1" x14ac:dyDescent="0.35"/>
    <row r="21" spans="1:8" x14ac:dyDescent="0.35">
      <c r="A21" s="37" t="s">
        <v>2141</v>
      </c>
    </row>
    <row r="22" spans="1:8" x14ac:dyDescent="0.3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3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3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4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35">
      <c r="A27" s="14"/>
      <c r="B27"/>
    </row>
    <row r="28" spans="1:8" x14ac:dyDescent="0.35">
      <c r="A28" s="40" t="s">
        <v>2144</v>
      </c>
    </row>
    <row r="29" spans="1:8" x14ac:dyDescent="0.35">
      <c r="A29" s="9" t="s">
        <v>2145</v>
      </c>
      <c r="B29" s="47" t="s">
        <v>2159</v>
      </c>
      <c r="C29" s="41" t="str">
        <f>INDEX(Emp_ID,MATCH(B29,Full_Name,0))</f>
        <v>E1250</v>
      </c>
      <c r="G29" s="9"/>
      <c r="H29" s="13" t="s">
        <v>2148</v>
      </c>
    </row>
    <row r="30" spans="1:8" x14ac:dyDescent="0.35">
      <c r="A30" s="14" t="s">
        <v>2146</v>
      </c>
      <c r="B30">
        <f>COUNTIFS(Account_Manager,C29)</f>
        <v>87</v>
      </c>
      <c r="C30" s="42" t="str">
        <f>IF(B30&lt;20,"Poor",IF(B30&lt;50,"Medium",IF(B30&lt;100,"Good","Excellent")))</f>
        <v>Good</v>
      </c>
      <c r="G30" s="44" t="s">
        <v>20</v>
      </c>
      <c r="H30" s="18">
        <f>COUNTIFS(Customer_Type,G30,Account_Manager,$C$29)</f>
        <v>19</v>
      </c>
    </row>
    <row r="31" spans="1:8" x14ac:dyDescent="0.35">
      <c r="A31" t="s">
        <v>1939</v>
      </c>
      <c r="B31" s="31">
        <f>INDEX(C5:C18,MATCH(C29,A5:A18,0))</f>
        <v>78760.563399999999</v>
      </c>
      <c r="C31" s="42" t="str">
        <f>IF(B31&gt;=AVERAGE(C5:C18),"Above Average","Below Average")</f>
        <v>Below Average</v>
      </c>
      <c r="G31" s="45" t="s">
        <v>27</v>
      </c>
      <c r="H31" s="51">
        <f>COUNTIFS(Customer_Type,G31,Account_Manager,$C$29)</f>
        <v>25</v>
      </c>
    </row>
    <row r="32" spans="1:8" x14ac:dyDescent="0.35">
      <c r="A32" t="s">
        <v>2147</v>
      </c>
      <c r="B32" s="12">
        <v>2015</v>
      </c>
      <c r="C32" s="31">
        <f>INDEX(D5:G18,MATCH(B29,B5:B18,0),MATCH(B32,D4:G4,0))</f>
        <v>22104.2487</v>
      </c>
      <c r="G32" s="38" t="s">
        <v>39</v>
      </c>
      <c r="H32" s="18">
        <f>COUNTIFS(Customer_Type,G32,Account_Manager,$C$29)</f>
        <v>15</v>
      </c>
    </row>
    <row r="33" spans="7:8" x14ac:dyDescent="0.35">
      <c r="G33" s="39" t="s">
        <v>46</v>
      </c>
      <c r="H33" s="18">
        <f>COUNTIFS(Customer_Type,G33,Account_Manager,$C$29)</f>
        <v>28</v>
      </c>
    </row>
    <row r="34" spans="7:8" x14ac:dyDescent="0.35">
      <c r="G34" s="19" t="s">
        <v>839</v>
      </c>
      <c r="H34" s="49">
        <f>SUM(H30:H33)</f>
        <v>87</v>
      </c>
    </row>
  </sheetData>
  <dataValidations count="2">
    <dataValidation type="list" allowBlank="1" showInputMessage="1" showErrorMessage="1" sqref="B29" xr:uid="{00000000-0002-0000-0100-000000000000}">
      <formula1>$B$5:$B$18</formula1>
    </dataValidation>
    <dataValidation type="list" allowBlank="1" showInputMessage="1" showErrorMessage="1" sqref="B32" xr:uid="{00000000-0002-0000-0100-000001000000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zoomScale="130" zoomScaleNormal="130" workbookViewId="0">
      <selection activeCell="E5" sqref="E5"/>
    </sheetView>
  </sheetViews>
  <sheetFormatPr defaultRowHeight="14.5" x14ac:dyDescent="0.35"/>
  <cols>
    <col min="1" max="1" width="16.453125" customWidth="1"/>
    <col min="2" max="2" width="12.26953125" bestFit="1" customWidth="1"/>
    <col min="3" max="4" width="15.81640625" bestFit="1" customWidth="1"/>
    <col min="5" max="5" width="17.81640625" customWidth="1"/>
  </cols>
  <sheetData>
    <row r="1" spans="1:15" s="27" customFormat="1" ht="34" customHeight="1" x14ac:dyDescent="0.7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5">
      <c r="A3" s="37" t="s">
        <v>2153</v>
      </c>
    </row>
    <row r="4" spans="1:15" x14ac:dyDescent="0.35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35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35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35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4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8"/>
  <sheetViews>
    <sheetView workbookViewId="0">
      <selection activeCell="A4" sqref="A4"/>
    </sheetView>
  </sheetViews>
  <sheetFormatPr defaultColWidth="9.26953125" defaultRowHeight="14.5" x14ac:dyDescent="0.35"/>
  <cols>
    <col min="1" max="1" width="9.26953125" style="1"/>
    <col min="2" max="2" width="10.81640625" style="1" bestFit="1" customWidth="1"/>
    <col min="3" max="3" width="9" style="1" bestFit="1" customWidth="1"/>
    <col min="4" max="4" width="16.81640625" style="1" bestFit="1" customWidth="1"/>
    <col min="5" max="5" width="9.26953125" style="1" customWidth="1"/>
    <col min="6" max="6" width="29.1796875" style="1" bestFit="1" customWidth="1"/>
    <col min="7" max="7" width="13.54296875" style="1" customWidth="1"/>
    <col min="8" max="8" width="14.453125" style="1" customWidth="1"/>
    <col min="9" max="9" width="15.54296875" style="1" bestFit="1" customWidth="1"/>
    <col min="10" max="10" width="16.54296875" style="1" customWidth="1"/>
    <col min="11" max="11" width="7.26953125" style="1" customWidth="1"/>
    <col min="12" max="12" width="11.453125" style="1" customWidth="1"/>
    <col min="13" max="13" width="13.26953125" style="1" customWidth="1"/>
    <col min="14" max="14" width="13.81640625" style="1" customWidth="1"/>
    <col min="15" max="15" width="15" style="1" customWidth="1"/>
    <col min="16" max="16384" width="9.26953125" style="1"/>
  </cols>
  <sheetData>
    <row r="1" spans="1:26" s="27" customFormat="1" ht="34" customHeight="1" x14ac:dyDescent="0.7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19.405555555555555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19.333333333333332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17.794444444444444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16.180555555555557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14.95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14.416666666666666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14.263888888888889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13.652777777777779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12.205555555555556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11.83611111111111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10.53888888888889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10.377777777777778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9.35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9.0222222222222221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8.2527777777777782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7.7611111111111111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7.6638888888888888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7.1388888888888893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6.0805555555555557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5.7944444444444443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5.7666666666666666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5.6222222222222218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5.5305555555555559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5.4944444444444445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5.1694444444444443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4.875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4.8722222222222218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4.6222222222222218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4.6138888888888889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4.4861111111111107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4.45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3.6111111111111112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3.5277777777777777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10.463888888888889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3.1055555555555556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2020-06-27T18:16:08Z</dcterms:modified>
</cp:coreProperties>
</file>