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4\workbook\"/>
    </mc:Choice>
  </mc:AlternateContent>
  <xr:revisionPtr revIDLastSave="0" documentId="13_ncr:1_{F9BA19C6-B7FA-4CD4-BAA4-DC58EE2B56F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0" l="1"/>
  <c r="H24" i="10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4" i="10" s="1"/>
  <c r="H33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5" i="10" l="1"/>
  <c r="E10" i="10"/>
  <c r="Z3" i="1"/>
  <c r="E12" i="10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C32" i="10" l="1"/>
  <c r="G24" i="10"/>
  <c r="G25" i="10"/>
  <c r="F26" i="10"/>
  <c r="B5" i="15"/>
  <c r="G23" i="10"/>
  <c r="H23" i="10"/>
  <c r="D26" i="10"/>
  <c r="C15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H19" i="10" l="1"/>
  <c r="C5" i="15"/>
  <c r="B8" i="15"/>
  <c r="C31" i="10"/>
  <c r="C19" i="10"/>
  <c r="E5" i="15" l="1"/>
  <c r="E8" i="15" s="1"/>
  <c r="C8" i="15"/>
  <c r="G26" i="10" l="1"/>
  <c r="H26" i="10" s="1"/>
  <c r="G19" i="10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<sst xmlns="http://schemas.openxmlformats.org/spreadsheetml/2006/main" count="12806" uniqueCount="2160">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</sst>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166" fontId="4" fillId="2" borderId="1" xfId="2" applyNumberFormat="1"/>
    <xf numFmtId="0" fontId="2" fillId="9" borderId="0" xfId="0" applyFont="1" applyFill="1" applyAlignment="1"/>
    <xf numFmtId="0" fontId="4" fillId="9" borderId="1" xfId="2" applyFill="1"/>
    <xf numFmtId="0" fontId="0" fillId="9" borderId="1" xfId="0" applyFill="1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61590.35579999999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36328125" style="1" hidden="1" customWidth="1"/>
    <col min="7" max="7" width="9" style="1" customWidth="1"/>
    <col min="8" max="8" width="15.1796875" style="1" customWidth="1"/>
    <col min="9" max="9" width="17.1796875" style="1" customWidth="1"/>
    <col min="10" max="10" width="15" style="1" customWidth="1"/>
    <col min="11" max="11" width="27.1796875" style="1" customWidth="1"/>
    <col min="12" max="12" width="18.36328125" style="1" customWidth="1"/>
    <col min="13" max="13" width="19" style="1" customWidth="1"/>
    <col min="14" max="14" width="12.36328125" style="1" customWidth="1"/>
    <col min="15" max="15" width="11.26953125" style="1" customWidth="1"/>
    <col min="16" max="16" width="12.81640625" style="1" customWidth="1"/>
    <col min="17" max="17" width="12" style="1" customWidth="1"/>
    <col min="18" max="18" width="12.7265625" style="1" customWidth="1"/>
    <col min="19" max="19" width="13.7265625" style="1" customWidth="1"/>
    <col min="20" max="20" width="15.26953125" style="1" customWidth="1"/>
    <col min="21" max="21" width="12.1796875" style="1" customWidth="1"/>
    <col min="22" max="22" width="11.81640625" style="1" customWidth="1"/>
    <col min="23" max="23" width="11.36328125" style="1" customWidth="1"/>
    <col min="24" max="24" width="12.54296875" style="1" customWidth="1"/>
    <col min="25" max="25" width="14.36328125" style="1" customWidth="1"/>
    <col min="26" max="26" width="12.453125" style="1" bestFit="1" customWidth="1"/>
    <col min="27" max="16384" width="8.81640625" style="1"/>
  </cols>
  <sheetData>
    <row r="1" spans="1:26" customFormat="1" ht="34" customHeight="1" x14ac:dyDescent="0.7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5">
      <c r="P2" s="27"/>
    </row>
    <row r="3" spans="1:26" customFormat="1" x14ac:dyDescent="0.3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35">
      <c r="P4" s="27"/>
    </row>
    <row r="5" spans="1:26" customFormat="1" ht="18" customHeight="1" x14ac:dyDescent="0.3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17" zoomScale="72" workbookViewId="0">
      <selection activeCell="H32" sqref="H32"/>
    </sheetView>
  </sheetViews>
  <sheetFormatPr defaultRowHeight="14.5" x14ac:dyDescent="0.35"/>
  <cols>
    <col min="1" max="1" width="12.81640625" customWidth="1"/>
    <col min="2" max="2" width="20.26953125" style="27" customWidth="1"/>
    <col min="3" max="3" width="15.26953125" customWidth="1"/>
    <col min="4" max="7" width="14.81640625" customWidth="1"/>
    <col min="8" max="8" width="13.7265625" style="27" customWidth="1"/>
  </cols>
  <sheetData>
    <row r="1" spans="1:19" ht="34" customHeight="1" x14ac:dyDescent="0.7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5"/>
    <row r="3" spans="1:19" x14ac:dyDescent="0.35">
      <c r="A3" s="33" t="s">
        <v>1863</v>
      </c>
      <c r="B3" s="33"/>
      <c r="G3" s="42" t="s">
        <v>2159</v>
      </c>
      <c r="H3" s="48">
        <v>0.06</v>
      </c>
    </row>
    <row r="4" spans="1:19" x14ac:dyDescent="0.3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35">
      <c r="A5" s="3" t="s">
        <v>1996</v>
      </c>
      <c r="B5" s="49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28860.129326000002</v>
      </c>
    </row>
    <row r="6" spans="1:19" x14ac:dyDescent="0.35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472.82317599999993</v>
      </c>
    </row>
    <row r="7" spans="1:19" x14ac:dyDescent="0.3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2975.7207219999996</v>
      </c>
    </row>
    <row r="8" spans="1:19" x14ac:dyDescent="0.35">
      <c r="A8" s="3" t="s">
        <v>2022</v>
      </c>
      <c r="B8" s="49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11324.496114</v>
      </c>
    </row>
    <row r="9" spans="1:19" x14ac:dyDescent="0.3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21857.05531</v>
      </c>
    </row>
    <row r="10" spans="1:19" x14ac:dyDescent="0.35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29658.503836000007</v>
      </c>
    </row>
    <row r="11" spans="1:19" x14ac:dyDescent="0.3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2885.5450380000002</v>
      </c>
    </row>
    <row r="12" spans="1:19" x14ac:dyDescent="0.3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50671.087355999996</v>
      </c>
    </row>
    <row r="13" spans="1:19" x14ac:dyDescent="0.3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44203.291821999999</v>
      </c>
    </row>
    <row r="14" spans="1:19" x14ac:dyDescent="0.3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28427.385280000002</v>
      </c>
    </row>
    <row r="15" spans="1:19" x14ac:dyDescent="0.35">
      <c r="A15" s="3" t="s">
        <v>2097</v>
      </c>
      <c r="B15" s="3" t="str">
        <f>VLOOKUP(A15,Staff[],4,0)</f>
        <v>Radhya Staples</v>
      </c>
      <c r="C15" s="31">
        <f>SUM(D15:F15)</f>
        <v>61590.35579999999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11234.968832</v>
      </c>
    </row>
    <row r="16" spans="1:19" x14ac:dyDescent="0.3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7794.2814420000004</v>
      </c>
    </row>
    <row r="17" spans="1:8" x14ac:dyDescent="0.3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14874.156804</v>
      </c>
    </row>
    <row r="18" spans="1:8" x14ac:dyDescent="0.3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33386.572914000004</v>
      </c>
    </row>
    <row r="19" spans="1:8" ht="15" thickBot="1" x14ac:dyDescent="0.4">
      <c r="A19" s="34" t="s">
        <v>2139</v>
      </c>
      <c r="B19" s="35"/>
      <c r="C19" s="36">
        <f>SUM(C5:C18)</f>
        <v>1079173.0753620001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 ca="1">SUM(G5:G19)</f>
        <v>0</v>
      </c>
      <c r="H19" s="36">
        <f>SUM(H17:H18)</f>
        <v>48260.729718000002</v>
      </c>
    </row>
    <row r="20" spans="1:8" ht="15" thickTop="1" x14ac:dyDescent="0.35"/>
    <row r="21" spans="1:8" x14ac:dyDescent="0.35">
      <c r="A21" s="37" t="s">
        <v>2141</v>
      </c>
    </row>
    <row r="22" spans="1:8" x14ac:dyDescent="0.3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3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31">
        <f t="shared" si="7"/>
        <v>74470.253366666671</v>
      </c>
    </row>
    <row r="25" spans="1:8" x14ac:dyDescent="0.3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" thickBot="1" x14ac:dyDescent="0.4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" thickTop="1" x14ac:dyDescent="0.35">
      <c r="A27" s="14"/>
      <c r="B27"/>
    </row>
    <row r="28" spans="1:8" x14ac:dyDescent="0.35">
      <c r="A28" s="40" t="s">
        <v>2144</v>
      </c>
    </row>
    <row r="29" spans="1:8" x14ac:dyDescent="0.3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3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0">
        <f>_xlfn.SINGLE(COUNTIFS(Customer_Type,G31,Account_Manager,$C$29))</f>
        <v>28</v>
      </c>
    </row>
    <row r="32" spans="1:8" x14ac:dyDescent="0.3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5">
      <c r="G33" s="39" t="s">
        <v>46</v>
      </c>
      <c r="H33" s="18">
        <f>COUNTIFS(Customer_Type,G33,Account_Manager,$C$29)</f>
        <v>53</v>
      </c>
    </row>
    <row r="34" spans="7:8" x14ac:dyDescent="0.35">
      <c r="G34" s="19" t="s">
        <v>839</v>
      </c>
      <c r="H34" s="51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5" x14ac:dyDescent="0.35"/>
  <cols>
    <col min="1" max="1" width="16.453125" customWidth="1"/>
    <col min="2" max="2" width="12.26953125" bestFit="1" customWidth="1"/>
    <col min="3" max="4" width="15.81640625" bestFit="1" customWidth="1"/>
    <col min="5" max="5" width="17.81640625" customWidth="1"/>
  </cols>
  <sheetData>
    <row r="1" spans="1:15" s="27" customFormat="1" ht="34" customHeight="1" x14ac:dyDescent="0.7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5">
      <c r="A3" s="37" t="s">
        <v>2154</v>
      </c>
    </row>
    <row r="4" spans="1:15" x14ac:dyDescent="0.3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35">
      <c r="A5" s="3" t="s">
        <v>35</v>
      </c>
      <c r="B5" s="31">
        <f>'Sales Dash'!F23</f>
        <v>185959.90620000003</v>
      </c>
      <c r="C5" s="31">
        <f>B5*('Sales Dash'!$H$3+1)</f>
        <v>197117.50057200005</v>
      </c>
      <c r="D5" s="31">
        <v>64000</v>
      </c>
      <c r="E5" s="31">
        <f>C5-D5</f>
        <v>133117.50057200005</v>
      </c>
    </row>
    <row r="6" spans="1:15" x14ac:dyDescent="0.35">
      <c r="A6" s="3" t="s">
        <v>19</v>
      </c>
      <c r="B6" s="31">
        <f>'Sales Dash'!F24</f>
        <v>61835.135999999999</v>
      </c>
      <c r="C6" s="31">
        <f>B6*('Sales Dash'!$H$3+1)</f>
        <v>65545.244160000002</v>
      </c>
      <c r="D6" s="31">
        <v>38500</v>
      </c>
      <c r="E6" s="31">
        <f t="shared" ref="E6:E7" si="0">C6-D6</f>
        <v>27045.244160000002</v>
      </c>
    </row>
    <row r="7" spans="1:15" x14ac:dyDescent="0.35">
      <c r="A7" s="3" t="s">
        <v>1866</v>
      </c>
      <c r="B7" s="31">
        <f>'Sales Dash'!F25</f>
        <v>24493.654000000002</v>
      </c>
      <c r="C7" s="31">
        <f>B7*('Sales Dash'!$H$3+1)</f>
        <v>25963.273240000002</v>
      </c>
      <c r="D7" s="31">
        <v>12500</v>
      </c>
      <c r="E7" s="31">
        <f t="shared" si="0"/>
        <v>13463.273240000002</v>
      </c>
    </row>
    <row r="8" spans="1:15" ht="15" thickBot="1" x14ac:dyDescent="0.4">
      <c r="A8" s="35" t="s">
        <v>2139</v>
      </c>
      <c r="B8" s="36">
        <f>SUM(B5:B7)</f>
        <v>272288.69620000001</v>
      </c>
      <c r="C8" s="36">
        <f>SUM(C5:C7)</f>
        <v>288626.01797200006</v>
      </c>
      <c r="D8" s="36">
        <f>SUM(D5:D7)</f>
        <v>115000</v>
      </c>
      <c r="E8" s="36">
        <f>SUM(E5:E7)</f>
        <v>173626.01797200006</v>
      </c>
    </row>
    <row r="9" spans="1:15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6953125" defaultRowHeight="14.5" x14ac:dyDescent="0.35"/>
  <cols>
    <col min="1" max="1" width="9.26953125" style="1"/>
    <col min="2" max="2" width="10.90625" style="1" bestFit="1" customWidth="1"/>
    <col min="3" max="3" width="9" style="1" bestFit="1" customWidth="1"/>
    <col min="4" max="4" width="16.81640625" style="1" bestFit="1" customWidth="1"/>
    <col min="5" max="5" width="9.26953125" style="1" customWidth="1"/>
    <col min="6" max="6" width="29.08984375" style="1" bestFit="1" customWidth="1"/>
    <col min="7" max="7" width="13.54296875" style="1" customWidth="1"/>
    <col min="8" max="8" width="14.453125" style="1" customWidth="1"/>
    <col min="9" max="9" width="15.6328125" style="1" bestFit="1" customWidth="1"/>
    <col min="10" max="10" width="16.6328125" style="1" customWidth="1"/>
    <col min="11" max="11" width="7.26953125" style="1" customWidth="1"/>
    <col min="12" max="12" width="11.453125" style="1" customWidth="1"/>
    <col min="13" max="13" width="13.26953125" style="1" customWidth="1"/>
    <col min="14" max="14" width="13.90625" style="1" customWidth="1"/>
    <col min="15" max="15" width="15" style="1" customWidth="1"/>
    <col min="16" max="16384" width="9.26953125" style="1"/>
  </cols>
  <sheetData>
    <row r="1" spans="1:26" s="27" customFormat="1" ht="34" customHeight="1" x14ac:dyDescent="0.7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19.405555555555555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19.333333333333332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17.794444444444444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16.180555555555557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14.95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14.416666666666666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14.263888888888889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13.652777777777779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12.205555555555556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11.83611111111111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10.53888888888889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10.377777777777778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9.35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9.0222222222222221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8.2527777777777782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7.7611111111111111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7.6638888888888888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7.1388888888888893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6.0805555555555557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5.7944444444444443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5.7666666666666666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5.6222222222222218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5.5305555555555559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5.4944444444444445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5.1694444444444443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4.875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4.8722222222222218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4.6222222222222218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4.6138888888888889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4.4861111111111107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4.45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3.6111111111111112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3.5277777777777777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10.463888888888889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3.1055555555555556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2020-06-27T17:32:28Z</dcterms:modified>
</cp:coreProperties>
</file>