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H2\Downloads\"/>
    </mc:Choice>
  </mc:AlternateContent>
  <xr:revisionPtr revIDLastSave="0" documentId="8_{9878F33C-795F-47B7-897F-7EB740516D3E}" xr6:coauthVersionLast="47" xr6:coauthVersionMax="47" xr10:uidLastSave="{00000000-0000-0000-0000-000000000000}"/>
  <bookViews>
    <workbookView xWindow="-108" yWindow="-108" windowWidth="23256" windowHeight="12576" activeTab="1" xr2:uid="{00000000-000D-0000-FFFF-FFFF00000000}"/>
  </bookViews>
  <sheets>
    <sheet name="total sales 1" sheetId="19" r:id="rId1"/>
    <sheet name="Dashboard" sheetId="22" r:id="rId2"/>
    <sheet name="Total sales per country"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507" i="17"/>
  <c r="N783" i="17"/>
  <c r="N871" i="17"/>
  <c r="N957" i="17"/>
  <c r="M97" i="17"/>
  <c r="M158" i="17"/>
  <c r="M200" i="17"/>
  <c r="M242" i="17"/>
  <c r="M286" i="17"/>
  <c r="M328" i="17"/>
  <c r="M365" i="17"/>
  <c r="M401" i="17"/>
  <c r="M435" i="17"/>
  <c r="M467" i="17"/>
  <c r="M499" i="17"/>
  <c r="M523" i="17"/>
  <c r="M546" i="17"/>
  <c r="M564" i="17"/>
  <c r="M582" i="17"/>
  <c r="M598" i="17"/>
  <c r="M611" i="17"/>
  <c r="M625" i="17"/>
  <c r="M636" i="17"/>
  <c r="M648" i="17"/>
  <c r="M656" i="17"/>
  <c r="M664" i="17"/>
  <c r="M672" i="17"/>
  <c r="M680" i="17"/>
  <c r="M688" i="17"/>
  <c r="M696" i="17"/>
  <c r="M704" i="17"/>
  <c r="M712" i="17"/>
  <c r="M720" i="17"/>
  <c r="M728" i="17"/>
  <c r="M736" i="17"/>
  <c r="M744" i="17"/>
  <c r="M752" i="17"/>
  <c r="M760" i="17"/>
  <c r="M768" i="17"/>
  <c r="M776" i="17"/>
  <c r="M784" i="17"/>
  <c r="M792" i="17"/>
  <c r="M800" i="17"/>
  <c r="M808" i="17"/>
  <c r="M816" i="17"/>
  <c r="M824" i="17"/>
  <c r="M832" i="17"/>
  <c r="M840" i="17"/>
  <c r="M848" i="17"/>
  <c r="M856" i="17"/>
  <c r="M864" i="17"/>
  <c r="M872" i="17"/>
  <c r="M880" i="17"/>
  <c r="M888" i="17"/>
  <c r="M896" i="17"/>
  <c r="M904" i="17"/>
  <c r="M912" i="17"/>
  <c r="M920" i="17"/>
  <c r="M928" i="17"/>
  <c r="M936" i="17"/>
  <c r="M944" i="17"/>
  <c r="M952" i="17"/>
  <c r="M960" i="17"/>
  <c r="M968" i="17"/>
  <c r="M976" i="17"/>
  <c r="M984" i="17"/>
  <c r="M992" i="17"/>
  <c r="M1000"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L649" i="17"/>
  <c r="M649" i="17" s="1"/>
  <c r="L650" i="17"/>
  <c r="M650" i="17" s="1"/>
  <c r="L651" i="17"/>
  <c r="M651" i="17" s="1"/>
  <c r="L652" i="17"/>
  <c r="M652" i="17" s="1"/>
  <c r="L653" i="17"/>
  <c r="M653" i="17" s="1"/>
  <c r="L654" i="17"/>
  <c r="M654" i="17" s="1"/>
  <c r="L655" i="17"/>
  <c r="M655" i="17" s="1"/>
  <c r="L656" i="17"/>
  <c r="L657" i="17"/>
  <c r="M657" i="17" s="1"/>
  <c r="L658" i="17"/>
  <c r="M658" i="17" s="1"/>
  <c r="L659" i="17"/>
  <c r="M659" i="17" s="1"/>
  <c r="L660" i="17"/>
  <c r="M660" i="17" s="1"/>
  <c r="L661" i="17"/>
  <c r="M661" i="17" s="1"/>
  <c r="L662" i="17"/>
  <c r="M662" i="17" s="1"/>
  <c r="L663" i="17"/>
  <c r="M663" i="17" s="1"/>
  <c r="L664" i="17"/>
  <c r="L665" i="17"/>
  <c r="M665" i="17" s="1"/>
  <c r="L666" i="17"/>
  <c r="M666" i="17" s="1"/>
  <c r="L667" i="17"/>
  <c r="M667" i="17" s="1"/>
  <c r="L668" i="17"/>
  <c r="M668" i="17" s="1"/>
  <c r="L669" i="17"/>
  <c r="M669" i="17" s="1"/>
  <c r="L670" i="17"/>
  <c r="M670" i="17" s="1"/>
  <c r="L671" i="17"/>
  <c r="M671" i="17" s="1"/>
  <c r="L672" i="17"/>
  <c r="L673" i="17"/>
  <c r="M673" i="17" s="1"/>
  <c r="L674" i="17"/>
  <c r="M674" i="17" s="1"/>
  <c r="L675" i="17"/>
  <c r="M675" i="17" s="1"/>
  <c r="L676" i="17"/>
  <c r="M676" i="17" s="1"/>
  <c r="L677" i="17"/>
  <c r="M677" i="17" s="1"/>
  <c r="L678" i="17"/>
  <c r="M678" i="17" s="1"/>
  <c r="L679" i="17"/>
  <c r="M679" i="17" s="1"/>
  <c r="L680" i="17"/>
  <c r="L681" i="17"/>
  <c r="M681" i="17" s="1"/>
  <c r="L682" i="17"/>
  <c r="M682" i="17" s="1"/>
  <c r="L683" i="17"/>
  <c r="M683" i="17" s="1"/>
  <c r="L684" i="17"/>
  <c r="M684" i="17" s="1"/>
  <c r="L685" i="17"/>
  <c r="M685" i="17" s="1"/>
  <c r="L686" i="17"/>
  <c r="M686" i="17" s="1"/>
  <c r="L687" i="17"/>
  <c r="M687" i="17" s="1"/>
  <c r="L688" i="17"/>
  <c r="L689" i="17"/>
  <c r="M689" i="17" s="1"/>
  <c r="L690" i="17"/>
  <c r="M690" i="17" s="1"/>
  <c r="L691" i="17"/>
  <c r="M691" i="17" s="1"/>
  <c r="L692" i="17"/>
  <c r="M692" i="17" s="1"/>
  <c r="L693" i="17"/>
  <c r="M693" i="17" s="1"/>
  <c r="L694" i="17"/>
  <c r="M694" i="17" s="1"/>
  <c r="L695" i="17"/>
  <c r="M695" i="17" s="1"/>
  <c r="L696" i="17"/>
  <c r="L697" i="17"/>
  <c r="M697" i="17" s="1"/>
  <c r="L698" i="17"/>
  <c r="M698" i="17" s="1"/>
  <c r="L699" i="17"/>
  <c r="M699" i="17" s="1"/>
  <c r="L700" i="17"/>
  <c r="M700" i="17" s="1"/>
  <c r="L701" i="17"/>
  <c r="M701" i="17" s="1"/>
  <c r="L702" i="17"/>
  <c r="M702" i="17" s="1"/>
  <c r="L703" i="17"/>
  <c r="M703" i="17" s="1"/>
  <c r="L704" i="17"/>
  <c r="L705" i="17"/>
  <c r="M705" i="17" s="1"/>
  <c r="L706" i="17"/>
  <c r="M706" i="17" s="1"/>
  <c r="L707" i="17"/>
  <c r="M707" i="17" s="1"/>
  <c r="L708" i="17"/>
  <c r="M708" i="17" s="1"/>
  <c r="L709" i="17"/>
  <c r="M709" i="17" s="1"/>
  <c r="L710" i="17"/>
  <c r="M710" i="17" s="1"/>
  <c r="L711" i="17"/>
  <c r="M711" i="17" s="1"/>
  <c r="L712" i="17"/>
  <c r="L713" i="17"/>
  <c r="M713" i="17" s="1"/>
  <c r="L714" i="17"/>
  <c r="M714" i="17" s="1"/>
  <c r="L715" i="17"/>
  <c r="M715" i="17" s="1"/>
  <c r="L716" i="17"/>
  <c r="M716" i="17" s="1"/>
  <c r="L717" i="17"/>
  <c r="M717" i="17" s="1"/>
  <c r="L718" i="17"/>
  <c r="M718" i="17" s="1"/>
  <c r="L719" i="17"/>
  <c r="M719" i="17" s="1"/>
  <c r="L720" i="17"/>
  <c r="L721" i="17"/>
  <c r="M721" i="17" s="1"/>
  <c r="L722" i="17"/>
  <c r="M722" i="17" s="1"/>
  <c r="L723" i="17"/>
  <c r="M723" i="17" s="1"/>
  <c r="L724" i="17"/>
  <c r="M724" i="17" s="1"/>
  <c r="L725" i="17"/>
  <c r="M725" i="17" s="1"/>
  <c r="L726" i="17"/>
  <c r="M726" i="17" s="1"/>
  <c r="L727" i="17"/>
  <c r="M727" i="17" s="1"/>
  <c r="L728" i="17"/>
  <c r="L729" i="17"/>
  <c r="M729" i="17" s="1"/>
  <c r="L730" i="17"/>
  <c r="M730" i="17" s="1"/>
  <c r="L731" i="17"/>
  <c r="M731" i="17" s="1"/>
  <c r="L732" i="17"/>
  <c r="M732" i="17" s="1"/>
  <c r="L733" i="17"/>
  <c r="M733" i="17" s="1"/>
  <c r="L734" i="17"/>
  <c r="M734" i="17" s="1"/>
  <c r="L735" i="17"/>
  <c r="M735" i="17" s="1"/>
  <c r="L736" i="17"/>
  <c r="L737" i="17"/>
  <c r="M737" i="17" s="1"/>
  <c r="L738" i="17"/>
  <c r="M738" i="17" s="1"/>
  <c r="L739" i="17"/>
  <c r="M739" i="17" s="1"/>
  <c r="L740" i="17"/>
  <c r="M740" i="17" s="1"/>
  <c r="L741" i="17"/>
  <c r="M741" i="17" s="1"/>
  <c r="L742" i="17"/>
  <c r="M742" i="17" s="1"/>
  <c r="L743" i="17"/>
  <c r="M743" i="17" s="1"/>
  <c r="L744" i="17"/>
  <c r="L745" i="17"/>
  <c r="M745" i="17" s="1"/>
  <c r="L746" i="17"/>
  <c r="M746" i="17" s="1"/>
  <c r="L747" i="17"/>
  <c r="M747" i="17" s="1"/>
  <c r="L748" i="17"/>
  <c r="M748" i="17" s="1"/>
  <c r="L749" i="17"/>
  <c r="M749" i="17" s="1"/>
  <c r="L750" i="17"/>
  <c r="M750" i="17" s="1"/>
  <c r="L751" i="17"/>
  <c r="M751" i="17" s="1"/>
  <c r="L752" i="17"/>
  <c r="L753" i="17"/>
  <c r="M753" i="17" s="1"/>
  <c r="L754" i="17"/>
  <c r="M754" i="17" s="1"/>
  <c r="L755" i="17"/>
  <c r="M755" i="17" s="1"/>
  <c r="L756" i="17"/>
  <c r="M756" i="17" s="1"/>
  <c r="L757" i="17"/>
  <c r="M757" i="17" s="1"/>
  <c r="L758" i="17"/>
  <c r="M758" i="17" s="1"/>
  <c r="L759" i="17"/>
  <c r="M759" i="17" s="1"/>
  <c r="L760" i="17"/>
  <c r="L761" i="17"/>
  <c r="M761" i="17" s="1"/>
  <c r="L762" i="17"/>
  <c r="M762" i="17" s="1"/>
  <c r="L763" i="17"/>
  <c r="M763" i="17" s="1"/>
  <c r="L764" i="17"/>
  <c r="M764" i="17" s="1"/>
  <c r="L765" i="17"/>
  <c r="M765" i="17" s="1"/>
  <c r="L766" i="17"/>
  <c r="M766" i="17" s="1"/>
  <c r="L767" i="17"/>
  <c r="M767" i="17" s="1"/>
  <c r="L768" i="17"/>
  <c r="L769" i="17"/>
  <c r="M769" i="17" s="1"/>
  <c r="L770" i="17"/>
  <c r="M770" i="17" s="1"/>
  <c r="L771" i="17"/>
  <c r="M771" i="17" s="1"/>
  <c r="L772" i="17"/>
  <c r="M772" i="17" s="1"/>
  <c r="L773" i="17"/>
  <c r="M773" i="17" s="1"/>
  <c r="L774" i="17"/>
  <c r="M774" i="17" s="1"/>
  <c r="L775" i="17"/>
  <c r="M775" i="17" s="1"/>
  <c r="L776" i="17"/>
  <c r="L777" i="17"/>
  <c r="M777" i="17" s="1"/>
  <c r="L778" i="17"/>
  <c r="M778" i="17" s="1"/>
  <c r="L779" i="17"/>
  <c r="M779" i="17" s="1"/>
  <c r="L780" i="17"/>
  <c r="M780" i="17" s="1"/>
  <c r="L781" i="17"/>
  <c r="M781" i="17" s="1"/>
  <c r="L782" i="17"/>
  <c r="M782" i="17" s="1"/>
  <c r="L783" i="17"/>
  <c r="M783" i="17" s="1"/>
  <c r="L784" i="17"/>
  <c r="L785" i="17"/>
  <c r="M785" i="17" s="1"/>
  <c r="L786" i="17"/>
  <c r="M786" i="17" s="1"/>
  <c r="L787" i="17"/>
  <c r="M787" i="17" s="1"/>
  <c r="L788" i="17"/>
  <c r="M788" i="17" s="1"/>
  <c r="L789" i="17"/>
  <c r="M789" i="17" s="1"/>
  <c r="L790" i="17"/>
  <c r="M790" i="17" s="1"/>
  <c r="L791" i="17"/>
  <c r="M791" i="17" s="1"/>
  <c r="L792" i="17"/>
  <c r="L793" i="17"/>
  <c r="M793" i="17" s="1"/>
  <c r="L794" i="17"/>
  <c r="M794" i="17" s="1"/>
  <c r="L795" i="17"/>
  <c r="M795" i="17" s="1"/>
  <c r="L796" i="17"/>
  <c r="M796" i="17" s="1"/>
  <c r="L797" i="17"/>
  <c r="M797" i="17" s="1"/>
  <c r="L798" i="17"/>
  <c r="M798" i="17" s="1"/>
  <c r="L799" i="17"/>
  <c r="M799" i="17" s="1"/>
  <c r="L800" i="17"/>
  <c r="L801" i="17"/>
  <c r="M801" i="17" s="1"/>
  <c r="L802" i="17"/>
  <c r="M802" i="17" s="1"/>
  <c r="L803" i="17"/>
  <c r="M803" i="17" s="1"/>
  <c r="L804" i="17"/>
  <c r="M804" i="17" s="1"/>
  <c r="L805" i="17"/>
  <c r="M805" i="17" s="1"/>
  <c r="L806" i="17"/>
  <c r="M806" i="17" s="1"/>
  <c r="L807" i="17"/>
  <c r="M807" i="17" s="1"/>
  <c r="L808" i="17"/>
  <c r="L809" i="17"/>
  <c r="M809" i="17" s="1"/>
  <c r="L810" i="17"/>
  <c r="M810" i="17" s="1"/>
  <c r="L811" i="17"/>
  <c r="M811" i="17" s="1"/>
  <c r="L812" i="17"/>
  <c r="M812" i="17" s="1"/>
  <c r="L813" i="17"/>
  <c r="M813" i="17" s="1"/>
  <c r="L814" i="17"/>
  <c r="M814" i="17" s="1"/>
  <c r="L815" i="17"/>
  <c r="M815" i="17" s="1"/>
  <c r="L816" i="17"/>
  <c r="L817" i="17"/>
  <c r="M817" i="17" s="1"/>
  <c r="L818" i="17"/>
  <c r="M818" i="17" s="1"/>
  <c r="L819" i="17"/>
  <c r="M819" i="17" s="1"/>
  <c r="L820" i="17"/>
  <c r="M820" i="17" s="1"/>
  <c r="L821" i="17"/>
  <c r="M821" i="17" s="1"/>
  <c r="L822" i="17"/>
  <c r="M822" i="17" s="1"/>
  <c r="L823" i="17"/>
  <c r="M823" i="17" s="1"/>
  <c r="L824" i="17"/>
  <c r="L825" i="17"/>
  <c r="M825" i="17" s="1"/>
  <c r="L826" i="17"/>
  <c r="M826" i="17" s="1"/>
  <c r="L827" i="17"/>
  <c r="M827" i="17" s="1"/>
  <c r="L828" i="17"/>
  <c r="M828" i="17" s="1"/>
  <c r="L829" i="17"/>
  <c r="M829" i="17" s="1"/>
  <c r="L830" i="17"/>
  <c r="M830" i="17" s="1"/>
  <c r="L831" i="17"/>
  <c r="M831" i="17" s="1"/>
  <c r="L832" i="17"/>
  <c r="L833" i="17"/>
  <c r="M833" i="17" s="1"/>
  <c r="L834" i="17"/>
  <c r="M834" i="17" s="1"/>
  <c r="L835" i="17"/>
  <c r="M835" i="17" s="1"/>
  <c r="L836" i="17"/>
  <c r="M836" i="17" s="1"/>
  <c r="L837" i="17"/>
  <c r="M837" i="17" s="1"/>
  <c r="L838" i="17"/>
  <c r="M838" i="17" s="1"/>
  <c r="L839" i="17"/>
  <c r="M839" i="17" s="1"/>
  <c r="L840" i="17"/>
  <c r="L841" i="17"/>
  <c r="M841" i="17" s="1"/>
  <c r="L842" i="17"/>
  <c r="M842" i="17" s="1"/>
  <c r="L843" i="17"/>
  <c r="M843" i="17" s="1"/>
  <c r="L844" i="17"/>
  <c r="M844" i="17" s="1"/>
  <c r="L845" i="17"/>
  <c r="M845" i="17" s="1"/>
  <c r="L846" i="17"/>
  <c r="M846" i="17" s="1"/>
  <c r="L847" i="17"/>
  <c r="M847" i="17" s="1"/>
  <c r="L848" i="17"/>
  <c r="L849" i="17"/>
  <c r="M849" i="17" s="1"/>
  <c r="L850" i="17"/>
  <c r="M850" i="17" s="1"/>
  <c r="L851" i="17"/>
  <c r="M851" i="17" s="1"/>
  <c r="L852" i="17"/>
  <c r="M852" i="17" s="1"/>
  <c r="L853" i="17"/>
  <c r="M853" i="17" s="1"/>
  <c r="L854" i="17"/>
  <c r="M854" i="17" s="1"/>
  <c r="L855" i="17"/>
  <c r="M855" i="17" s="1"/>
  <c r="L856" i="17"/>
  <c r="L857" i="17"/>
  <c r="M857" i="17" s="1"/>
  <c r="L858" i="17"/>
  <c r="M858" i="17" s="1"/>
  <c r="L859" i="17"/>
  <c r="M859" i="17" s="1"/>
  <c r="L860" i="17"/>
  <c r="M860" i="17" s="1"/>
  <c r="L861" i="17"/>
  <c r="M861" i="17" s="1"/>
  <c r="L862" i="17"/>
  <c r="M862" i="17" s="1"/>
  <c r="L863" i="17"/>
  <c r="M863" i="17" s="1"/>
  <c r="L864" i="17"/>
  <c r="L865" i="17"/>
  <c r="M865" i="17" s="1"/>
  <c r="L866" i="17"/>
  <c r="M866" i="17" s="1"/>
  <c r="L867" i="17"/>
  <c r="M867" i="17" s="1"/>
  <c r="L868" i="17"/>
  <c r="M868" i="17" s="1"/>
  <c r="L869" i="17"/>
  <c r="M869" i="17" s="1"/>
  <c r="L870" i="17"/>
  <c r="M870" i="17" s="1"/>
  <c r="L871" i="17"/>
  <c r="M871" i="17" s="1"/>
  <c r="L872" i="17"/>
  <c r="L873" i="17"/>
  <c r="M873" i="17" s="1"/>
  <c r="L874" i="17"/>
  <c r="M874" i="17" s="1"/>
  <c r="L875" i="17"/>
  <c r="M875" i="17" s="1"/>
  <c r="L876" i="17"/>
  <c r="M876" i="17" s="1"/>
  <c r="L877" i="17"/>
  <c r="M877" i="17" s="1"/>
  <c r="L878" i="17"/>
  <c r="M878" i="17" s="1"/>
  <c r="L879" i="17"/>
  <c r="M879" i="17" s="1"/>
  <c r="L880" i="17"/>
  <c r="L881" i="17"/>
  <c r="M881" i="17" s="1"/>
  <c r="L882" i="17"/>
  <c r="M882" i="17" s="1"/>
  <c r="L883" i="17"/>
  <c r="M883" i="17" s="1"/>
  <c r="L884" i="17"/>
  <c r="M884" i="17" s="1"/>
  <c r="L885" i="17"/>
  <c r="M885" i="17" s="1"/>
  <c r="L886" i="17"/>
  <c r="M886" i="17" s="1"/>
  <c r="L887" i="17"/>
  <c r="M887" i="17" s="1"/>
  <c r="L888" i="17"/>
  <c r="L889" i="17"/>
  <c r="M889" i="17" s="1"/>
  <c r="L890" i="17"/>
  <c r="M890" i="17" s="1"/>
  <c r="L891" i="17"/>
  <c r="M891" i="17" s="1"/>
  <c r="L892" i="17"/>
  <c r="M892" i="17" s="1"/>
  <c r="L893" i="17"/>
  <c r="M893" i="17" s="1"/>
  <c r="L894" i="17"/>
  <c r="M894" i="17" s="1"/>
  <c r="L895" i="17"/>
  <c r="M895" i="17" s="1"/>
  <c r="L896" i="17"/>
  <c r="L897" i="17"/>
  <c r="M897" i="17" s="1"/>
  <c r="L898" i="17"/>
  <c r="M898" i="17" s="1"/>
  <c r="L899" i="17"/>
  <c r="M899" i="17" s="1"/>
  <c r="L900" i="17"/>
  <c r="M900" i="17" s="1"/>
  <c r="L901" i="17"/>
  <c r="M901" i="17" s="1"/>
  <c r="L902" i="17"/>
  <c r="M902" i="17" s="1"/>
  <c r="L903" i="17"/>
  <c r="M903" i="17" s="1"/>
  <c r="L904" i="17"/>
  <c r="L905" i="17"/>
  <c r="M905" i="17" s="1"/>
  <c r="L906" i="17"/>
  <c r="M906" i="17" s="1"/>
  <c r="L907" i="17"/>
  <c r="M907" i="17" s="1"/>
  <c r="L908" i="17"/>
  <c r="M908" i="17" s="1"/>
  <c r="L909" i="17"/>
  <c r="M909" i="17" s="1"/>
  <c r="L910" i="17"/>
  <c r="M910" i="17" s="1"/>
  <c r="L911" i="17"/>
  <c r="M911" i="17" s="1"/>
  <c r="L912" i="17"/>
  <c r="L913" i="17"/>
  <c r="M913" i="17" s="1"/>
  <c r="L914" i="17"/>
  <c r="M914" i="17" s="1"/>
  <c r="L915" i="17"/>
  <c r="M915" i="17" s="1"/>
  <c r="L916" i="17"/>
  <c r="M916" i="17" s="1"/>
  <c r="L917" i="17"/>
  <c r="M917" i="17" s="1"/>
  <c r="L918" i="17"/>
  <c r="M918" i="17" s="1"/>
  <c r="L919" i="17"/>
  <c r="M919" i="17" s="1"/>
  <c r="L920" i="17"/>
  <c r="L921" i="17"/>
  <c r="M921" i="17" s="1"/>
  <c r="L922" i="17"/>
  <c r="M922" i="17" s="1"/>
  <c r="L923" i="17"/>
  <c r="M923" i="17" s="1"/>
  <c r="L924" i="17"/>
  <c r="M924" i="17" s="1"/>
  <c r="L925" i="17"/>
  <c r="M925" i="17" s="1"/>
  <c r="L926" i="17"/>
  <c r="M926" i="17" s="1"/>
  <c r="L927" i="17"/>
  <c r="M927" i="17" s="1"/>
  <c r="L928" i="17"/>
  <c r="L929" i="17"/>
  <c r="M929" i="17" s="1"/>
  <c r="L930" i="17"/>
  <c r="M930" i="17" s="1"/>
  <c r="L931" i="17"/>
  <c r="M931" i="17" s="1"/>
  <c r="L932" i="17"/>
  <c r="M932" i="17" s="1"/>
  <c r="L933" i="17"/>
  <c r="M933" i="17" s="1"/>
  <c r="L934" i="17"/>
  <c r="M934" i="17" s="1"/>
  <c r="L935" i="17"/>
  <c r="M935" i="17" s="1"/>
  <c r="L936" i="17"/>
  <c r="L937" i="17"/>
  <c r="M937" i="17" s="1"/>
  <c r="L938" i="17"/>
  <c r="M938" i="17" s="1"/>
  <c r="L939" i="17"/>
  <c r="M939" i="17" s="1"/>
  <c r="L940" i="17"/>
  <c r="M940" i="17" s="1"/>
  <c r="L941" i="17"/>
  <c r="M941" i="17" s="1"/>
  <c r="L942" i="17"/>
  <c r="M942" i="17" s="1"/>
  <c r="L943" i="17"/>
  <c r="M943" i="17" s="1"/>
  <c r="L944" i="17"/>
  <c r="L945" i="17"/>
  <c r="M945" i="17" s="1"/>
  <c r="L946" i="17"/>
  <c r="M946" i="17" s="1"/>
  <c r="L947" i="17"/>
  <c r="M947" i="17" s="1"/>
  <c r="L948" i="17"/>
  <c r="M948" i="17" s="1"/>
  <c r="L949" i="17"/>
  <c r="M949" i="17" s="1"/>
  <c r="L950" i="17"/>
  <c r="M950" i="17" s="1"/>
  <c r="L951" i="17"/>
  <c r="M951" i="17" s="1"/>
  <c r="L952" i="17"/>
  <c r="L953" i="17"/>
  <c r="M953" i="17" s="1"/>
  <c r="L954" i="17"/>
  <c r="M954" i="17" s="1"/>
  <c r="L955" i="17"/>
  <c r="M955" i="17" s="1"/>
  <c r="L956" i="17"/>
  <c r="M956" i="17" s="1"/>
  <c r="L957" i="17"/>
  <c r="M957" i="17" s="1"/>
  <c r="L958" i="17"/>
  <c r="M958" i="17" s="1"/>
  <c r="L959" i="17"/>
  <c r="M959" i="17" s="1"/>
  <c r="L960" i="17"/>
  <c r="L961" i="17"/>
  <c r="M961" i="17" s="1"/>
  <c r="L962" i="17"/>
  <c r="M962" i="17" s="1"/>
  <c r="L963" i="17"/>
  <c r="M963" i="17" s="1"/>
  <c r="L964" i="17"/>
  <c r="M964" i="17" s="1"/>
  <c r="L965" i="17"/>
  <c r="M965" i="17" s="1"/>
  <c r="L966" i="17"/>
  <c r="M966" i="17" s="1"/>
  <c r="L967" i="17"/>
  <c r="M967" i="17" s="1"/>
  <c r="L968" i="17"/>
  <c r="L969" i="17"/>
  <c r="M969" i="17" s="1"/>
  <c r="L970" i="17"/>
  <c r="M970" i="17" s="1"/>
  <c r="L971" i="17"/>
  <c r="M971" i="17" s="1"/>
  <c r="L972" i="17"/>
  <c r="M972" i="17" s="1"/>
  <c r="L973" i="17"/>
  <c r="M973" i="17" s="1"/>
  <c r="L974" i="17"/>
  <c r="M974" i="17" s="1"/>
  <c r="L975" i="17"/>
  <c r="M975" i="17" s="1"/>
  <c r="L976" i="17"/>
  <c r="L977" i="17"/>
  <c r="M977" i="17" s="1"/>
  <c r="L978" i="17"/>
  <c r="M978" i="17" s="1"/>
  <c r="L979" i="17"/>
  <c r="M979" i="17" s="1"/>
  <c r="L980" i="17"/>
  <c r="M980" i="17" s="1"/>
  <c r="L981" i="17"/>
  <c r="M981" i="17" s="1"/>
  <c r="L982" i="17"/>
  <c r="M982" i="17" s="1"/>
  <c r="L983" i="17"/>
  <c r="M983" i="17" s="1"/>
  <c r="L984" i="17"/>
  <c r="L985" i="17"/>
  <c r="M985" i="17" s="1"/>
  <c r="L986" i="17"/>
  <c r="M986" i="17" s="1"/>
  <c r="L987" i="17"/>
  <c r="M987" i="17" s="1"/>
  <c r="L988" i="17"/>
  <c r="M988" i="17" s="1"/>
  <c r="L989" i="17"/>
  <c r="M989" i="17" s="1"/>
  <c r="L990" i="17"/>
  <c r="M990" i="17" s="1"/>
  <c r="L991" i="17"/>
  <c r="M991" i="17" s="1"/>
  <c r="L992" i="17"/>
  <c r="L993" i="17"/>
  <c r="M993" i="17" s="1"/>
  <c r="L994" i="17"/>
  <c r="M994" i="17" s="1"/>
  <c r="L995" i="17"/>
  <c r="M995" i="17" s="1"/>
  <c r="L996" i="17"/>
  <c r="M996" i="17" s="1"/>
  <c r="L997" i="17"/>
  <c r="M997" i="17" s="1"/>
  <c r="L998" i="17"/>
  <c r="M998" i="17" s="1"/>
  <c r="L999" i="17"/>
  <c r="M999" i="17" s="1"/>
  <c r="L1000" i="17"/>
  <c r="L1001" i="17"/>
  <c r="M1001"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<sst xmlns="http://schemas.openxmlformats.org/spreadsheetml/2006/main" count="11128" uniqueCount="6222">
  <si>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</si>
  <si>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</si>
  <si>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</si>
  <si>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</si>
  <si>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</si>
  <si>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</si>
  <si>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</si>
  <si>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</si>
  <si>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</si>
  <si>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</si>
  <si>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</si>
  <si>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</si>
  <si>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</si>
  <si>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</si>
  <si>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</si>
  <si>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</si>
  <si>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</si>
  <si>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</si>
  <si>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</si>
  <si>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</si>
  <si>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</si>
  <si>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</si>
  <si>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</si>
  <si>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</si>
  <si>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</si>
  <si>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</si>
  <si>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</si>
  <si>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</si>
  <si>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</si>
  <si>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</si>
  <si>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</si>
  <si>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</si>
  <si>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</si>
  <si>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</si>
  <si>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</si>
  <si>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</si>
  <si>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</si>
  <si>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</si>
  <si>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</si>
  <si>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</si>
  <si>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</si>
  <si>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</si>
  <si>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</si>
  <si>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</si>
  <si>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</si>
  <si>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</si>
  <si>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</si>
  <si>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</si>
  <si>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</si>
  <si>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</si>
  <si>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</si>
  <si>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</si>
  <si>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</si>
  <si>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</si>
  <si>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</si>
  <si>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</si>
  <si>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</si>
  <si>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</si>
  <si>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</si>
  <si>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</si>
  <si>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</si>
  <si>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</si>
  <si>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</si>
  <si>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</si>
  <si>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</si>
  <si>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</si>
  <si>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</si>
  <si>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</si>
  <si>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</si>
  <si>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</si>
  <si>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</si>
  <si>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</si>
  <si>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</si>
  <si>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</si>
  <si>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</si>
  <si>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</si>
  <si>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</si>
  <si>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</si>
  <si>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</si>
  <si>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</si>
  <si>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</si>
  <si>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</si>
  <si>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</si>
  <si>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</si>
  <si>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</si>
  <si>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</si>
  <si>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</si>
  <si>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</si>
  <si>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</si>
  <si>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</si>
  <si>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</si>
  <si>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</si>
  <si>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</si>
  <si>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</si>
  <si>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</si>
  <si>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</si>
  <si>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</si>
  <si>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</si>
  <si>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</si>
  <si>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</si>
  <si>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</si>
  <si>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</si>
  <si>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</si>
  <si>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</si>
  <si>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</si>
  <si>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</si>
  <si>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</si>
  <si>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</si>
  <si>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</si>
  <si>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</si>
  <si>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</si>
  <si>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</si>
  <si>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</si>
  <si>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</si>
  <si>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</si>
  <si>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</si>
  <si>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</si>
  <si>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</si>
  <si>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</si>
  <si>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</si>
  <si>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</si>
  <si>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</si>
  <si>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</si>
  <si>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</si>
  <si>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</si>
  <si>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</si>
  <si>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</si>
  <si>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</si>
  <si>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</si>
  <si>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</si>
  <si>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</si>
  <si>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</si>
  <si>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</si>
  <si>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</si>
  <si>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</si>
  <si>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</si>
  <si>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</si>
  <si>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</si>
  <si>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</si>
  <si>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</si>
  <si>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</si>
  <si>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</si>
  <si>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</si>
  <si>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</si>
  <si>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</si>
  <si>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</si>
  <si>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</si>
  <si>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</si>
  <si>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</si>
  <si>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</si>
  <si>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</si>
  <si>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</si>
  <si>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</si>
  <si>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</si>
  <si>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</si>
  <si>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</si>
  <si>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</si>
  <si>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</si>
  <si>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</si>
  <si>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</si>
  <si>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</si>
  <si>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</si>
  <si>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</si>
  <si>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</si>
  <si>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</si>
  <si>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</si>
  <si>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</si>
  <si>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</si>
  <si>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</si>
  <si>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</si>
  <si>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</si>
  <si>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</si>
  <si>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</si>
  <si>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</si>
  <si>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</si>
  <si>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</si>
  <si>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</si>
  <si>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</si>
  <si>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</si>
  <si>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</si>
  <si>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</si>
  <si>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</si>
  <si>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</si>
  <si>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</si>
  <si>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</si>
  <si>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</si>
  <si>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</si>
  <si>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</si>
  <si>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</si>
  <si>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</si>
  <si>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</si>
  <si>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</si>
  <si>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</si>
  <si>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</si>
  <si>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</si>
  <si>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</si>
  <si>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</si>
  <si>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</si>
  <si>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</si>
  <si>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</si>
  <si>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</si>
  <si>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</si>
  <si>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</si>
  <si>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</si>
  <si>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</si>
  <si>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</si>
  <si>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</si>
  <si>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</si>
  <si>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</si>
  <si>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</si>
  <si>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</si>
  <si>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</si>
  <si>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</si>
  <si>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</si>
  <si>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</si>
  <si>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</si>
  <si>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</si>
  <si>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</si>
  <si>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</si>
  <si>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</si>
  <si>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</si>
  <si>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</si>
  <si>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</si>
  <si>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</si>
  <si>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</si>
  <si>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</si>
  <si>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</si>
  <si>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</si>
  <si>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</si>
  <si>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</si>
  <si>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</si>
  <si>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</si>
  <si>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</si>
  <si>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</si>
  <si>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</si>
  <si>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</si>
  <si>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</si>
  <si>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</si>
  <si>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</si>
  <si>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</si>
  <si>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</si>
  <si>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</si>
  <si>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</si>
  <si>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</si>
  <si>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</si>
  <si>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</si>
  <si>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</si>
  <si>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</si>
  <si>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</si>
  <si>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</si>
  <si>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</si>
  <si>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</si>
  <si>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</si>
  <si>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</si>
  <si>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</si>
  <si>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</si>
  <si>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</si>
  <si>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</si>
  <si>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</si>
  <si>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</si>
  <si>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</si>
  <si>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</si>
  <si>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</si>
  <si>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</si>
  <si>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</si>
  <si>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</si>
  <si>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</si>
  <si>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</si>
  <si>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</si>
  <si>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</si>
  <si>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</si>
  <si>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</si>
  <si>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</si>
  <si>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</si>
  <si>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</si>
  <si>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</si>
  <si>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</si>
  <si>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</si>
  <si>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</si>
  <si>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</si>
  <si>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</si>
  <si>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</si>
  <si>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</si>
  <si>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</si>
  <si>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</si>
  <si>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</si>
  <si>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</si>
  <si>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</si>
  <si>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</si>
  <si>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</si>
  <si>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</si>
  <si>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</si>
  <si>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</si>
  <si>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</si>
  <si>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</si>
  <si>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</si>
  <si>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</si>
  <si>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</si>
  <si>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</si>
  <si>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</si>
  <si>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</si>
  <si>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</si>
  <si>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</si>
  <si>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</si>
  <si>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</si>
  <si>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</si>
  <si>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</si>
  <si>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</si>
  <si>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</si>
  <si>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</si>
  <si>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</si>
  <si>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</si>
  <si>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</si>
  <si>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</si>
  <si>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</si>
  <si>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</si>
  <si>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</si>
  <si>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</si>
  <si>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</si>
  <si>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</si>
  <si>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</si>
  <si>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</si>
  <si>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</si>
  <si>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</si>
  <si>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</si>
  <si>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</si>
  <si>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</si>
  <si>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</si>
  <si>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</si>
  <si>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</si>
  <si>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</si>
  <si>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</si>
  <si>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</si>
  <si>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</si>
  <si>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</si>
  <si>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</si>
  <si>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</si>
  <si>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</si>
  <si>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</si>
  <si>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</si>
  <si>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</si>
  <si>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</si>
  <si>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</si>
  <si>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</si>
  <si>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</si>
  <si>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</si>
  <si>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</si>
  <si>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</si>
  <si>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</si>
  <si>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</si>
  <si>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</si>
  <si>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</si>
  <si>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</si>
  <si>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</si>
  <si>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</si>
  <si>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</si>
  <si>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</si>
  <si>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</si>
  <si>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</si>
  <si>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</si>
  <si>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</si>
  <si>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</si>
  <si>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</si>
  <si>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</si>
  <si>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</si>
  <si>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</si>
  <si>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</si>
  <si>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</si>
  <si>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</si>
  <si>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</si>
  <si>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</si>
  <si>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</si>
  <si>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</si>
  <si>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</si>
  <si>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</si>
  <si>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</si>
  <si>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</si>
  <si>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</si>
  <si>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</si>
  <si>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</si>
  <si>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</si>
  <si>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</si>
  <si>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</si>
  <si>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</si>
  <si>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</si>
  <si>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</si>
  <si>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</si>
  <si>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</si>
  <si>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</si>
  <si>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</si>
  <si>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</si>
  <si>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</si>
  <si>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</si>
  <si>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</si>
  <si>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</si>
  <si>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</si>
  <si>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</si>
  <si>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</si>
  <si>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</si>
  <si>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</si>
  <si>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</si>
  <si>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</si>
  <si>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</si>
  <si>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</si>
  <si>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</si>
  <si>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</si>
  <si>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</si>
  <si>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</si>
  <si>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</si>
  <si>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</si>
  <si>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</si>
  <si>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</si>
  <si>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</si>
  <si>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</si>
  <si>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</si>
  <si>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</si>
  <si>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</si>
  <si>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</si>
  <si>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</si>
  <si>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</si>
  <si>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</si>
  <si>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</si>
  <si>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</si>
  <si>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</si>
  <si>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</si>
  <si>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</si>
  <si>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</si>
  <si>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</si>
  <si>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</si>
  <si>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</si>
  <si>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</si>
  <si>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</si>
  <si>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</si>
  <si>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</si>
  <si>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</si>
  <si>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</si>
  <si>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</si>
  <si>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</si>
  <si>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</si>
  <si>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</si>
  <si>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</si>
  <si>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</si>
  <si>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</si>
  <si>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</si>
  <si>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</si>
  <si>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</si>
  <si>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</si>
  <si>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</si>
  <si>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</si>
  <si>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</si>
  <si>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</si>
  <si>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</si>
  <si>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</si>
  <si>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</si>
  <si>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</si>
  <si>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</si>
  <si>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</si>
  <si>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</si>
  <si>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</si>
  <si>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</si>
  <si>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</si>
  <si>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</si>
  <si>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</si>
  <si>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</si>
  <si>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</si>
  <si>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</si>
  <si>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</si>
  <si>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</si>
  <si>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</si>
  <si>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</si>
  <si>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</si>
  <si>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</si>
  <si>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</si>
  <si>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</si>
  <si>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</si>
  <si>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</si>
  <si>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</si>
  <si>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</si>
  <si>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</si>
  <si>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</si>
  <si>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</si>
  <si>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</si>
  <si>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</si>
  <si>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</si>
  <si>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</si>
  <si>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</si>
  <si>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</si>
  <si>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</si>
  <si>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</si>
  <si>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</si>
  <si>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</si>
  <si>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</si>
  <si>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</si>
  <si>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</si>
  <si>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</si>
  <si>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</si>
  <si>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</si>
  <si>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</si>
  <si>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</si>
  <si>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</si>
  <si>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</si>
  <si>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</si>
  <si>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</si>
  <si>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</si>
  <si>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</si>
  <si>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</si>
  <si>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</si>
  <si>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</si>
  <si>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</si>
  <si>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</si>
  <si>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</si>
  <si>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</si>
  <si>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</si>
  <si>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</si>
  <si>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</si>
  <si>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</si>
  <si>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</si>
  <si>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</si>
  <si>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</si>
  <si>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</si>
  <si>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</si>
  <si>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</si>
  <si>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</si>
  <si>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</si>
  <si>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</si>
  <si>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</si>
  <si>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</si>
  <si>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</si>
  <si>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</si>
  <si>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</si>
  <si>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</si>
  <si>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</si>
  <si>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</si>
  <si>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</si>
  <si>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</si>
  <si>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</si>
  <si>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</si>
  <si>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</si>
  <si>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</si>
  <si>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</si>
  <si>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</si>
  <si>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</si>
  <si>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</si>
  <si>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</si>
  <si>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</si>
  <si>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</si>
  <si>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</si>
  <si>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</si>
  <si>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</si>
  <si>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</si>
  <si>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</si>
  <si>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</si>
  <si>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</si>
  <si>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</si>
  <si>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</si>
  <si>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</si>
  <si>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</si>
  <si>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</si>
  <si>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</si>
  <si>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</si>
  <si>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</si>
  <si>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</si>
  <si>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</si>
  <si>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</si>
  <si>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</si>
  <si>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</si>
  <si>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</si>
  <si>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</si>
  <si>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</si>
  <si>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</si>
  <si>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</si>
  <si>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</si>
  <si>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</si>
  <si>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</si>
  <si>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</si>
  <si>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</si>
  <si>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</si>
  <si>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</si>
  <si>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</si>
  <si>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</si>
  <si>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</si>
  <si>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</si>
  <si>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</si>
  <si>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</si>
  <si>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</si>
  <si>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</si>
  <si>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</si>
  <si>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</si>
  <si>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</si>
  <si>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</si>
  <si>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</si>
  <si>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</si>
  <si>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</si>
  <si>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</si>
  <si>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</si>
  <si>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</si>
  <si>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</si>
  <si>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</si>
  <si>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</si>
  <si>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</si>
  <si>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</si>
  <si>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</si>
  <si>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</si>
  <si>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</si>
  <si>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</si>
  <si>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</si>
  <si>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</si>
  <si>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</si>
  <si>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</si>
  <si>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</si>
  <si>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</si>
  <si>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</si>
  <si>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</si>
  <si>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</si>
  <si>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</si>
  <si>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</si>
  <si>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</si>
  <si>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</si>
  <si>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</si>
  <si>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</si>
  <si>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</si>
  <si>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</si>
  <si>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</si>
  <si>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</si>
  <si>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</si>
  <si>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</si>
  <si>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</si>
  <si>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</si>
  <si>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</si>
  <si>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</si>
  <si>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</si>
  <si>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</si>
  <si>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</si>
  <si>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</si>
  <si>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</si>
  <si>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</si>
  <si>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</si>
  <si>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</si>
  <si>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</si>
  <si>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</si>
  <si>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</si>
  <si>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</si>
  <si>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</si>
  <si>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</si>
  <si>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</si>
  <si>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</si>
  <si>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</si>
  <si>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</si>
  <si>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</si>
  <si>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</si>
  <si>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</si>
  <si>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</si>
  <si>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</si>
  <si>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</si>
  <si>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</si>
  <si>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</si>
  <si>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</si>
  <si>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</si>
  <si>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</si>
  <si>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</si>
  <si>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</si>
  <si>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</si>
  <si>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</si>
  <si>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</si>
  <si>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</si>
  <si>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</si>
  <si>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</si>
  <si>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</si>
  <si>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</si>
  <si>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</si>
  <si>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</si>
  <si>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</si>
  <si>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</si>
  <si>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</si>
  <si>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</si>
  <si>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</si>
  <si>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</si>
  <si>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</si>
  <si>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</si>
  <si>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</si>
  <si>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</si>
  <si>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</si>
  <si>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</si>
  <si>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</si>
  <si>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</si>
  <si>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</si>
  <si>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</si>
  <si>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</si>
  <si>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</si>
  <si>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</si>
  <si>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</si>
  <si>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</si>
  <si>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</si>
  <si>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</si>
  <si>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</si>
  <si>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</si>
  <si>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</si>
  <si>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</si>
  <si>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</si>
  <si>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</si>
  <si>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</si>
  <si>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</si>
  <si>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</si>
  <si>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</si>
  <si>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</si>
  <si>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</si>
  <si>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</si>
  <si>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</si>
  <si>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</si>
  <si>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</si>
  <si>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</si>
  <si>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</si>
  <si>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</si>
  <si>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</si>
  <si>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</si>
  <si>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</si>
  <si>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</si>
  <si>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</si>
  <si>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</si>
  <si>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</si>
  <si>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</si>
  <si>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</si>
  <si>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</si>
  <si>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</si>
  <si>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</si>
  <si>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</si>
  <si>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</si>
  <si>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</si>
  <si>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</si>
  <si>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</si>
  <si>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</si>
  <si>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</si>
  <si>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</si>
  <si>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</si>
  <si>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</si>
  <si>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</si>
  <si>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</si>
  <si>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</si>
  <si>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</si>
  <si>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</si>
  <si>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</si>
  <si>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</si>
  <si>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</si>
  <si>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</si>
  <si>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</si>
  <si>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</si>
  <si>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</si>
  <si>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</si>
  <si>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</si>
  <si>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</si>
  <si>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</si>
  <si>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</si>
  <si>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</si>
  <si>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</si>
  <si>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</si>
  <si>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</si>
  <si>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</si>
  <si>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</si>
  <si>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</si>
  <si>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</si>
  <si>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</si>
  <si>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</si>
  <si>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</si>
  <si>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</si>
  <si>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</si>
  <si>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</si>
  <si>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</si>
  <si>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</si>
  <si>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</si>
  <si>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</si>
  <si>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</si>
  <si>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</si>
  <si>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</si>
  <si>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</si>
  <si>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</si>
  <si>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</si>
  <si>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</si>
  <si>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</si>
  <si>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</si>
  <si>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</si>
  <si>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</si>
  <si>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</si>
  <si>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</si>
  <si>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</si>
  <si>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</si>
  <si>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</si>
  <si>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</si>
  <si>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</si>
  <si>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</si>
  <si>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</si>
  <si>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</si>
  <si>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</si>
  <si>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</si>
  <si>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</si>
  <si>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</si>
  <si>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</si>
  <si>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</si>
  <si>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</si>
  <si>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</si>
  <si>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</si>
  <si>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</si>
  <si>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</si>
  <si>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</si>
  <si>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</si>
  <si>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</si>
  <si>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</si>
  <si>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</si>
  <si>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</si>
  <si>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</si>
  <si>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</si>
  <si>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</si>
  <si>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</si>
  <si>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</si>
  <si>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</si>
  <si>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</si>
  <si>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</si>
  <si>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</si>
  <si>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</si>
  <si>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</si>
  <si>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</si>
  <si>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</si>
  <si>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</si>
  <si>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</si>
  <si>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</si>
  <si>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</si>
  <si>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</si>
  <si>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</si>
  <si>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</si>
  <si>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</si>
  <si>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</si>
  <si>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</si>
  <si>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</si>
  <si>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</si>
  <si>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</si>
  <si>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</si>
  <si>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</si>
  <si>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</si>
  <si>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</si>
  <si>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</si>
  <si>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</si>
  <si>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</si>
  <si>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</si>
  <si>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</si>
  <si>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</si>
  <si>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</si>
  <si>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</si>
  <si>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</si>
  <si>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</si>
  <si>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</si>
  <si>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</si>
  <si>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</si>
  <si>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</si>
  <si>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</si>
  <si>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</si>
  <si>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</si>
  <si>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</si>
  <si>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</si>
  <si>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</si>
  <si>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</si>
  <si>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</si>
  <si>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</si>
  <si>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</si>
  <si>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</si>
  <si>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</si>
  <si>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</si>
  <si>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</si>
  <si>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</si>
  <si>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</si>
  <si>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</si>
  <si>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</si>
  <si>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</si>
  <si>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</si>
  <si>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</si>
  <si>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</si>
  <si>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</si>
  <si>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</si>
  <si>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</si>
  <si>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</si>
  <si>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</si>
  <si>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</si>
  <si>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</si>
  <si>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</si>
  <si>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</si>
  <si>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</si>
  <si>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</si>
  <si>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</si>
  <si>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</si>
  <si>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</si>
  <si>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</si>
  <si>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</si>
  <si>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</si>
  <si>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</si>
  <si>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</si>
  <si>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</si>
  <si>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</si>
  <si>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</si>
  <si>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</si>
  <si>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</si>
  <si>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</si>
  <si>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</si>
  <si>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</si>
  <si>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</si>
  <si>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</si>
  <si>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</si>
  <si>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</si>
  <si>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</si>
  <si>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</si>
  <si>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</si>
  <si>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</si>
  <si>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</si>
  <si>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</si>
  <si>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</si>
  <si>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</si>
  <si>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</si>
  <si>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</si>
  <si>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</si>
  <si>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</si>
  <si>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</si>
  <si>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</si>
  <si>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</si>
  <si>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</si>
  <si>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</si>
  <si>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</si>
  <si>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</si>
  <si>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</si>
  <si>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</si>
  <si>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</si>
  <si>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</si>
  <si>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</si>
  <si>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</si>
  <si>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</si>
  <si>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</si>
  <si>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</si>
  <si>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</si>
  <si>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</si>
  <si>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</si>
  <si>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</si>
  <si>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</si>
  <si>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</si>
  <si>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</si>
  <si>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</si>
  <si>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</si>
  <si>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</si>
  <si>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</si>
  <si>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</si>
  <si>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</si>
  <si>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</si>
  <si>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</si>
  <si>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</si>
  <si>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</si>
  <si>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</si>
  <si>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</si>
  <si>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</si>
  <si>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</si>
  <si>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</si>
  <si>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</si>
  <si>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</si>
  <si>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</si>
  <si>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</si>
  <si>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</si>
  <si>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</si>
  <si>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</si>
  <si>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</si>
  <si>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</si>
  <si>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</si>
  <si>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</si>
  <si>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</si>
  <si>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</si>
  <si>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</si>
  <si>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</si>
  <si>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</si>
  <si>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</si>
  <si>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</si>
  <si>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</si>
  <si>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</si>
  <si>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</si>
  <si>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</si>
  <si>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</si>
  <si>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</si>
  <si>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</si>
  <si>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</si>
  <si>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</si>
  <si>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</si>
  <si>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</si>
  <si>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</si>
  <si>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</si>
  <si>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</si>
  <si>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</si>
  <si>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</si>
  <si>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</si>
  <si>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</si>
  <si>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</si>
  <si>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</si>
  <si>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</si>
  <si>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</si>
  <si>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</si>
  <si>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</si>
  <si>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</si>
  <si>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</si>
  <si>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</si>
  <si>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</si>
  <si>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</si>
  <si>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</si>
  <si>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</si>
  <si>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</si>
  <si>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</si>
  <si>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</si>
  <si>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</si>
  <si>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</si>
  <si>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</si>
  <si>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</si>
  <si>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</si>
  <si>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</si>
  <si>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</si>
  <si>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</si>
  <si>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</si>
  <si>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</si>
  <si>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</si>
  <si>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</si>
  <si>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</si>
  <si>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</si>
  <si>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</si>
  <si>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</si>
  <si>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</si>
  <si>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</si>
  <si>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</si>
  <si>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</si>
  <si>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</si>
  <si>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</si>
  <si>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</si>
  <si>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</si>
  <si>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</si>
  <si>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</si>
  <si>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</si>
  <si>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</si>
  <si>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</si>
  <si>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</si>
  <si>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</si>
  <si>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</si>
  <si>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</si>
  <si>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</si>
  <si>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</si>
  <si>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</si>
  <si>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</si>
  <si>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</si>
  <si>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</si>
  <si>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</si>
  <si>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</si>
  <si>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</si>
  <si>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</si>
  <si>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</si>
  <si>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</si>
  <si>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</si>
  <si>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</si>
  <si>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</si>
  <si>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</si>
  <si>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</si>
  <si>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</si>
  <si>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</si>
  <si>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</si>
  <si>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</si>
  <si>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</si>
  <si>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</si>
  <si>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</si>
  <si>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</si>
  <si>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</si>
  <si>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</si>
  <si>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</si>
  <si>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</si>
  <si>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</si>
  <si>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</si>
  <si>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</si>
  <si>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</si>
  <si>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</si>
  <si>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</si>
  <si>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</si>
  <si>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</si>
  <si>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</si>
  <si>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</si>
  <si>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</si>
  <si>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</si>
  <si>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</si>
  <si>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</si>
  <si>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</si>
  <si>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</si>
  <si>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</si>
  <si>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</si>
  <si>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</si>
  <si>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</si>
  <si>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</si>
  <si>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</si>
  <si>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</si>
  <si>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</si>
  <si>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</si>
  <si>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</si>
  <si>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</si>
  <si>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</si>
  <si>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</si>
  <si>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</si>
  <si>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</si>
  <si>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</si>
  <si>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</si>
  <si>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</si>
  <si>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</si>
  <si>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</si>
  <si>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</si>
  <si>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</si>
  <si>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</si>
  <si>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</si>
  <si>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</si>
  <si>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</si>
  <si>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</si>
  <si>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</si>
  <si>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</si>
  <si>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</si>
  <si>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</si>
  <si>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</si>
  <si>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</si>
  <si>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</si>
  <si>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</si>
  <si>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</si>
  <si>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</si>
  <si>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</si>
  <si>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</si>
  <si>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</si>
  <si>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</si>
  <si>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</si>
  <si>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</si>
  <si>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</si>
  <si>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</si>
  <si>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</si>
  <si>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</si>
  <si>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</si>
  <si>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</si>
  <si>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</si>
  <si>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</si>
  <si>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</si>
  <si>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</si>
  <si>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</si>
  <si>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</si>
  <si>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</si>
  <si>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</si>
  <si>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</si>
  <si>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</si>
  <si>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</si>
  <si>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</si>
  <si>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</si>
  <si>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</si>
  <si>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</si>
  <si>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</si>
  <si>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</si>
  <si>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</si>
  <si>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</si>
  <si>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</si>
  <si>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</si>
  <si>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</si>
  <si>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</si>
  <si>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</si>
  <si>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</si>
  <si>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</si>
  <si>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</si>
  <si>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</si>
  <si>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</si>
  <si>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</si>
  <si>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</si>
  <si>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</si>
  <si>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</si>
  <si>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</si>
  <si>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</si>
  <si>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</si>
  <si>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</si>
  <si>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</si>
  <si>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</si>
  <si>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</si>
  <si>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</si>
  <si>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</si>
  <si>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</si>
  <si>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</si>
  <si>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</si>
  <si>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</si>
  <si>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</si>
  <si>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</si>
  <si>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</si>
  <si>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</si>
  <si>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</si>
  <si>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</si>
  <si>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</si>
  <si>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</si>
  <si>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</si>
  <si>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</si>
  <si>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</si>
  <si>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</si>
  <si>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</si>
  <si>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</si>
  <si>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</si>
  <si>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</si>
  <si>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</si>
  <si>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</si>
  <si>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</si>
  <si>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</si>
  <si>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</si>
  <si>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</si>
  <si>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</si>
  <si>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</si>
  <si>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</si>
  <si>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</si>
  <si>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</si>
  <si>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</si>
  <si>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</si>
  <si>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</si>
  <si>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</si>
  <si>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</si>
  <si>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</si>
  <si>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</si>
  <si>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</si>
  <si>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</si>
  <si>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</si>
  <si>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</si>
  <si>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</si>
  <si>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</si>
  <si>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</si>
  <si>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</si>
  <si>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</si>
  <si>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</si>
  <si>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</si>
  <si>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</si>
  <si>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</si>
  <si>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</si>
  <si>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</si>
  <si>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</si>
  <si>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</si>
  <si>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</si>
  <si>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</si>
  <si>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</si>
  <si>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</si>
  <si>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</si>
  <si>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</si>
  <si>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</si>
  <si>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</si>
  <si>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</si>
  <si>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</si>
  <si>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</si>
  <si>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</si>
  <si>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</si>
  <si>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</si>
  <si>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</si>
  <si>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</si>
  <si>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</si>
  <si>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</si>
  <si>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</si>
  <si>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</si>
  <si>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</si>
  <si>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</si>
  <si>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</si>
  <si>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</si>
  <si>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</si>
  <si>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</si>
  <si>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</si>
  <si>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</si>
  <si>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</si>
  <si>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</si>
  <si>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</si>
  <si>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</si>
  <si>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</si>
  <si>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</si>
  <si>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</si>
  <si>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</si>
  <si>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</si>
  <si>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</si>
  <si>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</si>
  <si>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</si>
  <si>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</si>
  <si>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</si>
  <si>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</si>
  <si>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</si>
  <si>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</si>
  <si>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</si>
  <si>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</si>
  <si>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</si>
  <si>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</si>
  <si>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</si>
  <si>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</si>
  <si>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</si>
  <si>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</si>
  <si>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</si>
  <si>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</si>
  <si>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</si>
  <si>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</si>
  <si>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</si>
  <si>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</si>
  <si>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</si>
  <si>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</si>
  <si>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</si>
  <si>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</si>
  <si>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</si>
  <si>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</si>
  <si>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</si>
  <si>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</si>
  <si>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</si>
  <si>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</si>
  <si>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</si>
  <si>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</si>
  <si>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</si>
  <si>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</si>
  <si>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</si>
  <si>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</si>
  <si>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</si>
  <si>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</si>
  <si>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</si>
  <si>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</si>
  <si>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</si>
  <si>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</si>
  <si>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</si>
  <si>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</si>
  <si>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</si>
  <si>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</si>
  <si>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</si>
  <si>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</si>
  <si>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</si>
  <si>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</si>
  <si>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</si>
  <si>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</si>
  <si>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</si>
  <si>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</si>
  <si>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</si>
  <si>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</si>
  <si>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</si>
  <si>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</si>
  <si>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</si>
  <si>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</si>
  <si>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</si>
  <si>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</si>
  <si>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</si>
  <si>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</si>
  <si>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</si>
  <si>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</si>
  <si>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</si>
  <si>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</si>
  <si>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</si>
  <si>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</si>
  <si>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</si>
  <si>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</si>
  <si>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</si>
  <si>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</si>
  <si>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</si>
  <si>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</si>
  <si>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</si>
  <si>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</si>
  <si>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</si>
  <si>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</si>
  <si>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</si>
  <si>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</si>
  <si>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</si>
  <si>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</si>
  <si>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</si>
  <si>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</si>
  <si>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</si>
  <si>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</si>
  <si>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</si>
  <si>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</si>
  <si>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</si>
  <si>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</si>
  <si>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</si>
  <si>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</si>
  <si>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</si>
  <si>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</si>
  <si>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</si>
  <si>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</si>
  <si>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</si>
  <si>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</si>
  <si>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</si>
  <si>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</si>
  <si>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</si>
  <si>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</si>
  <si>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</si>
  <si>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</si>
  <si>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</si>
  <si>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</si>
  <si>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</si>
  <si>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</si>
  <si>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</si>
  <si>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</si>
  <si>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</si>
  <si>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</si>
  <si>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</si>
  <si>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</si>
  <si>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</si>
  <si>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</si>
  <si>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</si>
  <si>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</si>
  <si>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</si>
  <si>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</si>
  <si>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</si>
  <si>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</si>
  <si>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</si>
  <si>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</si>
  <si>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</si>
  <si>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</si>
  <si>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</si>
  <si>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</si>
  <si>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</si>
  <si>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</si>
  <si>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</si>
  <si>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</si>
  <si>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</si>
  <si>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</si>
  <si>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</si>
  <si>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</si>
  <si>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</si>
  <si>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</si>
  <si>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</si>
  <si>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</si>
  <si>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</si>
  <si>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</si>
  <si>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</si>
  <si>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</si>
  <si>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</si>
  <si>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</si>
  <si>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</si>
  <si>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</si>
  <si>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</si>
  <si>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</si>
  <si>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</si>
  <si>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</si>
  <si>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</si>
  <si>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</si>
  <si>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</si>
  <si>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</si>
  <si>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</si>
  <si>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</si>
  <si>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</si>
  <si>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</si>
  <si>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</si>
  <si>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</si>
  <si>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</si>
  <si>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</si>
  <si>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</si>
  <si>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</si>
  <si>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</si>
  <si>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</si>
  <si>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</si>
  <si>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</si>
  <si>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</si>
  <si>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</si>
  <si>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</si>
  <si>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</si>
  <si>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</si>
  <si>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</si>
  <si>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</si>
  <si>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</si>
  <si>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</si>
  <si>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</si>
  <si>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</si>
  <si>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</si>
  <si>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</si>
  <si>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</si>
  <si>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</si>
  <si>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</si>
  <si>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</si>
  <si>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</si>
  <si>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</si>
  <si>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</si>
  <si>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</si>
  <si>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</si>
  <si>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</si>
  <si>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</si>
  <si>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</si>
  <si>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</si>
  <si>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</si>
  <si>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</si>
  <si>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</si>
  <si>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</si>
  <si>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</si>
  <si>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</si>
  <si>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</si>
  <si>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</si>
  <si>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</si>
  <si>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</si>
  <si>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</si>
  <si>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</si>
  <si>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</si>
  <si>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</si>
  <si>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</si>
  <si>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</si>
  <si>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</si>
  <si>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</si>
  <si>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</si>
  <si>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</si>
  <si>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</si>
  <si>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</si>
  <si>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</si>
  <si>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</si>
  <si>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</si>
  <si>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</si>
  <si>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</si>
  <si>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</si>
  <si>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</si>
  <si>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</si>
  <si>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</si>
  <si>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</si>
  <si>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</si>
  <si>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</si>
  <si>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</si>
  <si>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</si>
  <si>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</si>
  <si>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</si>
  <si>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</si>
  <si>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</si>
  <si>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</si>
  <si>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</si>
  <si>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</si>
  <si>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</si>
  <si>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</si>
  <si>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</si>
  <si>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</si>
  <si>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</si>
  <si>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</si>
  <si>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</si>
  <si>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</si>
  <si>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</si>
  <si>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</si>
  <si>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</si>
  <si>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</si>
  <si>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</si>
  <si>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</si>
  <si>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</si>
  <si>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</si>
  <si>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</si>
  <si>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</si>
  <si>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</si>
  <si>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</si>
  <si>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</si>
  <si>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</si>
  <si>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</si>
  <si>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</si>
  <si>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</si>
  <si>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</si>
  <si>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</si>
  <si>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</si>
  <si>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</si>
  <si>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</si>
  <si>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</si>
  <si>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</si>
  <si>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</si>
  <si>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</si>
  <si>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</si>
  <si>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</si>
  <si>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</si>
  <si>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</si>
  <si>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</si>
  <si>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</si>
  <si>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</si>
  <si>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</si>
  <si>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</si>
  <si>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</si>
  <si>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</si>
  <si>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</si>
  <si>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</si>
  <si>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</si>
  <si>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</si>
  <si>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</si>
  <si>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</si>
  <si>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</si>
  <si>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</si>
  <si>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</si>
  <si>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</si>
  <si>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</si>
  <si>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</si>
  <si>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</si>
  <si>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</si>
  <si>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</si>
  <si>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</si>
  <si>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</si>
  <si>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</si>
  <si>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</si>
  <si>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</si>
  <si>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</si>
  <si>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</si>
  <si>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</si>
  <si>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</si>
  <si>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</si>
  <si>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</si>
  <si>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</si>
  <si>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</si>
  <si>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</si>
  <si>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</si>
  <si>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</si>
  <si>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</si>
  <si>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</si>
  <si>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</si>
  <si>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</si>
  <si>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</si>
  <si>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</si>
  <si>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</si>
  <si>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</si>
  <si>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</si>
  <si>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</si>
  <si>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</si>
  <si>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</si>
  <si>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</si>
  <si>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</si>
  <si>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</si>
  <si>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</si>
  <si>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</si>
  <si>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</si>
  <si>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</si>
  <si>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</si>
  <si>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</si>
  <si>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</si>
  <si>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</si>
  <si>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</si>
  <si>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</si>
  <si>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</si>
  <si>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</si>
  <si>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</si>
  <si>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</si>
  <si>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</si>
  <si>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</si>
  <si>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</si>
  <si>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</si>
  <si>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</si>
  <si>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</si>
  <si>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</si>
  <si>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</si>
  <si>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</si>
  <si>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</si>
  <si>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</si>
  <si>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</si>
  <si>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</si>
  <si>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</si>
  <si>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</si>
  <si>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</si>
  <si>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</si>
  <si>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</si>
  <si>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</si>
  <si>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</si>
  <si>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</si>
  <si>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</si>
  <si>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</si>
  <si>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</si>
  <si>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</si>
  <si>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</si>
  <si>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</si>
  <si>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</si>
  <si>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</si>
  <si>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</si>
  <si>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</si>
  <si>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</si>
  <si>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</si>
  <si>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</si>
  <si>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</si>
  <si>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</si>
  <si>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</si>
  <si>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</si>
  <si>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</si>
  <si>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</si>
  <si>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</si>
  <si>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</si>
  <si>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</si>
  <si>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</si>
  <si>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</si>
  <si>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</si>
  <si>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</si>
  <si>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</si>
  <si>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</si>
  <si>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</si>
  <si>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</si>
  <si>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</si>
  <si>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</si>
  <si>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</si>
  <si>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</si>
  <si>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</si>
  <si>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</si>
  <si>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</si>
  <si>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</si>
  <si>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</si>
  <si>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</si>
  <si>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</si>
  <si>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</si>
  <si>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</si>
  <si>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</si>
  <si>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</si>
  <si>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</si>
  <si>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</si>
  <si>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</si>
  <si>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</si>
  <si>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</si>
  <si>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</si>
  <si>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</si>
  <si>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</si>
  <si>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</si>
  <si>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</si>
  <si>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</si>
  <si>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</si>
  <si>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</si>
  <si>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</si>
  <si>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</si>
  <si>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</si>
  <si>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</si>
  <si>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</si>
  <si>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</si>
  <si>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</si>
  <si>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</si>
  <si>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</si>
  <si>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</si>
  <si>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</si>
  <si>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</si>
  <si>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</si>
  <si>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</si>
  <si>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</si>
  <si>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</si>
  <si>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</si>
  <si>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</si>
  <si>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</si>
  <si>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</si>
  <si>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</si>
  <si>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</si>
  <si>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</si>
  <si>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</si>
  <si>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</si>
  <si>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</si>
  <si>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</si>
  <si>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</si>
  <si>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</si>
  <si>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</si>
  <si>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</si>
  <si>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</si>
  <si>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</si>
  <si>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</si>
  <si>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</si>
  <si>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</si>
  <si>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</si>
  <si>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</si>
  <si>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</si>
  <si>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</si>
  <si>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</si>
  <si>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</si>
  <si>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</si>
  <si>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</si>
  <si>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</si>
  <si>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</si>
  <si>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</si>
  <si>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</si>
  <si>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</si>
  <si>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</si>
  <si>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</si>
  <si>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</si>
  <si>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</si>
  <si>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</si>
  <si>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</si>
  <si>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</si>
  <si>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</si>
  <si>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</si>
  <si>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</si>
  <si>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</si>
  <si>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</si>
  <si>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</si>
  <si>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</si>
  <si>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</si>
  <si>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</si>
  <si>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</si>
  <si>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</si>
  <si>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</si>
  <si>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</si>
  <si>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</si>
  <si>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</si>
  <si>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</si>
  <si>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</si>
  <si>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</si>
  <si>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</si>
  <si>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</si>
  <si>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</si>
  <si>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</si>
  <si>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</si>
  <si>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</si>
  <si>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</si>
  <si>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</si>
  <si>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</si>
  <si>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</si>
  <si>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</si>
  <si>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</si>
  <si>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</si>
  <si>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</si>
  <si>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</si>
  <si>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</si>
  <si>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</si>
  <si>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</si>
  <si>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</si>
  <si>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</si>
  <si>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</si>
  <si>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</si>
  <si>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</si>
  <si>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</si>
  <si>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</si>
  <si>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</si>
  <si>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</si>
  <si>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</si>
  <si>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</si>
  <si>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</si>
  <si>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</si>
  <si>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</si>
  <si>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</si>
  <si>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</si>
  <si>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</si>
  <si>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</si>
  <si>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</si>
  <si>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</si>
  <si>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</si>
  <si>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</si>
  <si>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</si>
  <si>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</si>
  <si>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</si>
  <si>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</si>
  <si>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</si>
  <si>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</si>
  <si>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</si>
  <si>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</si>
  <si>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</si>
  <si>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</si>
  <si>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</si>
  <si>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</si>
  <si>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</si>
  <si>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</si>
  <si>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</si>
  <si>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</si>
  <si>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</si>
  <si>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</si>
  <si>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</si>
  <si>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</si>
  <si>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</si>
  <si>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</si>
  <si>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</si>
  <si>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</si>
  <si>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</si>
  <si>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</si>
  <si>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</si>
  <si>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</si>
  <si>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</si>
  <si>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</si>
  <si>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</si>
  <si>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</si>
  <si>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</si>
  <si>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</si>
  <si>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</si>
  <si>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</si>
  <si>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</si>
  <si>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</si>
  <si>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</si>
  <si>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</si>
  <si>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</si>
  <si>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</si>
  <si>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</si>
  <si>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</si>
  <si>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</si>
  <si>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</si>
  <si>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</si>
  <si>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</si>
  <si>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</si>
  <si>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</si>
  <si>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</si>
  <si>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</si>
  <si>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</si>
  <si>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</si>
  <si>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</si>
  <si>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</si>
  <si>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</si>
  <si>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</si>
  <si>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</si>
  <si>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</si>
  <si>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</si>
  <si>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</si>
  <si>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</si>
  <si>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</si>
  <si>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</si>
  <si>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</si>
  <si>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</si>
  <si>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</si>
  <si>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</si>
  <si>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</si>
  <si>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</si>
  <si>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</si>
  <si>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</si>
  <si>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</si>
  <si>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</si>
  <si>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</si>
  <si>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</si>
  <si>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</si>
  <si>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</si>
  <si>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</si>
  <si>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</si>
  <si>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</si>
  <si>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</si>
  <si>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</si>
  <si>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</si>
  <si>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</si>
  <si>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</si>
  <si>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</si>
  <si>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</si>
  <si>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</si>
  <si>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</si>
  <si>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</si>
  <si>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</si>
  <si>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</si>
  <si>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</si>
  <si>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</si>
  <si>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</si>
  <si>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</si>
  <si>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</si>
  <si>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</si>
  <si>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</si>
  <si>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</si>
  <si>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</si>
  <si>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</si>
  <si>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</si>
  <si>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</si>
  <si>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</si>
  <si>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</si>
  <si>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</si>
  <si>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</si>
  <si>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</si>
  <si>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</si>
  <si>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</si>
  <si>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</si>
  <si>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</si>
  <si>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</si>
  <si>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</si>
  <si>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</si>
  <si>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</si>
  <si>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</si>
  <si>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</si>
  <si>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</si>
  <si>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</si>
  <si>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</si>
  <si>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</si>
  <si>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</si>
  <si>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</si>
  <si>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</si>
  <si>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</si>
  <si>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</si>
  <si>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</si>
  <si>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</si>
  <si>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</si>
  <si>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</si>
  <si>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</si>
  <si>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</si>
  <si>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</si>
  <si>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</si>
  <si>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</si>
  <si>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</si>
  <si>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</si>
  <si>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</si>
  <si>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</si>
  <si>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</si>
  <si>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</si>
  <si>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</si>
  <si>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</si>
  <si>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</si>
  <si>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</si>
  <si>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</si>
  <si>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</si>
  <si>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</si>
  <si>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</si>
  <si>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</si>
  <si>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</si>
  <si>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</si>
  <si>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</si>
  <si>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</si>
  <si>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</si>
  <si>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</si>
  <si>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</si>
  <si>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</si>
  <si>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</si>
  <si>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</si>
  <si>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</si>
  <si>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</si>
  <si>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</si>
  <si>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</si>
  <si>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</si>
  <si>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</si>
  <si>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</si>
  <si>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</si>
  <si>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</si>
  <si>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</si>
  <si>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</si>
  <si>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</si>
  <si>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</si>
  <si>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</si>
  <si>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</si>
  <si>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</si>
  <si>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</si>
  <si>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</si>
  <si>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</si>
  <si>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</si>
  <si>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</si>
  <si>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</si>
  <si>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</si>
  <si>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</si>
  <si>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</si>
  <si>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</si>
  <si>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</si>
  <si>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</si>
  <si>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</si>
  <si>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</si>
  <si>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</si>
  <si>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</si>
  <si>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</si>
  <si>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</si>
  <si>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</si>
  <si>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</si>
  <si>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</si>
  <si>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</si>
  <si>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</si>
  <si>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</si>
  <si>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</si>
  <si>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</si>
  <si>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</si>
  <si>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</si>
  <si>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</si>
  <si>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</si>
  <si>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</si>
  <si>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</si>
  <si>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</si>
  <si>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</si>
  <si>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</si>
  <si>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</si>
  <si>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</si>
  <si>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</si>
  <si>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</si>
  <si>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</si>
  <si>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</si>
  <si>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</si>
  <si>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</si>
  <si>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</si>
  <si>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</si>
  <si>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</si>
  <si>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</si>
  <si>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</si>
  <si>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</si>
  <si>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</si>
  <si>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</si>
  <si>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</si>
  <si>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</si>
  <si>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</si>
  <si>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</si>
  <si>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</si>
  <si>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</si>
  <si>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</si>
  <si>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</si>
  <si>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</si>
  <si>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</si>
  <si>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</si>
  <si>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</si>
  <si>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</si>
  <si>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</si>
  <si>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</si>
  <si>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</si>
  <si>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</si>
  <si>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</si>
  <si>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</si>
  <si>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</si>
  <si>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</si>
  <si>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</si>
  <si>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</si>
  <si>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</si>
  <si>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</si>
  <si>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</si>
  <si>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</si>
  <si>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</si>
  <si>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</si>
  <si>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</si>
  <si>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</si>
  <si>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</si>
  <si>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</si>
  <si>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</si>
  <si>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</si>
  <si>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</si>
  <si>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</si>
  <si>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</si>
  <si>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</si>
  <si>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</si>
  <si>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</si>
  <si>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</si>
  <si>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</si>
  <si>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</si>
  <si>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</si>
  <si>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</si>
  <si>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</si>
  <si>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</si>
  <si>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</si>
  <si>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</si>
  <si>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</si>
  <si>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</si>
  <si>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</si>
  <si>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</si>
  <si>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</si>
  <si>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</si>
  <si>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</si>
  <si>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</si>
  <si>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</si>
  <si>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</si>
  <si>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</si>
  <si>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</si>
  <si>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</si>
  <si>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</si>
  <si>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</si>
  <si>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</si>
  <si>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</si>
  <si>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</si>
  <si>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</si>
  <si>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</si>
  <si>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</si>
  <si>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</si>
  <si>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</si>
  <si>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</si>
  <si>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</si>
  <si>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</si>
  <si>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</si>
  <si>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</si>
  <si>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</si>
  <si>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</si>
  <si>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</si>
  <si>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</si>
  <si>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</si>
  <si>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</si>
  <si>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</si>
  <si>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</si>
  <si>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</si>
  <si>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</si>
  <si>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</si>
  <si>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</si>
  <si>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</si>
  <si>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</si>
  <si>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</si>
  <si>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</si>
  <si>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</si>
  <si>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</si>
  <si>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</si>
  <si>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</si>
  <si>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</si>
  <si>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</si>
  <si>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</si>
  <si>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</si>
  <si>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</si>
  <si>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</si>
  <si>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</si>
  <si>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</si>
  <si>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</si>
  <si>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</si>
  <si>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</si>
  <si>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</si>
  <si>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</si>
  <si>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</si>
  <si>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</si>
  <si>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</si>
  <si>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</si>
  <si>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</si>
  <si>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</si>
  <si>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</si>
  <si>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</si>
  <si>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</si>
  <si>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</si>
  <si>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</si>
  <si>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</si>
  <si>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</si>
  <si>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</si>
  <si>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</si>
  <si>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</si>
  <si>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</si>
  <si>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</si>
  <si>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</si>
  <si>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</si>
  <si>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</si>
  <si>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</si>
  <si>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</si>
  <si>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</si>
  <si>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</si>
  <si>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</si>
  <si>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</si>
  <si>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</si>
  <si>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</si>
  <si>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</si>
  <si>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</si>
  <si>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</si>
  <si>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</si>
  <si>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</si>
  <si>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</si>
  <si>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</si>
  <si>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</si>
  <si>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</si>
  <si>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</si>
  <si>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</si>
  <si>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</si>
  <si>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</si>
  <si>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</si>
  <si>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</si>
  <si>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</si>
  <si>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</si>
  <si>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</si>
  <si>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</si>
  <si>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</si>
  <si>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</si>
  <si>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</si>
  <si>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</si>
  <si>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</si>
  <si>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</si>
  <si>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</si>
  <si>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</si>
  <si>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</si>
  <si>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</si>
  <si>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</si>
  <si>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</si>
  <si>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</si>
  <si>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</si>
  <si>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</si>
  <si>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</si>
  <si>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</si>
  <si>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</si>
  <si>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</si>
  <si>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</si>
  <si>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</si>
  <si>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</si>
  <si>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</si>
  <si>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</si>
  <si>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</si>
  <si>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</si>
  <si>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</si>
  <si>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</si>
  <si>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</si>
  <si>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</si>
  <si>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</si>
  <si>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</si>
  <si>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</si>
  <si>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</si>
  <si>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</si>
  <si>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</si>
  <si>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</si>
  <si>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</si>
  <si>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</si>
  <si>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</si>
  <si>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</si>
  <si>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</si>
  <si>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</si>
  <si>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</si>
  <si>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</si>
  <si>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</si>
  <si>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</si>
  <si>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</si>
  <si>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</si>
  <si>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</si>
  <si>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</si>
  <si>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</si>
  <si>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</si>
  <si>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</si>
  <si>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</si>
  <si>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</si>
  <si>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</si>
  <si>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</si>
  <si>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</si>
  <si>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</si>
  <si>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</si>
  <si>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</si>
  <si>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</si>
  <si>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</si>
  <si>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</si>
  <si>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</si>
  <si>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</si>
  <si>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</si>
  <si>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</si>
  <si>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</si>
  <si>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</si>
  <si>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</si>
  <si>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</si>
  <si>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</si>
  <si>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</si>
  <si>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</si>
  <si>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</si>
  <si>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</si>
  <si>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</si>
  <si>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</si>
  <si>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</si>
  <si>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</si>
  <si>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</si>
  <si>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</si>
  <si>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</si>
  <si>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</si>
  <si>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</si>
  <si>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</si>
  <si>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</si>
  <si>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</si>
  <si>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</si>
  <si>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</si>
  <si>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</si>
  <si>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</si>
  <si>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</si>
  <si>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</si>
  <si>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</si>
  <si>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</si>
  <si>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</si>
  <si>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</si>
  <si>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</si>
  <si>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</si>
  <si>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</si>
  <si>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</si>
  <si>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</si>
  <si>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</si>
  <si>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</si>
  <si>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</si>
  <si>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</si>
  <si>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</si>
  <si>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</si>
  <si>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</si>
  <si>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</si>
  <si>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</si>
  <si>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</si>
  <si>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</si>
  <si>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</si>
  <si>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</si>
  <si>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</si>
  <si>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</si>
  <si>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</si>
  <si>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</si>
  <si>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</si>
  <si>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</si>
  <si>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</si>
  <si>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</si>
  <si>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</si>
  <si>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</si>
  <si>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</si>
  <si>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</si>
  <si>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</si>
  <si>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</si>
  <si>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</si>
  <si>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</si>
  <si>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</si>
  <si>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</si>
  <si>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</si>
  <si>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</si>
  <si>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</si>
  <si>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</si>
  <si>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</si>
  <si>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</si>
  <si>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</si>
  <si>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</si>
  <si>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</si>
  <si>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</si>
  <si>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</si>
  <si>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</si>
  <si>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</si>
  <si>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</si>
  <si>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</si>
  <si>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</si>
  <si>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</si>
  <si>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</si>
  <si>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</si>
  <si>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</si>
  <si>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</si>
  <si>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</si>
  <si>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</si>
  <si>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</si>
  <si>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</si>
  <si>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</si>
  <si>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</si>
  <si>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</si>
  <si>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</si>
  <si>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</si>
  <si>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</si>
  <si>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</si>
  <si>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</si>
  <si>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</si>
  <si>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</si>
  <si>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</si>
  <si>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</si>
  <si>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</si>
  <si>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</si>
  <si>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</si>
  <si>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</si>
  <si>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</si>
  <si>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</si>
  <si>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</si>
  <si>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</si>
  <si>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</si>
  <si>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</si>
  <si>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</si>
  <si>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</si>
  <si>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</si>
  <si>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</si>
  <si>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</si>
  <si>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</si>
  <si>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</si>
  <si>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</si>
  <si>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</si>
  <si>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</si>
  <si>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</si>
  <si>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</si>
  <si>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</si>
  <si>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</si>
  <si>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</si>
  <si>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</si>
  <si>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</si>
  <si>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</si>
  <si>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</si>
  <si>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</si>
  <si>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</si>
  <si>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</si>
  <si>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</si>
  <si>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</si>
  <si>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</si>
  <si>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</si>
  <si>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</si>
  <si>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</si>
  <si>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</si>
  <si>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</si>
  <si>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</si>
  <si>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</si>
  <si>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</si>
  <si>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</si>
  <si>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</si>
  <si>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</si>
  <si>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</si>
  <si>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</si>
  <si>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</si>
  <si>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</si>
  <si>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</si>
  <si>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</si>
  <si>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</si>
  <si>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</si>
  <si>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</si>
  <si>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</si>
  <si>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</si>
  <si>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</si>
  <si>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</si>
  <si>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</si>
  <si>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</si>
  <si>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</si>
  <si>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</si>
  <si>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</si>
  <si>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</si>
  <si>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</si>
  <si>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</si>
  <si>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</si>
  <si>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</si>
  <si>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</si>
  <si>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</si>
  <si>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</si>
  <si>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</si>
  <si>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</si>
  <si>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</si>
  <si>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</si>
  <si>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</si>
  <si>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</si>
  <si>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</si>
  <si>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</si>
  <si>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</si>
  <si>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</si>
  <si>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</si>
  <si>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</si>
  <si>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</si>
  <si>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</si>
  <si>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</si>
  <si>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</si>
  <si>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</si>
  <si>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</si>
  <si>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</si>
  <si>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</si>
  <si>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</si>
  <si>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</si>
  <si>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</si>
  <si>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</si>
  <si>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</si>
  <si>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</si>
  <si>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</si>
  <si>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</si>
  <si>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</si>
  <si>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</si>
  <si>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</si>
  <si>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</si>
  <si>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</si>
  <si>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</si>
  <si>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</si>
  <si>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</si>
  <si>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</si>
  <si>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</si>
  <si>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</si>
  <si>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</si>
  <si>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</si>
  <si>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</si>
  <si>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</si>
  <si>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</si>
  <si>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</si>
  <si>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</si>
  <si>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</si>
  <si>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</si>
  <si>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</si>
  <si>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</si>
  <si>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</si>
  <si>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</si>
  <si>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</si>
  <si>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</si>
  <si>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</si>
  <si>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</si>
  <si>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</si>
  <si>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</si>
  <si>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</si>
  <si>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</si>
  <si>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</si>
  <si>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</si>
  <si>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</si>
  <si>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</si>
  <si>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</si>
  <si>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</si>
  <si>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</si>
  <si>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</si>
  <si>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</si>
  <si>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</si>
  <si>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</si>
  <si>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</si>
  <si>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</si>
  <si>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</si>
  <si>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</si>
  <si>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</si>
  <si>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</si>
  <si>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</si>
  <si>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</si>
  <si>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</si>
  <si>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</si>
  <si>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</si>
  <si>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</si>
  <si>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</si>
  <si>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</si>
  <si>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</si>
  <si>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</si>
  <si>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</si>
  <si>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</si>
  <si>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</si>
  <si>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</si>
  <si>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</si>
  <si>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</si>
  <si>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</si>
  <si>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</si>
  <si>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</si>
  <si>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</si>
  <si>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</si>
  <si>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</si>
  <si>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</si>
  <si>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</si>
  <si>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</si>
  <si>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</si>
  <si>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</si>
  <si>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</si>
  <si>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</si>
  <si>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</si>
  <si>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</si>
  <si>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</si>
  <si>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</si>
  <si>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</si>
  <si>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</si>
  <si>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</si>
  <si>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</si>
  <si>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</si>
  <si>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</si>
  <si>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</si>
  <si>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</si>
  <si>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</si>
  <si>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</si>
  <si>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</si>
  <si>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</si>
  <si>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</si>
  <si>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</si>
  <si>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</si>
  <si>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</si>
  <si>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</si>
  <si>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</si>
  <si>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</si>
  <si>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</si>
  <si>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</si>
  <si>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</si>
  <si>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</si>
  <si>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</si>
  <si>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</si>
  <si>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</si>
  <si>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</si>
  <si>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</si>
  <si>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</si>
  <si>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</si>
  <si>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</si>
  <si>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</si>
  <si>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</si>
  <si>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</si>
  <si>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</si>
  <si>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</si>
  <si>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</si>
  <si>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</si>
  <si>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</si>
  <si>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</si>
  <si>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</si>
  <si>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</si>
  <si>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</si>
  <si>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</si>
  <si>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</si>
  <si>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</si>
  <si>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</si>
  <si>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</si>
  <si>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</si>
  <si>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</si>
  <si>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</si>
  <si>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</si>
  <si>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</si>
  <si>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</si>
  <si>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</si>
  <si>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</si>
  <si>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</si>
  <si>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</si>
  <si>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</si>
  <si>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</si>
  <si>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</si>
  <si>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</si>
  <si>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</si>
  <si>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</si>
  <si>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</si>
  <si>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</si>
  <si>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</si>
  <si>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</si>
  <si>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</si>
  <si>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</si>
  <si>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</si>
  <si>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</si>
  <si>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</si>
  <si>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</si>
  <si>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</si>
  <si>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</si>
  <si>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</si>
  <si>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</si>
  <si>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</si>
  <si>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</si>
  <si>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</si>
  <si>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</si>
  <si>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</si>
  <si>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</si>
  <si>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</si>
  <si>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</si>
  <si>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</si>
  <si>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</si>
  <si>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</si>
  <si>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</si>
  <si>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</si>
  <si>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</si>
  <si>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</si>
  <si>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</si>
  <si>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</si>
  <si>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</si>
  <si>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</si>
  <si>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</si>
  <si>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</si>
  <si>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</si>
  <si>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</si>
  <si>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</si>
  <si>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</si>
  <si>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</si>
  <si>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</si>
  <si>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</si>
  <si>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</si>
  <si>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</si>
  <si>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</si>
  <si>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</si>
  <si>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</si>
  <si>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</si>
  <si>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</si>
  <si>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</si>
  <si>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</si>
  <si>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</si>
  <si>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</si>
  <si>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</si>
  <si>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</si>
  <si>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</si>
  <si>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</si>
  <si>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</si>
  <si>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</si>
  <si>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</si>
  <si>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</si>
  <si>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</si>
  <si>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</si>
  <si>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</si>
  <si>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</si>
  <si>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</si>
  <si>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</si>
  <si>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</si>
  <si>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</si>
  <si>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</si>
  <si>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</si>
  <si>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</si>
  <si>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</si>
  <si>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</si>
  <si>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</si>
  <si>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</si>
  <si>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</si>
  <si>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</si>
  <si>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</si>
  <si>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</si>
  <si>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</si>
  <si>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</si>
  <si>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</si>
  <si>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</si>
  <si>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</si>
  <si>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</si>
  <si>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</si>
  <si>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</si>
  <si>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</si>
  <si>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</si>
  <si>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</si>
  <si>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</si>
  <si>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</si>
  <si>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</si>
  <si>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</si>
  <si>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</si>
  <si>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</si>
  <si>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</si>
  <si>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</si>
  <si>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</si>
  <si>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</si>
  <si>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</si>
  <si>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</si>
  <si>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</si>
  <si>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</si>
  <si>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</si>
  <si>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</si>
  <si>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</si>
  <si>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</si>
  <si>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</si>
  <si>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</si>
  <si>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</si>
  <si>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</si>
  <si>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</si>
  <si>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</si>
  <si>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</si>
  <si>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</si>
  <si>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</si>
  <si>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</si>
  <si>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</si>
  <si>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</si>
  <si>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</si>
  <si>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</si>
  <si>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</si>
  <si>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</si>
  <si>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</si>
  <si>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</si>
  <si>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</si>
  <si>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</si>
  <si>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</si>
  <si>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</si>
  <si>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</si>
  <si>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</si>
  <si>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</si>
  <si>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</si>
  <si>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</si>
  <si>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</si>
  <si>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</si>
  <si>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</si>
  <si>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</si>
  <si>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</si>
  <si>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</si>
  <si>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</si>
  <si>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</si>
  <si>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</si>
  <si>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</si>
  <si>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</si>
  <si>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</si>
  <si>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</si>
  <si>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</si>
  <si>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</si>
  <si>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</si>
  <si>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</si>
  <si>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</si>
  <si>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</si>
  <si>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</si>
  <si>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</si>
  <si>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</si>
  <si>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</si>
  <si>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</si>
  <si>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</si>
  <si>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</si>
  <si>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</si>
  <si>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</si>
  <si>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</si>
  <si>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</si>
  <si>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</si>
  <si>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</si>
  <si>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</si>
  <si>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</si>
  <si>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</si>
  <si>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</si>
  <si>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</si>
  <si>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</si>
  <si>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</si>
  <si>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</si>
  <si>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</si>
  <si>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</si>
  <si>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</si>
  <si>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</si>
  <si>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</si>
  <si>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</si>
  <si>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</si>
  <si>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</si>
  <si>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</si>
  <si>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</si>
  <si>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</si>
  <si>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</si>
  <si>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</si>
  <si>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</si>
  <si>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</si>
  <si>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</si>
  <si>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</si>
  <si>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</si>
  <si>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</si>
  <si>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</si>
  <si>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</si>
  <si>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</si>
  <si>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</si>
  <si>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</si>
  <si>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</si>
  <si>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</si>
  <si>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</si>
  <si>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</si>
  <si>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</si>
  <si>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</si>
  <si>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</si>
  <si>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</si>
  <si>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</si>
  <si>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</si>
  <si>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</si>
  <si>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</si>
  <si>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</si>
  <si>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</si>
  <si>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</si>
  <si>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</si>
  <si>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</si>
  <si>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</si>
  <si>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</si>
  <si>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</si>
  <si>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</si>
  <si>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</si>
  <si>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</si>
  <si>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</si>
  <si>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</si>
  <si>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</si>
  <si>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</si>
  <si>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</si>
  <si>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</si>
  <si>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</si>
  <si>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</si>
  <si>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</si>
  <si>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</si>
  <si>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</si>
  <si>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</si>
  <si>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</si>
  <si>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</si>
  <si>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</si>
  <si>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</si>
  <si>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</si>
  <si>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</si>
  <si>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</si>
  <si>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</si>
  <si>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</si>
  <si>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</si>
  <si>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</si>
  <si>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</si>
  <si>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</si>
  <si>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</si>
  <si>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</si>
  <si>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</si>
  <si>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</si>
  <si>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</si>
  <si>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</si>
  <si>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</si>
  <si>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</si>
  <si>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</si>
  <si>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</si>
  <si>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</si>
  <si>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</si>
  <si>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</si>
  <si>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</si>
  <si>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</si>
  <si>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</si>
  <si>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</si>
  <si>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</si>
  <si>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</si>
  <si>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</si>
  <si>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</si>
  <si>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</si>
  <si>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</si>
  <si>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</si>
  <si>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</si>
  <si>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</si>
  <si>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</si>
  <si>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</si>
  <si>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</si>
  <si>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</si>
  <si>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</si>
  <si>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</si>
  <si>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</si>
  <si>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</si>
  <si>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</si>
  <si>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</si>
  <si>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</si>
  <si>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</si>
  <si>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</si>
  <si>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</si>
  <si>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</si>
  <si>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</si>
  <si>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</si>
  <si>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</si>
  <si>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</si>
  <si>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</si>
  <si>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</si>
  <si>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</si>
  <si>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</si>
  <si>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</si>
  <si>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</si>
  <si>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</si>
  <si>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</si>
  <si>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</si>
  <si>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</si>
  <si>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</si>
  <si>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</si>
  <si>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</si>
  <si>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</si>
  <si>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</si>
  <si>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</si>
  <si>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</si>
  <si>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</si>
  <si>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</si>
  <si>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</si>
  <si>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</si>
  <si>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</si>
  <si>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</si>
  <si>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</si>
  <si>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</si>
  <si>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</si>
  <si>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</si>
  <si>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</si>
  <si>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</si>
  <si>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</si>
  <si>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</si>
  <si>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</si>
  <si>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</si>
  <si>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</si>
  <si>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</si>
  <si>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</si>
  <si>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</si>
  <si>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</si>
  <si>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</si>
  <si>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</si>
  <si>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</si>
  <si>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</si>
  <si>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</si>
  <si>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</si>
  <si>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</si>
  <si>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</si>
  <si>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</si>
  <si>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</si>
  <si>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</si>
  <si>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</si>
  <si>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</si>
  <si>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</si>
  <si>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</si>
  <si>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</si>
  <si>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</si>
  <si>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</si>
  <si>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</si>
  <si>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</si>
  <si>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</si>
  <si>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</si>
  <si>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</si>
  <si>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</si>
  <si>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</si>
  <si>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</si>
  <si>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</si>
  <si>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</si>
  <si>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</si>
  <si>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</si>
  <si>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</si>
  <si>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</si>
  <si>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</si>
  <si>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</si>
  <si>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</si>
  <si>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</si>
  <si>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</si>
  <si>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</si>
  <si>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</si>
  <si>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</si>
  <si>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</si>
  <si>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</si>
  <si>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</si>
  <si>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</si>
  <si>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</si>
  <si>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</si>
  <si>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</si>
  <si>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</si>
  <si>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</si>
  <si>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</si>
  <si>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</si>
  <si>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</si>
  <si>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</si>
  <si>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</si>
  <si>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</si>
  <si>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</si>
  <si>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</si>
  <si>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</si>
  <si>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</si>
  <si>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</si>
  <si>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</si>
  <si>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</si>
  <si>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</si>
  <si>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</si>
  <si>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</si>
  <si>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</si>
  <si>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</si>
  <si>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</si>
  <si>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</si>
  <si>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</si>
  <si>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</si>
  <si>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</si>
  <si>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</si>
  <si>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</si>
  <si>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</si>
  <si>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</si>
  <si>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</si>
  <si>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</si>
  <si>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</si>
  <si>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</si>
  <si>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</si>
  <si>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</si>
  <si>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</si>
  <si>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</si>
  <si>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</si>
  <si>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</si>
  <si>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</si>
  <si>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</si>
  <si>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</si>
  <si>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</si>
  <si>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</si>
  <si>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</si>
  <si>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</si>
  <si>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</si>
  <si>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</si>
  <si>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</si>
  <si>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</si>
  <si>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</si>
  <si>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</si>
  <si>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</si>
  <si>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</si>
  <si>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</si>
  <si>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</si>
  <si>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</si>
  <si>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</si>
  <si>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</si>
  <si>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</si>
  <si>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</si>
  <si>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</si>
  <si>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</si>
  <si>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</si>
  <si>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</si>
  <si>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</si>
  <si>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</si>
  <si>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</si>
  <si>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</si>
  <si>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</si>
  <si>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</si>
  <si>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</si>
  <si>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</si>
  <si>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</si>
  <si>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</si>
  <si>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</si>
  <si>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</si>
  <si>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</si>
  <si>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</si>
  <si>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</si>
  <si>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</si>
  <si>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</si>
  <si>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</si>
  <si>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</si>
  <si>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</si>
  <si>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</si>
  <si>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</si>
  <si>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</si>
  <si>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</si>
  <si>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</si>
  <si>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</si>
  <si>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</si>
  <si>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</si>
  <si>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</si>
  <si>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</si>
  <si>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</si>
  <si>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</si>
  <si>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</si>
  <si>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</si>
  <si>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</si>
  <si>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</si>
  <si>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</si>
  <si>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</si>
  <si>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</si>
  <si>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</si>
  <si>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</si>
  <si>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</si>
  <si>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</si>
  <si>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</si>
  <si>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</si>
  <si>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</si>
  <si>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</si>
  <si>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</si>
  <si>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</si>
  <si>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</si>
  <si>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</si>
  <si>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</si>
  <si>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</si>
  <si>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</si>
  <si>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</si>
  <si>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</si>
  <si>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</si>
  <si>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</si>
  <si>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</si>
  <si>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</si>
  <si>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</si>
  <si>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</si>
  <si>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</si>
  <si>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</si>
  <si>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</si>
  <si>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</si>
  <si>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</si>
  <si>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</si>
  <si>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</si>
  <si>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</si>
  <si>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</si>
  <si>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</si>
  <si>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</si>
  <si>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</si>
  <si>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</si>
  <si>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</si>
  <si>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</si>
  <si>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</si>
  <si>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</si>
  <si>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</si>
  <si>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</si>
  <si>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</si>
  <si>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</si>
  <si>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</si>
  <si>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</si>
  <si>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</si>
  <si>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</si>
  <si>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</si>
  <si>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</si>
  <si>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</si>
  <si>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</si>
  <si>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</si>
  <si>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</si>
  <si>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</si>
  <si>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</si>
  <si>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</si>
  <si>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</si>
  <si>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</si>
  <si>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</si>
  <si>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</si>
  <si>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</si>
  <si>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</si>
  <si>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</si>
  <si>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</si>
  <si>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</si>
  <si>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</si>
  <si>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</si>
  <si>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</si>
  <si>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</si>
  <si>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</si>
  <si>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</si>
  <si>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</si>
  <si>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</si>
  <si>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</si>
  <si>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</si>
  <si>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</si>
  <si>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</si>
  <si>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</si>
  <si>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</si>
  <si>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</si>
  <si>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</si>
  <si>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</si>
  <si>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</si>
  <si>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</si>
  <si>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</si>
  <si>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</si>
  <si>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</si>
  <si>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</si>
  <si>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</si>
  <si>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</si>
  <si>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</si>
  <si>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</si>
  <si>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</si>
  <si>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</si>
  <si>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</si>
  <si>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</si>
  <si>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</si>
  <si>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</si>
  <si>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</si>
  <si>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</si>
  <si>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</si>
  <si>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</si>
  <si>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</si>
  <si>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</si>
  <si>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</si>
  <si>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</si>
  <si>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</si>
  <si>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</si>
  <si>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</si>
  <si>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</si>
  <si>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</si>
  <si>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</si>
  <si>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</si>
  <si>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</si>
  <si>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</si>
  <si>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</si>
  <si>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</si>
  <si>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</si>
  <si>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</si>
  <si>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</si>
  <si>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</si>
  <si>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</si>
  <si>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</si>
  <si>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</si>
  <si>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</si>
  <si>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</si>
  <si>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</si>
  <si>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</si>
  <si>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</si>
  <si>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</si>
  <si>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</si>
  <si>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</si>
  <si>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</si>
  <si>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</si>
  <si>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</si>
  <si>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</si>
  <si>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</si>
  <si>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</si>
  <si>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</si>
  <si>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</si>
  <si>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</si>
  <si>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</si>
  <si>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</si>
  <si>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</si>
  <si>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</si>
  <si>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</si>
  <si>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</si>
  <si>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</si>
  <si>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</si>
  <si>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</si>
  <si>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</si>
  <si>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</si>
  <si>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</si>
  <si>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</si>
  <si>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</si>
  <si>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</si>
  <si>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</si>
  <si>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</si>
  <si>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</si>
  <si>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</si>
  <si>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</si>
  <si>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</si>
  <si>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</si>
  <si>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</si>
  <si>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</si>
  <si>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</si>
  <si>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</si>
  <si>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</si>
  <si>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</si>
  <si>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</si>
  <si>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</si>
  <si>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</si>
  <si>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</si>
  <si>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</si>
  <si>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</si>
  <si>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</si>
  <si>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</si>
  <si>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</si>
  <si>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</si>
  <si>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</si>
  <si>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</si>
  <si>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</si>
  <si>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</si>
  <si>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</si>
  <si>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</si>
  <si>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</si>
  <si>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</si>
  <si>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</si>
  <si>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</si>
  <si>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</si>
  <si>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</si>
  <si>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</si>
  <si>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</si>
  <si>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</si>
  <si>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</si>
  <si>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</si>
  <si>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</si>
  <si>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</si>
  <si>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</si>
  <si>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</si>
  <si>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</si>
  <si>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</si>
  <si>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</si>
  <si>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</si>
  <si>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</si>
  <si>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</si>
  <si>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</si>
  <si>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</si>
  <si>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</si>
  <si>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</si>
  <si>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</si>
  <si>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</si>
  <si>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</si>
  <si>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</si>
  <si>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</si>
  <si>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</si>
  <si>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</si>
  <si>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</si>
  <si>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</si>
  <si>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</si>
  <si>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</si>
  <si>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</si>
  <si>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</si>
  <si>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</si>
  <si>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</si>
  <si>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</si>
  <si>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</si>
  <si>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</si>
  <si>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</si>
  <si>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</si>
  <si>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</si>
  <si>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</si>
  <si>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</si>
  <si>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</si>
  <si>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</si>
  <si>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</si>
  <si>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</si>
  <si>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</si>
  <si>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</si>
  <si>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</si>
  <si>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</si>
  <si>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</si>
  <si>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</si>
  <si>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</si>
  <si>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</si>
  <si>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</si>
  <si>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</si>
  <si>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</si>
  <si>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</si>
  <si>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</si>
  <si>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</si>
  <si>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</si>
  <si>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</si>
  <si>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</si>
  <si>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</si>
  <si>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</si>
  <si>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</si>
  <si>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</si>
  <si>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</si>
  <si>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</si>
  <si>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</si>
  <si>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</si>
  <si>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</si>
  <si>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</si>
  <si>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</si>
  <si>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</si>
  <si>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</si>
  <si>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</si>
  <si>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</si>
  <si>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</si>
  <si>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</si>
  <si>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</si>
  <si>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</si>
  <si>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</si>
  <si>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</si>
  <si>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</si>
  <si>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</si>
  <si>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</si>
  <si>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</si>
  <si>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</si>
  <si>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</si>
  <si>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</si>
  <si>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</si>
  <si>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</si>
  <si>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</si>
  <si>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</si>
  <si>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</si>
  <si>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</si>
  <si>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</si>
  <si>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</si>
  <si>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</si>
  <si>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</si>
  <si>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</si>
  <si>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</si>
  <si>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</si>
  <si>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</si>
  <si>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</si>
  <si>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</si>
  <si>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</si>
  <si>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</si>
  <si>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</si>
  <si>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</si>
  <si>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</si>
  <si>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</si>
  <si>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</si>
  <si>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</si>
  <si>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</si>
  <si>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</si>
  <si>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</si>
  <si>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</si>
  <si>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</si>
  <si>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</si>
  <si>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</si>
  <si>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</si>
  <si>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</si>
  <si>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</si>
  <si>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</si>
  <si>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</si>
  <si>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</si>
  <si>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</si>
  <si>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</si>
  <si>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</si>
  <si>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</si>
  <si>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</si>
  <si>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</si>
  <si>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</si>
  <si>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</si>
  <si>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</si>
  <si>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</si>
  <si>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</si>
  <si>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</si>
  <si>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</si>
  <si>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</si>
  <si>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</si>
  <si>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</si>
  <si>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</si>
  <si>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</si>
  <si>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</si>
  <si>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</si>
  <si>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</si>
  <si>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</si>
  <si>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</si>
  <si>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</si>
  <si>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</si>
  <si>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</si>
  <si>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</si>
  <si>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</si>
  <si>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</si>
  <si>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</si>
  <si>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</si>
  <si>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</si>
  <si>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</si>
  <si>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</si>
  <si>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</si>
  <si>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</si>
  <si>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</si>
  <si>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</si>
  <si>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</si>
  <si>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</si>
  <si>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</si>
  <si>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</si>
  <si>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</si>
  <si>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</si>
  <si>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</si>
  <si>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</si>
  <si>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</si>
  <si>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</si>
  <si>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</si>
  <si>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</si>
  <si>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</si>
  <si>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</si>
  <si>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</si>
  <si>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</si>
  <si>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</si>
  <si>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</si>
  <si>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</si>
  <si>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</si>
  <si>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</si>
  <si>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</si>
  <si>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</si>
  <si>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</si>
  <si>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</si>
  <si>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</si>
  <si>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</si>
  <si>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</si>
  <si>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</si>
  <si>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</si>
  <si>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</si>
  <si>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</si>
  <si>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</si>
  <si>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</si>
  <si>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</si>
  <si>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</si>
  <si>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</si>
  <si>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</si>
  <si>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</si>
  <si>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</si>
  <si>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</si>
  <si>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</si>
  <si>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</si>
  <si>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</si>
  <si>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</si>
  <si>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</si>
  <si>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</si>
  <si>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</si>
  <si>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</si>
  <si>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</si>
  <si>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</si>
  <si>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</si>
  <si>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</si>
  <si>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</si>
  <si>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</si>
  <si>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</si>
  <si>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</si>
  <si>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</si>
  <si>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</si>
  <si>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</si>
  <si>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</si>
  <si>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</si>
  <si>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</si>
  <si>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</si>
  <si>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</si>
  <si>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</si>
  <si>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</si>
  <si>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</si>
  <si>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</si>
  <si>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</si>
  <si>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</si>
  <si>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</si>
  <si>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</si>
  <si>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</si>
  <si>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</si>
  <si>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</si>
  <si>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</si>
  <si>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</si>
  <si>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</si>
  <si>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</si>
  <si>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</si>
  <si>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</si>
  <si>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</si>
  <si>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</si>
  <si>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</si>
  <si>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</si>
  <si>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</si>
  <si>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</si>
  <si>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</si>
  <si>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</si>
  <si>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</si>
  <si>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</si>
  <si>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</si>
  <si>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</si>
  <si>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</si>
  <si>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</si>
  <si>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</si>
  <si>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</si>
  <si>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</si>
  <si>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</si>
  <si>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</si>
  <si>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</si>
  <si>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</si>
  <si>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</si>
  <si>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</si>
  <si>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</si>
  <si>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</si>
  <si>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</si>
  <si>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</si>
  <si>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</si>
  <si>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</si>
  <si>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</si>
  <si>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</si>
  <si>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</si>
  <si>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</si>
  <si>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</si>
  <si>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</si>
  <si>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</si>
  <si>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</si>
  <si>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</si>
  <si>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</si>
  <si>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</si>
  <si>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</si>
  <si>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</si>
  <si>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</si>
  <si>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</si>
  <si>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</si>
  <si>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</si>
  <si>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</si>
  <si>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</si>
  <si>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</si>
  <si>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</si>
  <si>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</si>
  <si>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</si>
  <si>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</si>
  <si>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</si>
  <si>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</si>
  <si>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</si>
  <si>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</si>
  <si>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</si>
  <si>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</si>
  <si>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</si>
  <si>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</si>
  <si>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</si>
  <si>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</si>
  <si>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</si>
  <si>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</si>
  <si>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</si>
  <si>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</si>
  <si>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</si>
  <si>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</si>
  <si>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</si>
  <si>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</si>
  <si>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</si>
  <si>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</si>
  <si>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</si>
  <si>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</si>
  <si>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</si>
  <si>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</si>
  <si>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</si>
  <si>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</si>
  <si>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</si>
  <si>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</si>
  <si>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</si>
  <si>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</si>
  <si>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</si>
  <si>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</si>
  <si>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</si>
  <si>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</si>
  <si>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</si>
  <si>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</si>
  <si>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</si>
  <si>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</si>
  <si>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</si>
  <si>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</si>
  <si>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</si>
  <si>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</si>
  <si>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</si>
  <si>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</si>
  <si>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</si>
  <si>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</si>
  <si>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</si>
  <si>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</si>
  <si>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</si>
  <si>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</si>
  <si>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</si>
  <si>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</si>
  <si>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</si>
  <si>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</si>
  <si>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</si>
  <si>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</si>
  <si>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</si>
  <si>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</si>
  <si>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</si>
  <si>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</si>
  <si>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</si>
  <si>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</si>
  <si>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</si>
  <si>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</si>
  <si>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</si>
  <si>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</si>
  <si>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</si>
  <si>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</si>
  <si>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</si>
  <si>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</si>
  <si>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</si>
  <si>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</si>
  <si>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</si>
  <si>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</si>
  <si>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</si>
  <si>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</si>
  <si>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</si>
  <si>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</si>
  <si>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</si>
  <si>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</si>
  <si>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</si>
  <si>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</si>
  <si>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</si>
  <si>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</si>
  <si>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</si>
  <si>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</si>
  <si>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</si>
  <si>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</si>
  <si>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</si>
  <si>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</si>
  <si>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</si>
  <si>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</si>
  <si>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</si>
  <si>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</si>
  <si>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</si>
  <si>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</si>
  <si>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</si>
  <si>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</si>
  <si>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</si>
  <si>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</si>
  <si>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</si>
  <si>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</si>
  <si>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</si>
  <si>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</si>
  <si>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</si>
  <si>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</si>
  <si>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</si>
  <si>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</si>
  <si>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</si>
  <si>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</si>
  <si>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</si>
  <si>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</si>
  <si>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</si>
  <si>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</si>
  <si>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</si>
  <si>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</si>
  <si>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</si>
  <si>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</si>
  <si>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</si>
  <si>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</si>
  <si>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</si>
  <si>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</si>
  <si>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</si>
  <si>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</si>
  <si>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</si>
  <si>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</si>
  <si>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</si>
  <si>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</si>
  <si>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</si>
  <si>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</si>
  <si>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</si>
  <si>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</si>
  <si>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</si>
  <si>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</si>
  <si>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</si>
  <si>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</si>
  <si>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</si>
  <si>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</si>
  <si>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</si>
  <si>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</si>
  <si>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</si>
  <si>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</si>
  <si>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</si>
  <si>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</si>
  <si>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</si>
  <si>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</si>
  <si>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</si>
  <si>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</si>
  <si>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</si>
  <si>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</si>
  <si>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</si>
  <si>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</si>
  <si>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</si>
  <si>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</si>
  <si>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</si>
  <si>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</si>
  <si>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</si>
  <si>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</si>
  <si>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</si>
  <si>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</si>
  <si>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</si>
  <si>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</si>
  <si>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</si>
  <si>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</si>
  <si>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</si>
  <si>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</si>
  <si>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</si>
  <si>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</si>
  <si>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</si>
  <si>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</si>
  <si>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</si>
  <si>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</si>
  <si>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</si>
  <si>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</si>
  <si>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</si>
  <si>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</si>
  <si>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</si>
  <si>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</si>
  <si>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</si>
  <si>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</si>
  <si>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</si>
  <si>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</si>
  <si>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</si>
  <si>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</si>
  <si>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</si>
  <si>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</si>
  <si>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</si>
  <si>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</si>
  <si>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</si>
  <si>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</si>
  <si>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</si>
  <si>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</si>
  <si>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</si>
  <si>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</si>
  <si>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</si>
  <si>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</si>
  <si>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</si>
  <si>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</si>
  <si>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</si>
  <si>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</si>
  <si>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</si>
  <si>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</si>
  <si>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</si>
  <si>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</si>
  <si>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</si>
  <si>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</si>
  <si>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</si>
  <si>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</si>
  <si>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</si>
  <si>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</si>
  <si>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</si>
  <si>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</si>
  <si>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</si>
  <si>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</si>
  <si>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</si>
  <si>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</si>
  <si>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</si>
  <si>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</si>
  <si>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</si>
  <si>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</si>
  <si>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</si>
  <si>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</si>
  <si>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</si>
  <si>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</si>
  <si>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</si>
  <si>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</si>
  <si>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</si>
  <si>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</si>
  <si>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</si>
  <si>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</si>
  <si>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</si>
  <si>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</si>
  <si>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</si>
  <si>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</si>
  <si>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</si>
  <si>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</si>
  <si>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</si>
  <si>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</si>
  <si>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</si>
  <si>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</si>
  <si>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</si>
  <si>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</si>
  <si>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</si>
  <si>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</si>
  <si>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</si>
  <si>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</si>
  <si>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</si>
  <si>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</si>
  <si>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</si>
  <si>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</si>
  <si>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</si>
  <si>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</si>
  <si>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</si>
  <si>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</si>
  <si>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</si>
  <si>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</si>
  <si>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</si>
  <si>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</si>
  <si>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</si>
  <si>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</si>
  <si>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</si>
  <si>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</si>
  <si>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</si>
  <si>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</si>
  <si>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</si>
  <si>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</si>
  <si>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</si>
  <si>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</si>
  <si>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</si>
  <si>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</si>
  <si>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</si>
  <si>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</si>
  <si>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</si>
  <si>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</si>
  <si>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</si>
  <si>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</si>
  <si>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</si>
  <si>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</si>
  <si>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</si>
  <si>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</si>
  <si>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</si>
  <si>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</si>
  <si>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</si>
  <si>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</si>
  <si>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</si>
  <si>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</si>
  <si>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</si>
  <si>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</si>
  <si>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</si>
  <si>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</si>
  <si>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</si>
  <si>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</si>
  <si>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</si>
  <si>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</si>
  <si>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</si>
  <si>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</si>
  <si>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</si>
  <si>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</si>
  <si>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</si>
  <si>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</si>
  <si>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</si>
  <si>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</si>
  <si>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</si>
  <si>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</si>
  <si>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</si>
  <si>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</si>
  <si>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</si>
  <si>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</si>
  <si>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</si>
  <si>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</si>
  <si>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</si>
  <si>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</si>
  <si>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</si>
  <si>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</si>
  <si>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</si>
  <si>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</si>
  <si>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</si>
  <si>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</si>
  <si>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</si>
  <si>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</si>
  <si>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</si>
  <si>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</si>
  <si>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</si>
  <si>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</si>
  <si>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</si>
  <si>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</si>
  <si>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</si>
  <si>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</si>
  <si>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</si>
  <si>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</si>
  <si>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</si>
  <si>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</si>
  <si>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</si>
  <si>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</si>
  <si>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</si>
  <si>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</si>
  <si>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</si>
  <si>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</si>
  <si>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</si>
  <si>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</si>
  <si>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</si>
  <si>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</si>
  <si>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</si>
  <si>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</si>
  <si>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</si>
  <si>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</si>
  <si>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</si>
  <si>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</si>
  <si>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</si>
  <si>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</si>
  <si>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</si>
  <si>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</si>
  <si>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</si>
  <si>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</si>
  <si>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</si>
  <si>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</si>
  <si>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</si>
  <si>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</si>
  <si>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</si>
  <si>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</si>
  <si>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</si>
  <si>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</si>
  <si>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</si>
  <si>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</si>
  <si>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</si>
  <si>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</si>
  <si>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</si>
  <si>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</si>
  <si>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</si>
  <si>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</si>
  <si>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</si>
  <si>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</si>
  <si>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</si>
  <si>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</si>
  <si>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</si>
  <si>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</si>
  <si>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</si>
  <si>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</si>
  <si>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</si>
  <si>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</si>
  <si>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</si>
  <si>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</si>
  <si>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</si>
  <si>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</si>
  <si>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</si>
  <si>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</si>
  <si>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</si>
  <si>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</si>
  <si>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</si>
  <si>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</si>
  <si>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</si>
  <si>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</si>
  <si>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</si>
  <si>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</si>
  <si>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</si>
  <si>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</si>
  <si>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</si>
  <si>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</si>
  <si>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</si>
  <si>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</si>
  <si>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</si>
  <si>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</si>
  <si>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</si>
  <si>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</si>
  <si>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</si>
  <si>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</si>
  <si>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</si>
  <si>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</si>
  <si>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</si>
  <si>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</si>
  <si>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</si>
  <si>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</si>
  <si>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</si>
  <si>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</si>
  <si>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</si>
  <si>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</si>
  <si>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</si>
  <si>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</si>
  <si>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</si>
  <si>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</si>
  <si>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</si>
  <si>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</si>
  <si>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</si>
  <si>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</si>
  <si>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</si>
  <si>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</si>
  <si>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</si>
  <si>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</si>
  <si>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</si>
  <si>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</si>
  <si>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</si>
  <si>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</si>
  <si>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</si>
  <si>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</si>
  <si>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</si>
  <si>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</si>
  <si>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</si>
  <si>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</si>
  <si>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</si>
  <si>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</si>
  <si>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</si>
  <si>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</si>
  <si>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</si>
  <si>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</si>
  <si>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</si>
  <si>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</si>
  <si>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</si>
  <si>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</si>
  <si>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</si>
  <si>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</si>
  <si>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</si>
  <si>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</si>
  <si>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</si>
  <si>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</si>
  <si>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</si>
  <si>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</si>
  <si>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</si>
  <si>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</si>
  <si>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</si>
  <si>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</si>
  <si>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</si>
  <si>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</si>
  <si>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</si>
  <si>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</si>
  <si>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</si>
  <si>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</si>
  <si>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</si>
  <si>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</si>
  <si>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</si>
  <si>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</si>
  <si>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</si>
  <si>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</si>
  <si>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</si>
  <si>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</si>
  <si>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</si>
  <si>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</si>
  <si>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</si>
  <si>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</si>
  <si>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</si>
  <si>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</si>
  <si>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</si>
  <si>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</si>
  <si>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</si>
  <si>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</si>
  <si>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</si>
  <si>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</si>
  <si>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</si>
  <si>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</si>
  <si>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</si>
  <si>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</si>
  <si>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</si>
  <si>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</si>
  <si>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</si>
  <si>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</si>
  <si>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</si>
  <si>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</si>
  <si>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</si>
  <si>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</si>
  <si>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</si>
  <si>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</si>
  <si>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</si>
  <si>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</si>
  <si>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</si>
  <si>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</si>
  <si>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</si>
  <si>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</si>
  <si>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</si>
  <si>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</si>
  <si>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</si>
  <si>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</si>
  <si>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</si>
  <si>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</si>
  <si>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</si>
  <si>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</si>
  <si>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</si>
  <si>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</si>
  <si>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</si>
  <si>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</si>
  <si>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</si>
  <si>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</si>
  <si>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</si>
  <si>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</si>
  <si>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</si>
  <si>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</si>
  <si>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</si>
  <si>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</si>
  <si>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</si>
  <si>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</si>
  <si>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</si>
  <si>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</si>
  <si>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</si>
  <si>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</si>
  <si>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</si>
  <si>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</si>
  <si>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</si>
  <si>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</si>
  <si>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</si>
  <si>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</si>
  <si>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</si>
  <si>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</si>
  <si>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</si>
  <si>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</si>
  <si>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</si>
  <si>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</si>
  <si>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</si>
  <si>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</si>
  <si>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</si>
  <si>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</si>
  <si>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</si>
  <si>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</si>
  <si>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</si>
  <si>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</si>
  <si>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</si>
  <si>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</si>
  <si>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</si>
  <si>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</si>
  <si>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</si>
  <si>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</si>
  <si>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</si>
  <si>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</si>
  <si>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</si>
  <si>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</si>
  <si>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</si>
  <si>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</si>
  <si>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</si>
  <si>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</si>
  <si>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</si>
  <si>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</si>
  <si>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</si>
  <si>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</si>
  <si>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</si>
  <si>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</si>
  <si>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</si>
  <si>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</si>
  <si>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</si>
  <si>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</si>
  <si>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</si>
  <si>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</si>
  <si>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</si>
  <si>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</si>
  <si>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</si>
  <si>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</si>
  <si>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</si>
  <si>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</si>
  <si>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</si>
  <si>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</si>
  <si>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</si>
  <si>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</si>
  <si>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</si>
  <si>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</si>
  <si>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</si>
  <si>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</si>
  <si>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</si>
  <si>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</si>
  <si>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</si>
  <si>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</si>
  <si>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</si>
  <si>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</si>
  <si>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</si>
  <si>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</si>
  <si>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</si>
  <si>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</si>
  <si>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</si>
  <si>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</si>
  <si>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</si>
  <si>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</si>
  <si>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</si>
  <si>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</si>
  <si>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</si>
  <si>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</si>
  <si>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</si>
  <si>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</si>
  <si>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</si>
  <si>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</si>
  <si>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</si>
  <si>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</si>
  <si>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</si>
  <si>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</si>
  <si>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</si>
  <si>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</si>
  <si>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</si>
  <si>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</si>
  <si>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</si>
  <si>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</si>
  <si>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</si>
  <si>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</si>
  <si>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</si>
  <si>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</si>
  <si>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</si>
  <si>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</si>
  <si>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</si>
  <si>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</si>
  <si>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</si>
  <si>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</si>
  <si>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</si>
  <si>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</si>
  <si>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</si>
  <si>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</si>
  <si>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</si>
  <si>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</si>
  <si>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</si>
  <si>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</si>
  <si>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</si>
  <si>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</si>
  <si>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</si>
  <si>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</si>
  <si>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</si>
  <si>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</si>
  <si>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</si>
  <si>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</si>
  <si>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</si>
  <si>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</si>
  <si>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</si>
  <si>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</si>
  <si>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</si>
  <si>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</si>
  <si>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</si>
  <si>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</si>
  <si>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</si>
  <si>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</si>
  <si>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</si>
  <si>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</si>
  <si>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</si>
  <si>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</si>
  <si>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</si>
  <si>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</si>
  <si>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</si>
  <si>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</si>
  <si>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</si>
  <si>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</si>
  <si>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</si>
  <si>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</si>
  <si>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</si>
  <si>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</si>
  <si>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</si>
  <si>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</si>
  <si>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</si>
  <si>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</si>
  <si>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</si>
  <si>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</si>
  <si>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</si>
  <si>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</si>
  <si>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</si>
  <si>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</si>
  <si>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</si>
  <si>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</si>
  <si>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</si>
  <si>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</si>
  <si>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</si>
  <si>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</si>
  <si>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</si>
  <si>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</si>
  <si>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</si>
  <si>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</si>
  <si>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</si>
  <si>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</si>
  <si>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</si>
  <si>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</si>
  <si>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</si>
  <si>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</si>
  <si>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</si>
  <si>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</si>
  <si>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</si>
  <si>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</si>
  <si>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</si>
  <si>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</si>
  <si>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</si>
  <si>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</si>
  <si>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</si>
  <si>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</si>
  <si>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</si>
  <si>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</si>
  <si>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</si>
  <si>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</si>
  <si>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</si>
  <si>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</si>
  <si>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</si>
  <si>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</si>
  <si>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</si>
  <si>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</si>
  <si>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</si>
  <si>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</si>
  <si>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</si>
  <si>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</si>
  <si>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</si>
  <si>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</si>
  <si>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</si>
  <si>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</si>
  <si>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</si>
  <si>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</si>
  <si>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</si>
  <si>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</si>
  <si>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</si>
  <si>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</si>
  <si>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</si>
  <si>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</si>
  <si>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</si>
  <si>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</si>
  <si>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</si>
  <si>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</si>
  <si>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</si>
  <si>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</si>
  <si>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</si>
  <si>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</si>
  <si>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</si>
  <si>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</si>
  <si>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</si>
  <si>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</si>
  <si>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</si>
  <si>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</si>
  <si>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</si>
  <si>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</si>
  <si>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</si>
  <si>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</si>
  <si>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</si>
  <si>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</si>
  <si>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</si>
  <si>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</si>
  <si>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</si>
  <si>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</si>
  <si>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</si>
  <si>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</si>
  <si>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</si>
  <si>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</si>
  <si>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</si>
  <si>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</si>
  <si>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</si>
  <si>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</si>
  <si>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</si>
  <si>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</si>
  <si>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</si>
  <si>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</si>
  <si>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</si>
  <si>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</si>
  <si>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</si>
  <si>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</si>
  <si>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</si>
  <si>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</si>
  <si>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</si>
  <si>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</si>
  <si>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</si>
  <si>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</si>
  <si>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</si>
  <si>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</si>
  <si>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</si>
  <si>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</si>
  <si>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</si>
  <si>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</si>
  <si>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</si>
  <si>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</si>
  <si>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</si>
  <si>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</si>
  <si>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</si>
  <si>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</si>
  <si>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</si>
  <si>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</si>
  <si>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</si>
  <si>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</si>
  <si>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</si>
  <si>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</si>
  <si>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</si>
  <si>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</si>
  <si>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</si>
  <si>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</si>
  <si>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</si>
  <si>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</si>
  <si>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</si>
  <si>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</si>
  <si>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</si>
  <si>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</si>
  <si>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</si>
  <si>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</si>
  <si>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</si>
  <si>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</si>
  <si>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</si>
  <si>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</si>
  <si>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</si>
  <si>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</si>
  <si>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</si>
  <si>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</si>
  <si>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</si>
  <si>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</si>
  <si>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</si>
  <si>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</si>
  <si>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</si>
  <si>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</si>
  <si>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</si>
  <si>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</si>
  <si>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</si>
  <si>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</si>
  <si>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</si>
  <si>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</si>
  <si>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</si>
  <si>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</si>
  <si>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</si>
  <si>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</si>
  <si>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</si>
  <si>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</si>
  <si>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</si>
  <si>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</si>
  <si>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</si>
  <si>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</si>
  <si>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</si>
  <si>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</si>
  <si>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</si>
  <si>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</si>
  <si>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</si>
  <si>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</si>
  <si>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</si>
  <si>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</si>
  <si>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</si>
  <si>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</si>
  <si>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</si>
  <si>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</si>
  <si>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</si>
  <si>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</si>
  <si>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</si>
  <si>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</si>
  <si>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</si>
  <si>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</si>
  <si>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</si>
  <si>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</si>
  <si>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</si>
  <si>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</si>
  <si>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</si>
  <si>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</si>
  <si>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</si>
  <si>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</si>
  <si>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</si>
  <si>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</si>
  <si>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</si>
  <si>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</si>
  <si>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</si>
  <si>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</si>
  <si>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</si>
  <si>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</si>
  <si>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</si>
  <si>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</si>
  <si>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</si>
  <si>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</si>
  <si>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</si>
  <si>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</si>
  <si>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</si>
  <si>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</si>
  <si>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</si>
  <si>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</si>
  <si>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</si>
  <si>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</si>
  <si>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</si>
  <si>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</si>
  <si>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</si>
  <si>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</si>
  <si>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</si>
  <si>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</si>
  <si>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</si>
  <si>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</si>
  <si>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</si>
  <si>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</si>
  <si>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</si>
  <si>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</si>
  <si>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</si>
  <si>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</si>
  <si>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</si>
  <si>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</si>
  <si>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</si>
  <si>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</si>
  <si>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</si>
  <si>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</si>
  <si>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</si>
  <si>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</si>
  <si>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</si>
  <si>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</si>
  <si>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</si>
  <si>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</si>
  <si>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</si>
  <si>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</si>
  <si>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</si>
  <si>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</si>
  <si>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</si>
  <si>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</si>
  <si>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</si>
  <si>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</si>
  <si>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</si>
  <si>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</si>
  <si>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</si>
  <si>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</si>
  <si>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</si>
  <si>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</si>
  <si>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</si>
  <si>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</si>
  <si>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</si>
  <si>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</si>
  <si>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</si>
  <si>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</si>
  <si>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</si>
  <si>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</si>
  <si>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</si>
  <si>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</si>
  <si>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</si>
  <si>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</si>
  <si>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</si>
  <si>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</si>
  <si>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</si>
  <si>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</si>
  <si>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</si>
  <si>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</si>
  <si>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</si>
  <si>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</si>
  <si>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</si>
  <si>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</si>
  <si>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</si>
  <si>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</si>
  <si>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</si>
  <si>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</si>
  <si>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</si>
  <si>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</si>
  <si>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</si>
  <si>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</si>
  <si>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</si>
  <si>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</si>
  <si>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</si>
  <si>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</si>
  <si>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</si>
  <si>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</si>
  <si>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</si>
  <si>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</si>
  <si>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</si>
  <si>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</si>
  <si>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</si>
  <si>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</si>
  <si>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</si>
  <si>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</si>
  <si>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</si>
  <si>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</si>
  <si>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</si>
  <si>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</si>
  <si>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</si>
  <si>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</si>
  <si>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</si>
  <si>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</si>
  <si>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</si>
  <si>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</si>
  <si>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</si>
  <si>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</si>
  <si>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</si>
  <si>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</si>
  <si>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</si>
  <si>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</si>
  <si>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</si>
  <si>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</si>
  <si>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</si>
  <si>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</si>
  <si>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</si>
  <si>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</si>
  <si>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</si>
  <si>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</si>
  <si>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</si>
  <si>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</si>
  <si>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</si>
  <si>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</si>
  <si>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</si>
  <si>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</si>
  <si>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</si>
  <si>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</si>
  <si>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</si>
  <si>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</si>
  <si>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</si>
  <si>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</si>
  <si>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</si>
  <si>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</si>
  <si>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</si>
  <si>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</si>
  <si>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</si>
  <si>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</si>
  <si>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</si>
  <si>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</si>
  <si>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</si>
  <si>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</si>
  <si>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</si>
  <si>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</si>
  <si>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</si>
  <si>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</si>
  <si>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</si>
  <si>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</si>
  <si>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</si>
  <si>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</si>
  <si>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</si>
  <si>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</si>
  <si>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</si>
  <si>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</si>
  <si>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</si>
  <si>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</si>
  <si>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</si>
  <si>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</si>
  <si>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</si>
  <si>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</si>
  <si>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</si>
  <si>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</si>
  <si>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</si>
  <si>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</si>
  <si>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</si>
  <si>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</si>
  <si>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</si>
  <si>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</si>
  <si>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</si>
  <si>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</si>
  <si>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</si>
  <si>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</si>
  <si>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</si>
  <si>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</si>
  <si>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</si>
  <si>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</si>
  <si>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</si>
  <si>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</si>
  <si>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</si>
  <si>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</si>
  <si>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</si>
  <si>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</si>
  <si>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</si>
  <si>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</si>
  <si>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</si>
  <si>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</si>
  <si>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</si>
  <si>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</si>
  <si>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</si>
  <si>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</si>
  <si>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</si>
  <si>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</si>
  <si>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</si>
  <si>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</si>
  <si>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</si>
  <si>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</si>
  <si>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</si>
  <si>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</si>
  <si>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</si>
  <si>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</si>
  <si>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</si>
  <si>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</si>
  <si>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</si>
  <si>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</si>
  <si>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</si>
  <si>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</si>
  <si>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</si>
  <si>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</si>
  <si>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</si>
  <si>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</si>
  <si>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</si>
  <si>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</si>
  <si>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</si>
  <si>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</si>
  <si>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</si>
  <si>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</si>
  <si>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</si>
  <si>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</si>
  <si>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</si>
  <si>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</si>
  <si>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</si>
  <si>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</si>
  <si>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</si>
  <si>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</si>
  <si>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</si>
  <si>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</si>
  <si>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</si>
  <si>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</si>
  <si>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</si>
  <si>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</si>
  <si>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</si>
  <si>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</si>
  <si>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</si>
  <si>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</si>
  <si>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</si>
  <si>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</si>
  <si>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</si>
  <si>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</si>
  <si>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</si>
  <si>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</si>
  <si>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</si>
  <si>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</si>
  <si>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</si>
  <si>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</si>
  <si>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</si>
  <si>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</si>
  <si>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</si>
  <si>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</si>
  <si>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</si>
  <si>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</si>
  <si>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</si>
  <si>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</si>
  <si>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</si>
  <si>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</si>
  <si>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</si>
  <si>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</si>
  <si>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</si>
  <si>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</si>
  <si>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</si>
  <si>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</si>
  <si>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</si>
  <si>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</si>
  <si>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</si>
  <si>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</si>
  <si>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</si>
  <si>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</si>
  <si>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</si>
  <si>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</si>
  <si>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</si>
  <si>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</si>
  <si>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</si>
  <si>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</si>
  <si>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</si>
  <si>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</si>
  <si>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</si>
  <si>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</si>
  <si>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</si>
  <si>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</si>
  <si>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</si>
  <si>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</si>
  <si>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</si>
  <si>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</si>
  <si>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</si>
  <si>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</si>
  <si>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</si>
  <si>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</si>
  <si>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</si>
  <si>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</si>
  <si>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</si>
  <si>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</si>
  <si>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</si>
  <si>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</si>
  <si>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</si>
  <si>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</si>
  <si>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</si>
  <si>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</si>
  <si>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</si>
  <si>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</si>
  <si>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</si>
  <si>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</si>
  <si>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</si>
  <si>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</si>
  <si>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</si>
  <si>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</si>
  <si>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</si>
  <si>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</si>
  <si>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</si>
  <si>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</si>
  <si>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</si>
  <si>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</si>
  <si>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</si>
  <si>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</si>
  <si>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</si>
  <si>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</si>
  <si>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</si>
  <si>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</si>
  <si>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</si>
  <si>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</si>
  <si>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</si>
  <si>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</si>
  <si>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</si>
  <si>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</si>
  <si>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</si>
  <si>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</si>
  <si>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</si>
  <si>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</si>
  <si>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</si>
  <si>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</si>
  <si>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</si>
  <si>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</si>
  <si>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</si>
  <si>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</si>
  <si>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</si>
  <si>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</si>
  <si>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</si>
  <si>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</si>
  <si>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</si>
  <si>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</si>
  <si>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</si>
  <si>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</si>
  <si>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</si>
  <si>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</si>
  <si>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</si>
  <si>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</si>
  <si>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</si>
  <si>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</si>
  <si>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</si>
  <si>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</si>
  <si>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</si>
  <si>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</si>
  <si>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</si>
  <si>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</si>
  <si>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</si>
  <si>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</si>
  <si>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</si>
  <si>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</si>
  <si>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</si>
  <si>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</si>
  <si>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</si>
  <si>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</si>
  <si>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</si>
  <si>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</si>
  <si>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</si>
  <si>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</si>
  <si>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</si>
  <si>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</si>
  <si>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</si>
  <si>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</si>
  <si>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</si>
  <si>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</si>
  <si>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</si>
  <si>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</si>
  <si>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</si>
  <si>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</si>
  <si>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</si>
  <si>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</si>
  <si>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</si>
  <si>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</si>
  <si>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</si>
  <si>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</si>
  <si>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</si>
  <si>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</si>
  <si>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</si>
  <si>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</si>
  <si>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</si>
  <si>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</si>
  <si>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</si>
  <si>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</si>
  <si>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</si>
  <si>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</si>
  <si>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</si>
  <si>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</si>
  <si>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</si>
  <si>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</si>
  <si>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</si>
  <si>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</si>
  <si>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</si>
  <si>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</si>
  <si>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</si>
  <si>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</si>
  <si>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</si>
  <si>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</si>
  <si>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</si>
  <si>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</si>
  <si>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</si>
  <si>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</si>
  <si>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</si>
  <si>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</si>
  <si>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</si>
  <si>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</si>
  <si>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</si>
  <si>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</si>
  <si>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</si>
  <si>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</si>
  <si>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</si>
  <si>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</si>
  <si>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</si>
  <si>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</si>
  <si>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</si>
  <si>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</si>
  <si>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</si>
  <si>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</si>
  <si>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</si>
  <si>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</si>
  <si>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</si>
  <si>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</si>
  <si>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</si>
  <si>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</si>
  <si>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</si>
  <si>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</si>
  <si>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</si>
  <si>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</si>
  <si>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</si>
  <si>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</si>
  <si>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</si>
  <si>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</si>
  <si>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</si>
  <si>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</si>
  <si>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</si>
  <si>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</si>
  <si>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</si>
  <si>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</si>
  <si>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</si>
  <si>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</si>
  <si>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</si>
  <si>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</si>
  <si>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</si>
  <si>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</si>
  <si>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</si>
  <si>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</si>
  <si>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</si>
  <si>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</si>
  <si>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</si>
  <si>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</si>
  <si>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</si>
  <si>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</si>
  <si>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</si>
  <si>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</si>
  <si>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</si>
  <si>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</si>
  <si>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</si>
  <si>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</si>
  <si>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</si>
  <si>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</si>
  <si>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</si>
  <si>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</si>
  <si>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</si>
  <si>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</si>
  <si>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</si>
  <si>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</si>
  <si>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</si>
  <si>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</si>
  <si>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</si>
  <si>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</si>
  <si>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</si>
  <si>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</si>
  <si>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</si>
  <si>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</si>
  <si>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</si>
  <si>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</si>
  <si>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</si>
  <si>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</si>
  <si>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</si>
  <si>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</si>
  <si>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</si>
  <si>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</si>
  <si>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</si>
  <si>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</si>
  <si>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</si>
  <si>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</si>
  <si>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</si>
  <si>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</si>
  <si>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</si>
  <si>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</si>
  <si>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</si>
  <si>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</si>
  <si>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</si>
  <si>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</si>
  <si>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</si>
  <si>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</si>
  <si>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</si>
  <si>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</si>
  <si>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</si>
  <si>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</si>
  <si>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</si>
  <si>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</si>
  <si>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</si>
  <si>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</si>
  <si>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</si>
  <si>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</si>
  <si>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</si>
  <si>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</si>
  <si>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</si>
  <si>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</si>
  <si>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</si>
  <si>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</si>
  <si>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</si>
  <si>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</si>
  <si>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</si>
  <si>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</si>
  <si>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</si>
  <si>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</si>
  <si>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</si>
  <si>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</si>
  <si>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</si>
  <si>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</si>
  <si>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</si>
  <si>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</si>
  <si>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</si>
  <si>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</si>
  <si>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</si>
  <si>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</si>
  <si>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</si>
  <si>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</si>
  <si>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</si>
  <si>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</si>
  <si>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</si>
  <si>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</si>
  <si>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</si>
  <si>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</si>
  <si>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</si>
  <si>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</si>
  <si>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</si>
  <si>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</si>
  <si>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</si>
  <si>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</si>
  <si>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</si>
  <si>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</si>
  <si>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</si>
  <si>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</si>
  <si>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</si>
  <si>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</si>
  <si>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</si>
  <si>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</si>
  <si>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</si>
  <si>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</si>
  <si>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</si>
  <si>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</si>
  <si>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</si>
  <si>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</si>
  <si>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</si>
  <si>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</si>
  <si>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</si>
  <si>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</si>
  <si>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</si>
  <si>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</si>
  <si>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</si>
  <si>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</si>
  <si>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</si>
  <si>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</si>
  <si>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</si>
  <si>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</si>
  <si>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</si>
  <si>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</si>
  <si>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</si>
  <si>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</si>
  <si>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</si>
  <si>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</si>
  <si>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</si>
  <si>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</si>
  <si>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</si>
  <si>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</si>
  <si>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</si>
  <si>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</si>
  <si>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</si>
  <si>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</si>
  <si>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</si>
  <si>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</si>
  <si>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</si>
  <si>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</si>
  <si>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</si>
  <si>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</si>
  <si>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</si>
  <si>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</si>
  <si>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</si>
  <si>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</si>
  <si>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</si>
  <si>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</si>
  <si>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</si>
  <si>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</si>
  <si>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</si>
  <si>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</si>
  <si>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</si>
  <si>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</si>
  <si>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</si>
  <si>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</si>
  <si>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</si>
  <si>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</si>
  <si>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</si>
  <si>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</si>
  <si>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</si>
  <si>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</si>
  <si>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</si>
  <si>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</si>
  <si>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</si>
  <si>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</si>
  <si>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</si>
  <si>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</si>
  <si>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</si>
  <si>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</si>
  <si>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</si>
  <si>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</si>
  <si>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</si>
  <si>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</si>
  <si>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</si>
  <si>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</si>
  <si>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</si>
  <si>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</si>
  <si>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</si>
  <si>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</si>
  <si>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</si>
  <si>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</si>
  <si>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</si>
  <si>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</si>
  <si>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</si>
  <si>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</si>
  <si>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</si>
  <si>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</si>
  <si>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</si>
  <si>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</si>
  <si>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</si>
  <si>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</si>
  <si>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</si>
  <si>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</si>
  <si>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</si>
  <si>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</si>
  <si>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</si>
  <si>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</si>
  <si>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</si>
  <si>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</si>
  <si>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</si>
  <si>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</si>
  <si>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</si>
  <si>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</si>
  <si>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</si>
  <si>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</si>
  <si>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</si>
  <si>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</si>
  <si>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</si>
  <si>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</si>
  <si>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</si>
  <si>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</si>
  <si>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</si>
  <si>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</si>
  <si>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</si>
  <si>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</si>
  <si>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</si>
  <si>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</si>
  <si>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</si>
  <si>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</si>
  <si>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</si>
  <si>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</si>
  <si>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</si>
  <si>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</si>
  <si>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</si>
  <si>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</si>
  <si>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</si>
  <si>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</si>
  <si>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</si>
  <si>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</si>
  <si>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</si>
  <si>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</si>
  <si>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</si>
  <si>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</si>
  <si>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</si>
  <si>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</si>
  <si>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</si>
  <si>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</si>
  <si>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</si>
  <si>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</si>
  <si>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</si>
  <si>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</si>
  <si>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</si>
  <si>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</si>
  <si>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</si>
  <si>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</si>
  <si>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</si>
  <si>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</si>
  <si>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</si>
  <si>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</si>
  <si>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</si>
  <si>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</si>
  <si>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</si>
  <si>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</si>
  <si>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</si>
  <si>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</si>
  <si>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</si>
  <si>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</si>
  <si>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</si>
  <si>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</si>
  <si>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</si>
  <si>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</si>
  <si>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</si>
  <si>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</si>
  <si>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</si>
  <si>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</si>
  <si>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</si>
  <si>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</si>
  <si>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</si>
  <si>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</si>
  <si>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</si>
  <si>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</si>
  <si>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</si>
  <si>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</si>
  <si>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</si>
  <si>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</si>
  <si>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</si>
  <si>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</si>
  <si>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</si>
  <si>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</si>
  <si>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</si>
  <si>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</si>
  <si>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</si>
  <si>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</si>
  <si>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</si>
  <si>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</si>
  <si>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</si>
  <si>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</si>
  <si>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</si>
  <si>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</si>
  <si>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</si>
  <si>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</si>
  <si>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</si>
  <si>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</si>
  <si>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</si>
  <si>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</si>
  <si>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</si>
  <si>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</si>
  <si>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</si>
  <si>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</si>
  <si>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</si>
  <si>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</si>
  <si>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</si>
  <si>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</si>
  <si>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</si>
  <si>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</si>
  <si>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</si>
  <si>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</si>
  <si>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</si>
  <si>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</si>
  <si>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</si>
  <si>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</si>
  <si>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</si>
  <si>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</si>
  <si>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</si>
  <si>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</si>
  <si>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</si>
  <si>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</si>
  <si>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</si>
  <si>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</si>
  <si>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</si>
  <si>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</si>
  <si>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</si>
  <si>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</si>
  <si>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</si>
  <si>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</si>
  <si>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</si>
  <si>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</si>
  <si>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</si>
  <si>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</si>
  <si>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</si>
  <si>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</si>
  <si>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</si>
  <si>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</si>
  <si>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</si>
  <si>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</si>
  <si>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</si>
  <si>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</si>
  <si>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</si>
  <si>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</si>
  <si>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</si>
  <si>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</si>
  <si>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</si>
  <si>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</si>
  <si>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</si>
  <si>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</si>
  <si>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</si>
  <si>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</si>
  <si>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</si>
  <si>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</si>
  <si>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</si>
  <si>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</si>
  <si>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</si>
  <si>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</si>
  <si>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</si>
  <si>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</si>
  <si>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</si>
  <si>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</si>
  <si>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</si>
  <si>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</si>
  <si>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</si>
  <si>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</si>
  <si>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</si>
  <si>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</si>
  <si>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</si>
  <si>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</si>
  <si>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</si>
  <si>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</si>
  <si>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</si>
  <si>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</si>
  <si>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</si>
  <si>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</si>
  <si>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</si>
  <si>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</si>
  <si>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</si>
  <si>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</si>
  <si>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</si>
  <si>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</si>
  <si>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</si>
  <si>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</si>
  <si>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</si>
  <si>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</si>
  <si>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</si>
  <si>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</si>
  <si>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</si>
  <si>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</si>
  <si>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</si>
  <si>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</si>
  <si>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</si>
  <si>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</si>
  <si>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</si>
  <si>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</si>
  <si>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</si>
  <si>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</si>
  <si>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</si>
  <si>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</si>
  <si>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</si>
  <si>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</si>
  <si>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</si>
  <si>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</si>
  <si>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</si>
  <si>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</si>
  <si>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</si>
  <si>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</si>
  <si>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</si>
  <si>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</si>
  <si>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</si>
  <si>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</si>
  <si>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</si>
  <si>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</si>
  <si>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</si>
  <si>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</si>
  <si>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</si>
  <si>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</si>
  <si>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</si>
  <si>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</si>
  <si>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</si>
  <si>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</si>
  <si>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</si>
  <si>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</si>
  <si>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</si>
  <si>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</si>
  <si>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</si>
  <si>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</si>
  <si>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</si>
  <si>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</si>
  <si>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</si>
  <si>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</si>
  <si>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</si>
  <si>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</si>
  <si>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</si>
  <si>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</si>
  <si>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</si>
  <si>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</si>
  <si>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</si>
  <si>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</si>
  <si>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</si>
  <si>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</si>
  <si>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</si>
  <si>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</si>
  <si>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</si>
  <si>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</si>
  <si>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</si>
  <si>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</si>
  <si>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</si>
  <si>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</si>
  <si>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</si>
  <si>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</si>
  <si>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</si>
  <si>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</si>
  <si>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</si>
  <si>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</si>
  <si>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</si>
  <si>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</si>
  <si>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</si>
  <si>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</si>
  <si>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</si>
  <si>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</si>
  <si>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</si>
  <si>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</si>
  <si>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</si>
  <si>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</si>
  <si>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</si>
  <si>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</si>
  <si>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</si>
  <si>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</si>
  <si>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</si>
  <si>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</si>
  <si>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</si>
  <si>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</si>
  <si>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</si>
  <si>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</si>
  <si>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</si>
  <si>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</si>
  <si>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</si>
  <si>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</si>
  <si>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</si>
  <si>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</si>
  <si>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</si>
  <si>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</si>
  <si>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</si>
  <si>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</si>
  <si>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</si>
  <si>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</si>
  <si>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</si>
  <si>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</si>
  <si>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</si>
  <si>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</si>
  <si>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</si>
  <si>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</si>
  <si>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</si>
  <si>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</si>
  <si>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</si>
  <si>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</si>
  <si>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</si>
  <si>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</si>
  <si>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</si>
  <si>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</si>
  <si>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</si>
  <si>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</si>
  <si>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</si>
  <si>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</si>
  <si>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</si>
  <si>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</si>
  <si>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</si>
  <si>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</si>
  <si>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</si>
  <si>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</si>
  <si>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</si>
  <si>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</si>
  <si>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</si>
  <si>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</si>
  <si>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</si>
  <si>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</si>
  <si>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</si>
  <si>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</si>
  <si>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</si>
  <si>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</si>
  <si>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</si>
  <si>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</si>
  <si>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</si>
  <si>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</si>
  <si>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</si>
  <si>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</si>
  <si>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</si>
  <si>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</si>
  <si>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</si>
  <si>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</si>
  <si>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</si>
  <si>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</si>
  <si>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</si>
  <si>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</si>
  <si>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</si>
  <si>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</si>
  <si>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</si>
  <si>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</si>
  <si>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</si>
  <si>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</si>
  <si>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</si>
  <si>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</si>
  <si>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</si>
  <si>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</si>
  <si>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</si>
  <si>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</si>
  <si>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</si>
  <si>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</si>
  <si>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</si>
  <si>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</si>
  <si>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</si>
  <si>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</si>
  <si>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</si>
  <si>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</si>
  <si>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</si>
  <si>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</si>
  <si>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</si>
  <si>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</si>
  <si>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</si>
  <si>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</si>
  <si>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</si>
  <si>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</si>
  <si>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</si>
  <si>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</si>
  <si>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</si>
  <si>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</si>
  <si>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</si>
  <si>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</si>
  <si>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</si>
  <si>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</si>
  <si>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</si>
  <si>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</si>
  <si>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</si>
  <si>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</si>
  <si>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</si>
  <si>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</si>
  <si>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</si>
  <si>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</si>
  <si>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</si>
  <si>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</si>
  <si>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</si>
  <si>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</si>
  <si>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</si>
  <si>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</si>
  <si>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</si>
  <si>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</si>
  <si>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</si>
  <si>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</si>
  <si>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</si>
  <si>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</si>
  <si>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</si>
  <si>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</si>
  <si>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</si>
  <si>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</si>
  <si>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</si>
  <si>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</si>
  <si>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</si>
  <si>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</si>
  <si>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</si>
  <si>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</si>
  <si>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</si>
  <si>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</si>
  <si>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</si>
  <si>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</si>
  <si>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</si>
  <si>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</si>
  <si>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</si>
  <si>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</si>
  <si>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</si>
  <si>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</si>
  <si>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</si>
  <si>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</si>
  <si>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</si>
  <si>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</si>
  <si>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</si>
  <si>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</si>
  <si>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</si>
  <si>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</si>
  <si>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</si>
  <si>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</si>
  <si>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</si>
  <si>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</si>
  <si>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</si>
  <si>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</si>
  <si>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</si>
  <si>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</si>
  <si>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</si>
  <si>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</si>
  <si>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</si>
  <si>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</si>
  <si>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</si>
  <si>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</si>
  <si>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</si>
  <si>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</si>
  <si>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</si>
  <si>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</si>
  <si>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</si>
  <si>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</si>
  <si>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</si>
  <si>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</si>
  <si>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</si>
  <si>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</si>
  <si>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</si>
  <si>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</si>
  <si>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</si>
  <si>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</si>
  <si>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</si>
  <si>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</si>
  <si>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</si>
  <si>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</si>
  <si>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</si>
  <si>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</si>
  <si>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</si>
  <si>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</si>
  <si>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</si>
  <si>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</si>
  <si>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</si>
  <si>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</si>
  <si>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</si>
  <si>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</si>
  <si>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</si>
  <si>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</si>
  <si>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</si>
  <si>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</si>
  <si>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</si>
  <si>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</si>
  <si>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</si>
  <si>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</si>
  <si>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</si>
  <si>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</si>
  <si>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</si>
  <si>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</si>
  <si>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</si>
  <si>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</si>
  <si>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</si>
  <si>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</si>
  <si>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</si>
  <si>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</si>
  <si>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</si>
  <si>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</si>
  <si>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</si>
  <si>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</si>
  <si>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</si>
  <si>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</si>
  <si>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</si>
  <si>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</si>
  <si>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</si>
  <si>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</si>
  <si>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</si>
  <si>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</si>
  <si>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</si>
  <si>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</si>
  <si>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</si>
  <si>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</si>
  <si>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</si>
  <si>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</si>
  <si>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</si>
  <si>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</si>
  <si>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</si>
  <si>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</si>
  <si>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</si>
  <si>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</si>
  <si>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</si>
  <si>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</si>
  <si>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</si>
  <si>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</si>
  <si>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</si>
  <si>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</si>
  <si>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</si>
  <si>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</si>
  <si>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</si>
  <si>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</si>
  <si>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</si>
  <si>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</si>
  <si>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</si>
  <si>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</si>
  <si>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</si>
  <si>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</si>
  <si>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</si>
  <si>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</si>
  <si>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</si>
  <si>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</si>
  <si>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</si>
  <si>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</si>
  <si>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</si>
  <si>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</si>
  <si>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</si>
  <si>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</si>
  <si>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</si>
  <si>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</si>
  <si>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</si>
  <si>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</si>
  <si>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</si>
  <si>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</si>
  <si>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</si>
  <si>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</si>
  <si>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</si>
  <si>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</si>
  <si>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</si>
  <si>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</si>
  <si>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</si>
  <si>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</si>
  <si>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</si>
  <si>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</si>
  <si>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</si>
  <si>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</si>
  <si>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</si>
  <si>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</si>
  <si>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</si>
  <si>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</si>
  <si>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</si>
  <si>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</si>
  <si>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</si>
  <si>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</si>
  <si>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</si>
  <si>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</si>
  <si>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</si>
  <si>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</si>
  <si>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</si>
  <si>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</si>
  <si>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</si>
  <si>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</si>
  <si>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</si>
  <si>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</si>
  <si>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</si>
  <si>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</si>
  <si>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</si>
  <si>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</si>
  <si>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</si>
  <si>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</si>
  <si>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</si>
  <si>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</si>
  <si>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</si>
  <si>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</si>
  <si>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</si>
  <si>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</si>
  <si>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</si>
  <si>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</si>
  <si>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</si>
  <si>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</si>
  <si>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</si>
  <si>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</si>
  <si>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</si>
  <si>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</si>
  <si>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</si>
  <si>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</si>
  <si>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</si>
  <si>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</si>
  <si>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</si>
  <si>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</si>
  <si>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</si>
  <si>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</si>
  <si>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</si>
  <si>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</si>
  <si>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</si>
  <si>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</si>
  <si>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</si>
  <si>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</si>
  <si>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</si>
  <si>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</si>
  <si>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</si>
  <si>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</si>
  <si>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</si>
  <si>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</si>
  <si>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</si>
  <si>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</si>
  <si>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</si>
  <si>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</si>
  <si>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</si>
  <si>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</si>
  <si>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</si>
  <si>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</si>
  <si>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</si>
  <si>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</si>
  <si>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</si>
  <si>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</si>
  <si>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</si>
  <si>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</si>
  <si>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</si>
  <si>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</si>
  <si>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</si>
  <si>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</si>
  <si>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</si>
  <si>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</si>
  <si>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</si>
  <si>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</si>
  <si>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</si>
  <si>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</si>
  <si>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</si>
  <si>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</si>
  <si>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</si>
  <si>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</si>
  <si>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</si>
  <si>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</si>
  <si>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</si>
  <si>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</si>
  <si>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</si>
  <si>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</si>
  <si>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</si>
  <si>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</si>
  <si>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</si>
  <si>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</si>
  <si>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</si>
  <si>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</si>
  <si>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</si>
  <si>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</si>
  <si>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</si>
  <si>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</si>
  <si>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</si>
  <si>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</si>
  <si>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</si>
  <si>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</si>
  <si>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</si>
  <si>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</si>
  <si>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</si>
  <si>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</si>
  <si>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</si>
  <si>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</si>
  <si>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</si>
  <si>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</si>
  <si>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</si>
  <si>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</si>
  <si>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</si>
  <si>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</si>
  <si>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</si>
  <si>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</si>
  <si>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</si>
  <si>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</si>
  <si>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</si>
  <si>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</si>
  <si>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</si>
  <si>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</si>
  <si>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</si>
  <si>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</si>
  <si>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</si>
  <si>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</si>
  <si>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</si>
  <si>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</si>
  <si>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</si>
  <si>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</si>
  <si>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</si>
  <si>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</si>
  <si>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</si>
  <si>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</si>
  <si>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</si>
  <si>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</si>
  <si>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</si>
  <si>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</si>
  <si>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</si>
  <si>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</si>
  <si>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</si>
  <si>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</si>
  <si>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</si>
  <si>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</si>
  <si>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</si>
  <si>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</si>
  <si>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</si>
  <si>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</si>
  <si>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</si>
  <si>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</si>
  <si>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</si>
  <si>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</si>
  <si>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</si>
  <si>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</si>
  <si>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</si>
  <si>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</si>
  <si>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</si>
  <si>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</si>
  <si>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</si>
  <si>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</si>
  <si>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</si>
  <si>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</si>
  <si>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</si>
  <si>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</si>
  <si>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</si>
  <si>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</si>
  <si>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</si>
  <si>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</si>
  <si>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</si>
  <si>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</si>
  <si>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</si>
  <si>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</si>
  <si>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</si>
  <si>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</si>
  <si>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</si>
  <si>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</si>
  <si>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</si>
  <si>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</si>
  <si>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</si>
  <si>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</si>
  <si>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</si>
  <si>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</si>
  <si>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</si>
  <si>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</si>
  <si>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</si>
  <si>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</si>
  <si>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</si>
  <si>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</si>
  <si>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</si>
  <si>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</si>
  <si>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</si>
  <si>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</si>
  <si>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</si>
  <si>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</si>
  <si>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</si>
  <si>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</si>
  <si>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</si>
  <si>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</si>
  <si>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</si>
  <si>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</si>
  <si>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</si>
  <si>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</si>
  <si>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</si>
  <si>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</si>
  <si>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</si>
  <si>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</si>
  <si>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</si>
  <si>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</si>
  <si>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</si>
  <si>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</si>
  <si>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</si>
  <si>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</si>
  <si>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</si>
  <si>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</si>
  <si>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</si>
  <si>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</si>
  <si>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</si>
  <si>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</si>
  <si>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</si>
  <si>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</si>
  <si>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</si>
  <si>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</si>
  <si>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</si>
  <si>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</si>
  <si>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</si>
  <si>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</si>
  <si>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</si>
  <si>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</si>
  <si>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</si>
  <si>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</si>
  <si>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</si>
  <si>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</si>
  <si>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</si>
  <si>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</si>
  <si>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</si>
  <si>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</si>
  <si>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</si>
  <si>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</si>
  <si>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</si>
  <si>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</si>
  <si>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</si>
  <si>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</si>
  <si>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</si>
  <si>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</si>
  <si>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</si>
  <si>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</si>
  <si>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</si>
  <si>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</si>
  <si>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</si>
  <si>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</si>
  <si>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</si>
  <si>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</si>
  <si>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</si>
  <si>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</si>
  <si>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</si>
  <si>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</si>
  <si>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</si>
  <si>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</si>
  <si>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</si>
  <si>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</si>
  <si>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</si>
  <si>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</si>
  <si>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</si>
  <si>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</si>
  <si>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</si>
  <si>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</si>
  <si>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</si>
  <si>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</si>
  <si>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</si>
  <si>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</si>
  <si>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</si>
  <si>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</si>
  <si>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</si>
  <si>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</si>
  <si>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</si>
  <si>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</si>
  <si>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</si>
  <si>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</si>
  <si>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</si>
  <si>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</si>
  <si>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</si>
  <si>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</si>
  <si>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</si>
  <si>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</si>
  <si>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</si>
  <si>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</si>
  <si>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</si>
  <si>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</si>
  <si>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</si>
  <si>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</si>
  <si>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</si>
  <si>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</si>
  <si>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</si>
  <si>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</si>
  <si>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</si>
  <si>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</si>
  <si>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</si>
  <si>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</si>
  <si>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</si>
  <si>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</si>
  <si>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</si>
  <si>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</si>
  <si>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</si>
  <si>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</si>
  <si>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</si>
  <si>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</si>
  <si>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</si>
  <si>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</si>
  <si>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</si>
  <si>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</si>
  <si>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</si>
  <si>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</si>
  <si>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</si>
  <si>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</si>
  <si>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</si>
  <si>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</si>
  <si>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</si>
  <si>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</si>
  <si>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</si>
  <si>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</si>
  <si>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</si>
  <si>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</si>
  <si>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</si>
  <si>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</si>
  <si>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</si>
  <si>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</si>
  <si>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</si>
  <si>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</si>
  <si>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</si>
  <si>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</si>
  <si>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</si>
  <si>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</si>
  <si>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</si>
  <si>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</si>
  <si>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</si>
  <si>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</si>
  <si>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</si>
  <si>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</si>
  <si>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</si>
  <si>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</si>
  <si>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</si>
  <si>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</si>
  <si>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</si>
  <si>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</si>
  <si>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</si>
  <si>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</si>
  <si>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</si>
  <si>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</si>
  <si>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</si>
  <si>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</si>
  <si>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</si>
  <si>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</si>
  <si>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</si>
  <si>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</si>
  <si>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</si>
  <si>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</si>
  <si>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</si>
  <si>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</si>
  <si>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</si>
  <si>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</si>
  <si>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</si>
  <si>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</si>
  <si>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</si>
  <si>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</si>
  <si>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</si>
  <si>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</si>
  <si>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</si>
  <si>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</si>
  <si>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</si>
  <si>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</si>
  <si>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</si>
  <si>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</si>
  <si>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</si>
  <si>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</si>
  <si>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</si>
  <si>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</si>
  <si>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</si>
  <si>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</si>
  <si>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</si>
  <si>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</si>
  <si>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</si>
  <si>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</si>
  <si>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</si>
  <si>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</si>
  <si>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</si>
  <si>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</si>
  <si>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</si>
  <si>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</si>
  <si>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</si>
  <si>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</si>
  <si>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</si>
  <si>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</si>
  <si>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</si>
  <si>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</si>
  <si>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</si>
  <si>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</si>
  <si>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</si>
  <si>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</si>
  <si>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</si>
  <si>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</si>
  <si>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</si>
  <si>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</si>
  <si>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</si>
  <si>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</si>
  <si>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</si>
  <si>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</si>
  <si>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</si>
  <si>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</si>
  <si>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</si>
  <si>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</si>
  <si>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</si>
  <si>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</si>
  <si>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</si>
  <si>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</si>
  <si>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</si>
  <si>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</si>
  <si>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</si>
  <si>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</si>
  <si>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</si>
  <si>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</si>
  <si>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</si>
  <si>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</si>
  <si>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</si>
  <si>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</si>
  <si>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</si>
  <si>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</si>
  <si>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</si>
  <si>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</si>
  <si>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</si>
  <si>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</si>
  <si>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</si>
  <si>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</si>
  <si>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</si>
  <si>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</si>
  <si>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</si>
  <si>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</si>
  <si>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</si>
  <si>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</si>
  <si>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</si>
  <si>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</si>
  <si>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</si>
  <si>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</si>
  <si>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</si>
  <si>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</si>
  <si>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</si>
  <si>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</si>
  <si>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</si>
  <si>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</si>
  <si>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</si>
  <si>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</si>
  <si>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</si>
  <si>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</si>
  <si>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</si>
  <si>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</si>
  <si>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</si>
  <si>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</si>
  <si>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</si>
  <si>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</si>
  <si>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</si>
  <si>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</si>
  <si>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</si>
  <si>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</si>
  <si>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</si>
  <si>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</si>
  <si>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</si>
  <si>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</si>
  <si>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</si>
  <si>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</si>
  <si>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</si>
  <si>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</si>
  <si>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</si>
  <si>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</si>
  <si>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</si>
  <si>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</si>
  <si>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</si>
  <si>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</si>
  <si>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</si>
  <si>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</si>
  <si>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</si>
  <si>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</si>
  <si>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</si>
  <si>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</si>
  <si>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</si>
  <si>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</si>
  <si>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</si>
  <si>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</si>
  <si>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</si>
  <si>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</si>
  <si>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</si>
  <si>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</si>
  <si>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</si>
  <si>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</si>
  <si>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</si>
  <si>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</si>
  <si>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</si>
  <si>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</si>
  <si>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</si>
  <si>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</si>
  <si>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</si>
  <si>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</si>
  <si>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</si>
  <si>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</si>
  <si>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</si>
  <si>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</si>
  <si>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</si>
  <si>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</si>
  <si>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</si>
  <si>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</si>
  <si>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</si>
  <si>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</si>
  <si>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</si>
  <si>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</si>
  <si>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</si>
  <si>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</si>
  <si>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</si>
  <si>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</si>
  <si>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</si>
  <si>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</si>
  <si>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</si>
  <si>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</si>
  <si>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</si>
  <si>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</si>
  <si>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</si>
  <si>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</si>
  <si>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</si>
  <si>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</si>
  <si>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</si>
  <si>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</si>
  <si>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</si>
  <si>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</si>
  <si>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</si>
  <si>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</si>
  <si>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</si>
  <si>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Jan</t>
  </si>
  <si>
    <t>Feb</t>
  </si>
  <si>
    <t>Mar</t>
  </si>
  <si>
    <t>Apr</t>
  </si>
  <si>
    <t>May</t>
  </si>
  <si>
    <t>Jun</t>
  </si>
  <si>
    <t>Jul</t>
  </si>
  <si>
    <t>Aug</t>
  </si>
  <si>
    <t>Sep</t>
  </si>
  <si>
    <t>Oct</t>
  </si>
  <si>
    <t>Nov</t>
  </si>
  <si>
    <t>Dec</t>
  </si>
  <si>
    <t>2020</t>
  </si>
  <si>
    <t>2021</t>
  </si>
  <si>
    <t>2022</t>
  </si>
  <si>
    <t>Years</t>
  </si>
  <si>
    <t>Arabica</t>
  </si>
  <si>
    <t>Excelca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</si>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</sst>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3" fontId="0" fillId="0" borderId="0" xfId="0" applyNumberFormat="1"/>
    <xf numFmtId="168" fontId="0" fillId="0" borderId="0" xfId="0" applyNumberFormat="1"/>
  </cellXfs>
  <cellStyles count="1">
    <cellStyle name="Normal" xfId="0" builtinId="0"/>
  </cellStyles>
  <dxfs count="17">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bgColor rgb="FF3C1464"/>
        </patternFill>
      </fill>
    </dxf>
    <dxf>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0"/>
        <name val="Agency FB"/>
        <family val="2"/>
        <scheme val="none"/>
      </font>
      <fill>
        <patternFill>
          <bgColor rgb="FF3C1464"/>
        </patternFill>
      </fill>
    </dxf>
    <dxf>
      <font>
        <b/>
        <i val="0"/>
        <sz val="10"/>
        <name val="Calibri"/>
        <family val="2"/>
        <scheme val="minor"/>
      </font>
      <fill>
        <patternFill>
          <bgColor rgb="FF7030A0"/>
        </patternFill>
      </fill>
    </dxf>
  </dxfs>
  <tableStyles count="3" defaultTableStyle="TableStyleMedium2" defaultPivotStyle="PivotStyleMedium9">
    <tableStyle name="purple slicer" pivot="0" table="0" count="9" xr9:uid="{552436EA-F1FB-484E-8484-B2D59CA62FE0}">
      <tableStyleElement type="wholeTable" dxfId="16"/>
      <tableStyleElement type="headerRow" dxfId="15"/>
    </tableStyle>
    <tableStyle name="purple style" pivot="0" table="0" count="8" xr9:uid="{9AA286BD-A9FE-4D30-BDC1-D56B847D4837}">
      <tableStyleElement type="wholeTable" dxfId="14"/>
      <tableStyleElement type="headerRow" dxfId="13"/>
    </tableStyle>
    <tableStyle name="purple time style" pivot="0" table="0" count="8" xr9:uid="{532D0BB2-B27C-420F-B630-E018C4ED6ABA}">
      <tableStyleElement type="wholeTable" dxfId="12"/>
      <tableStyleElement type="headerRow" dxfId="11"/>
    </tableStyle>
  </tableStyles>
  <colors>
    <mruColors>
      <color rgb="FF3C1464"/>
      <color rgb="FF822FD5"/>
      <color rgb="FFFFFFFF"/>
      <color rgb="FFC9A5ED"/>
      <color rgb="FFD1D1D1"/>
      <color rgb="FF2D102E"/>
      <color rgb="FFE0CBF5"/>
    </mruColors>
  </colors>
  <extLst>
    <ext xmlns:x14="http://schemas.microsoft.com/office/spreadsheetml/2009/9/main" uri="{46F421CA-312F-682f-3DD2-61675219B42D}">
      <x14:dxfs count="7">
        <dxf>
          <font>
            <sz val="10"/>
            <color theme="0"/>
            <name val="Agency FB"/>
            <family val="2"/>
            <scheme val="none"/>
          </font>
        </dxf>
        <dxf>
          <font>
            <b/>
            <i val="0"/>
            <color theme="0"/>
            <name val="Aldhabi"/>
            <scheme val="none"/>
          </font>
          <border>
            <left style="thin">
              <color auto="1"/>
            </left>
            <right style="thin">
              <color auto="1"/>
            </right>
            <top style="thin">
              <color auto="1"/>
            </top>
            <bottom style="thin">
              <color auto="1"/>
            </bottom>
          </border>
        </dxf>
        <dxf>
          <font>
            <b/>
            <i val="0"/>
            <sz val="12"/>
            <color theme="0"/>
            <name val="Calibri"/>
            <family val="2"/>
            <scheme val="minor"/>
          </font>
        </dxf>
        <dxf>
          <font>
            <b/>
            <i val="0"/>
            <sz val="11"/>
            <color theme="0"/>
            <name val="Agency FB"/>
            <family val="2"/>
            <scheme val="none"/>
          </font>
          <border>
            <left style="thin">
              <color auto="1"/>
            </left>
            <right style="thin">
              <color auto="1"/>
            </right>
            <top style="thin">
              <color auto="1"/>
            </top>
            <bottom style="thin">
              <color auto="1"/>
            </bottom>
          </border>
        </dxf>
        <dxf>
          <font>
            <b/>
            <i val="0"/>
            <sz val="11"/>
            <color theme="0"/>
            <name val="Agency FB"/>
            <family val="2"/>
            <scheme val="none"/>
          </font>
          <fill>
            <patternFill>
              <bgColor rgb="FF3C1464"/>
            </patternFill>
          </fill>
        </dxf>
        <dxf>
          <font>
            <b/>
            <i val="0"/>
            <sz val="14"/>
            <color theme="0"/>
            <name val="Agency FB"/>
            <family val="2"/>
            <scheme val="none"/>
          </font>
          <border>
            <left style="thin">
              <color theme="0"/>
            </left>
            <right style="thin">
              <color theme="0"/>
            </right>
            <top style="thin">
              <color theme="0"/>
            </top>
            <bottom style="thin">
              <color theme="0"/>
            </bottom>
          </border>
        </dxf>
        <dxf>
          <font>
            <b/>
            <i val="0"/>
            <sz val="10"/>
            <color theme="0"/>
            <name val="Aldhabi"/>
            <scheme val="none"/>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rgb="FFFFFFFF"/>
            </patternFill>
          </fill>
        </dxf>
        <dxf>
          <fill>
            <patternFill patternType="solid">
              <fgColor theme="0"/>
              <bgColor rgb="FF822FD5"/>
            </patternFill>
          </fill>
          <border>
            <left style="thin">
              <color auto="1"/>
            </left>
            <right style="thin">
              <color auto="1"/>
            </right>
            <top style="thin">
              <color auto="1"/>
            </top>
            <bottom style="thin">
              <color auto="1"/>
            </bottom>
          </border>
        </dxf>
        <dxf>
          <font>
            <sz val="9"/>
            <color theme="1" tint="0.499984740745262"/>
          </font>
        </dxf>
        <dxf>
          <font>
            <sz val="9"/>
            <color theme="1" tint="0.499984740745262"/>
          </font>
        </dxf>
        <dxf>
          <font>
            <sz val="9"/>
            <color theme="1" tint="0.499984740745262"/>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[coffeeOrdersDataDashboard.xlsx]total sales 1!PivotTable1</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D102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D10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2D10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2D10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767294925238415E-2"/>
          <c:y val="3.968253968253968E-2"/>
          <c:w val="0.78003527274022877"/>
          <c:h val="0.80125140607424061"/>
        </c:manualLayout>
      </c:layout>
      <c:lineChart>
        <c:grouping val="standard"/>
        <c:varyColors val="0"/>
        <c:ser>
          <c:idx val="0"/>
          <c:order val="0"/>
          <c:tx>
            <c:strRef>
              <c:f>'total sales 1'!$C$3:$C$4</c:f>
              <c:strCache>
                <c:ptCount val="1"/>
                <c:pt idx="0">
                  <c:v>Arabica</c:v>
                </c:pt>
              </c:strCache>
            </c:strRef>
          </c:tx>
          <c:spPr>
            <a:ln w="28575" cap="rnd">
              <a:solidFill>
                <a:schemeClr val="accent1"/>
              </a:solidFill>
              <a:round/>
            </a:ln>
            <a:effectLst/>
          </c:spPr>
          <c:marker>
            <c:symbol val="none"/>
          </c:marker>
          <c:cat>
            <c:multiLvlStrRef>
              <c:f>'total sales 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A04-457A-9077-50AD07198E90}"/>
            </c:ext>
          </c:extLst>
        </c:ser>
        <c:ser>
          <c:idx val="1"/>
          <c:order val="1"/>
          <c:tx>
            <c:strRef>
              <c:f>'total sales 1'!$D$3:$D$4</c:f>
              <c:strCache>
                <c:ptCount val="1"/>
                <c:pt idx="0">
                  <c:v>Excelca</c:v>
                </c:pt>
              </c:strCache>
            </c:strRef>
          </c:tx>
          <c:spPr>
            <a:ln w="28575" cap="rnd">
              <a:solidFill>
                <a:srgbClr val="FF0000"/>
              </a:solidFill>
              <a:round/>
            </a:ln>
            <a:effectLst/>
          </c:spPr>
          <c:marker>
            <c:symbol val="none"/>
          </c:marker>
          <c:cat>
            <c:multiLvlStrRef>
              <c:f>'total sales 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A04-457A-9077-50AD07198E90}"/>
            </c:ext>
          </c:extLst>
        </c:ser>
        <c:ser>
          <c:idx val="2"/>
          <c:order val="2"/>
          <c:tx>
            <c:strRef>
              <c:f>'total sales 1'!$E$3:$E$4</c:f>
              <c:strCache>
                <c:ptCount val="1"/>
                <c:pt idx="0">
                  <c:v>Liberica</c:v>
                </c:pt>
              </c:strCache>
            </c:strRef>
          </c:tx>
          <c:spPr>
            <a:ln w="28575" cap="rnd">
              <a:solidFill>
                <a:srgbClr val="2D102E"/>
              </a:solidFill>
              <a:round/>
            </a:ln>
            <a:effectLst/>
          </c:spPr>
          <c:marker>
            <c:symbol val="none"/>
          </c:marker>
          <c:cat>
            <c:multiLvlStrRef>
              <c:f>'total sales 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A04-457A-9077-50AD07198E90}"/>
            </c:ext>
          </c:extLst>
        </c:ser>
        <c:ser>
          <c:idx val="3"/>
          <c:order val="3"/>
          <c:tx>
            <c:strRef>
              <c:f>'total sales 1'!$F$3:$F$4</c:f>
              <c:strCache>
                <c:ptCount val="1"/>
                <c:pt idx="0">
                  <c:v>Robusta</c:v>
                </c:pt>
              </c:strCache>
            </c:strRef>
          </c:tx>
          <c:spPr>
            <a:ln w="28575" cap="rnd">
              <a:solidFill>
                <a:srgbClr val="FFFF00"/>
              </a:solidFill>
              <a:round/>
            </a:ln>
            <a:effectLst/>
          </c:spPr>
          <c:marker>
            <c:symbol val="none"/>
          </c:marker>
          <c:cat>
            <c:multiLvlStrRef>
              <c:f>'total sales 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A04-457A-9077-50AD07198E90}"/>
            </c:ext>
          </c:extLst>
        </c:ser>
        <c:dLbls>
          <c:showLegendKey val="0"/>
          <c:showVal val="0"/>
          <c:showCatName val="0"/>
          <c:showSerName val="0"/>
          <c:showPercent val="0"/>
          <c:showBubbleSize val="0"/>
        </c:dLbls>
        <c:smooth val="0"/>
        <c:axId val="489343920"/>
        <c:axId val="489344248"/>
      </c:lineChart>
      <c:catAx>
        <c:axId val="48934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9344248"/>
        <c:crosses val="autoZero"/>
        <c:auto val="1"/>
        <c:lblAlgn val="ctr"/>
        <c:lblOffset val="100"/>
        <c:noMultiLvlLbl val="0"/>
      </c:catAx>
      <c:valAx>
        <c:axId val="4893442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9343920"/>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[coffeeOrdersDataDashboard.xlsx]Total sales per country!PivotTable2</c:name>
    <c:fmtId val="2"/>
  </c:pivotSource>
  <c:chart>
    <c:title>
      <c:tx>
        <c:rich>
          <a:bodyPr rot="0" spcFirstLastPara="1" vertOverflow="ellipsis" vert="horz" wrap="square" anchor="ctr" anchorCtr="1"/>
          <a:lstStyle/>
          <a:p>
            <a:pPr>
              <a:defRPr sz="1400" b="0" i="0" u="none" strike="noStrike" kern="1200" spc="0" baseline="0">
                <a:solidFill>
                  <a:srgbClr val="822FD5"/>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2FD5"/>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bg1"/>
            </a:solidFill>
          </a:ln>
          <a:effectLst/>
        </c:spPr>
      </c:pivotFmt>
      <c:pivotFmt>
        <c:idx val="2"/>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95442615127656"/>
          <c:y val="0.14985858585858586"/>
          <c:w val="0.78916212396527352"/>
          <c:h val="0.75641103952914979"/>
        </c:manualLayout>
      </c:layout>
      <c:barChart>
        <c:barDir val="bar"/>
        <c:grouping val="clustered"/>
        <c:varyColors val="0"/>
        <c:ser>
          <c:idx val="0"/>
          <c:order val="0"/>
          <c:tx>
            <c:strRef>
              <c:f>'Total sales per country'!$C$7</c:f>
              <c:strCache>
                <c:ptCount val="1"/>
                <c:pt idx="0">
                  <c:v>Total</c:v>
                </c:pt>
              </c:strCache>
            </c:strRef>
          </c:tx>
          <c:spPr>
            <a:solidFill>
              <a:schemeClr val="accent6"/>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country'!$B$8:$B$10</c:f>
              <c:strCache>
                <c:ptCount val="3"/>
                <c:pt idx="0">
                  <c:v>United Kingdom</c:v>
                </c:pt>
                <c:pt idx="1">
                  <c:v>Ireland</c:v>
                </c:pt>
                <c:pt idx="2">
                  <c:v>United States</c:v>
                </c:pt>
              </c:strCache>
            </c:strRef>
          </c:cat>
          <c:val>
            <c:numRef>
              <c:f>'Total sales per country'!$C$8:$C$10</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F10-4643-80B6-99815ECD0CA2}"/>
            </c:ext>
          </c:extLst>
        </c:ser>
        <c:dLbls>
          <c:dLblPos val="outEnd"/>
          <c:showLegendKey val="0"/>
          <c:showVal val="1"/>
          <c:showCatName val="0"/>
          <c:showSerName val="0"/>
          <c:showPercent val="0"/>
          <c:showBubbleSize val="0"/>
        </c:dLbls>
        <c:gapWidth val="182"/>
        <c:axId val="333044912"/>
        <c:axId val="333041960"/>
      </c:barChart>
      <c:catAx>
        <c:axId val="333044912"/>
        <c:scaling>
          <c:orientation val="minMax"/>
        </c:scaling>
        <c:delete val="0"/>
        <c:axPos val="l"/>
        <c:numFmt formatCode="General" sourceLinked="1"/>
        <c:majorTickMark val="none"/>
        <c:minorTickMark val="none"/>
        <c:tickLblPos val="nextTo"/>
        <c:spPr>
          <a:noFill/>
          <a:ln w="9525" cap="flat" cmpd="sng" algn="ctr">
            <a:solidFill>
              <a:srgbClr val="822FD5"/>
            </a:solidFill>
            <a:round/>
          </a:ln>
          <a:effectLst/>
        </c:spPr>
        <c:txPr>
          <a:bodyPr rot="-6000000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crossAx val="333041960"/>
        <c:crosses val="autoZero"/>
        <c:auto val="1"/>
        <c:lblAlgn val="ctr"/>
        <c:lblOffset val="100"/>
        <c:noMultiLvlLbl val="0"/>
      </c:catAx>
      <c:valAx>
        <c:axId val="333041960"/>
        <c:scaling>
          <c:orientation val="minMax"/>
        </c:scaling>
        <c:delete val="0"/>
        <c:axPos val="b"/>
        <c:majorGridlines>
          <c:spPr>
            <a:ln w="9525" cap="flat" cmpd="sng" algn="ctr">
              <a:solidFill>
                <a:schemeClr val="bg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crossAx val="333044912"/>
        <c:crosses val="autoZero"/>
        <c:crossBetween val="between"/>
      </c:valAx>
      <c:spPr>
        <a:solidFill>
          <a:srgbClr val="E0CBF5"/>
        </a:solidFill>
        <a:ln w="9525">
          <a:solidFill>
            <a:srgbClr val="C9A5ED"/>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822FD5"/>
          </a:solidFill>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[coffeeOrdersDataDashboard.xlsx]Top 5 Customers!PivotTable2</c:name>
    <c:fmtId val="3"/>
  </c:pivotSource>
  <c:chart>
    <c:title>
      <c:tx>
        <c:rich>
          <a:bodyPr rot="0" spcFirstLastPara="1" vertOverflow="ellipsis" vert="horz" wrap="square" anchor="ctr" anchorCtr="1"/>
          <a:lstStyle/>
          <a:p>
            <a:pPr>
              <a:defRPr sz="1400" b="0" i="0" u="none" strike="noStrike" kern="1200" spc="0" baseline="0">
                <a:solidFill>
                  <a:srgbClr val="822FD5"/>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2FD5"/>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bg1"/>
            </a:solidFill>
          </a:ln>
          <a:effectLst/>
        </c:spPr>
      </c:pivotFmt>
      <c:pivotFmt>
        <c:idx val="2"/>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95442615127656"/>
          <c:y val="0.14985858585858586"/>
          <c:w val="0.78916212396527352"/>
          <c:h val="0.75641103952914979"/>
        </c:manualLayout>
      </c:layout>
      <c:barChart>
        <c:barDir val="bar"/>
        <c:grouping val="clustered"/>
        <c:varyColors val="0"/>
        <c:ser>
          <c:idx val="0"/>
          <c:order val="0"/>
          <c:tx>
            <c:strRef>
              <c:f>'Top 5 Customers'!$C$7</c:f>
              <c:strCache>
                <c:ptCount val="1"/>
                <c:pt idx="0">
                  <c:v>Total</c:v>
                </c:pt>
              </c:strCache>
            </c:strRef>
          </c:tx>
          <c:spPr>
            <a:solidFill>
              <a:schemeClr val="accent6"/>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Customers'!$B$8:$B$12</c:f>
              <c:strCache>
                <c:ptCount val="5"/>
                <c:pt idx="0">
                  <c:v>Don Flintiff</c:v>
                </c:pt>
                <c:pt idx="1">
                  <c:v>Nealson Cuttler</c:v>
                </c:pt>
                <c:pt idx="2">
                  <c:v>Terri Farra</c:v>
                </c:pt>
                <c:pt idx="3">
                  <c:v>Brenn Dundredge</c:v>
                </c:pt>
                <c:pt idx="4">
                  <c:v>Allis Wilmore</c:v>
                </c:pt>
              </c:strCache>
            </c:strRef>
          </c:cat>
          <c:val>
            <c:numRef>
              <c:f>'Top 5 Customers'!$C$8:$C$12</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74C-4C28-A15D-42640240EFF2}"/>
            </c:ext>
          </c:extLst>
        </c:ser>
        <c:dLbls>
          <c:dLblPos val="outEnd"/>
          <c:showLegendKey val="0"/>
          <c:showVal val="1"/>
          <c:showCatName val="0"/>
          <c:showSerName val="0"/>
          <c:showPercent val="0"/>
          <c:showBubbleSize val="0"/>
        </c:dLbls>
        <c:gapWidth val="182"/>
        <c:axId val="333044912"/>
        <c:axId val="333041960"/>
      </c:barChart>
      <c:catAx>
        <c:axId val="333044912"/>
        <c:scaling>
          <c:orientation val="minMax"/>
        </c:scaling>
        <c:delete val="0"/>
        <c:axPos val="l"/>
        <c:numFmt formatCode="General" sourceLinked="1"/>
        <c:majorTickMark val="none"/>
        <c:minorTickMark val="none"/>
        <c:tickLblPos val="nextTo"/>
        <c:spPr>
          <a:noFill/>
          <a:ln w="9525" cap="flat" cmpd="sng" algn="ctr">
            <a:solidFill>
              <a:srgbClr val="822FD5"/>
            </a:solidFill>
            <a:round/>
          </a:ln>
          <a:effectLst/>
        </c:spPr>
        <c:txPr>
          <a:bodyPr rot="-6000000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crossAx val="333041960"/>
        <c:crosses val="autoZero"/>
        <c:auto val="1"/>
        <c:lblAlgn val="ctr"/>
        <c:lblOffset val="100"/>
        <c:noMultiLvlLbl val="0"/>
      </c:catAx>
      <c:valAx>
        <c:axId val="333041960"/>
        <c:scaling>
          <c:orientation val="minMax"/>
        </c:scaling>
        <c:delete val="0"/>
        <c:axPos val="b"/>
        <c:majorGridlines>
          <c:spPr>
            <a:ln w="952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crossAx val="333044912"/>
        <c:crosses val="autoZero"/>
        <c:crossBetween val="between"/>
      </c:valAx>
      <c:spPr>
        <a:solidFill>
          <a:srgbClr val="E0CBF5"/>
        </a:solidFill>
        <a:ln w="9525">
          <a:solidFill>
            <a:srgbClr val="C9A5ED"/>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822FD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106680</xdr:colOff>
      <xdr:row>1</xdr:row>
      <xdr:rowOff>91440</xdr:rowOff>
    </xdr:from>
    <xdr:to>
      <xdr:col>25</xdr:col>
      <xdr:colOff>128427</xdr:colOff>
      <xdr:row>5</xdr:row>
      <xdr:rowOff>160020</xdr:rowOff>
    </xdr:to>
    <xdr:sp macro="" textlink="">
      <xdr:nvSpPr>
        <xdr:cNvPr id="2" name="Rectangle 1">
          <a:extLst>
            <a:ext uri="{FF2B5EF4-FFF2-40B4-BE49-F238E27FC236}">
              <a16:creationId xmlns:a16="http://schemas.microsoft.com/office/drawing/2014/main" id="{5C7A4E72-46C6-4EC2-8274-8FB439E436A4}"/>
            </a:ext>
          </a:extLst>
        </xdr:cNvPr>
        <xdr:cNvSpPr/>
      </xdr:nvSpPr>
      <xdr:spPr>
        <a:xfrm>
          <a:off x="106680" y="151373"/>
          <a:ext cx="14730916" cy="787771"/>
        </a:xfrm>
        <a:prstGeom prst="rect">
          <a:avLst/>
        </a:prstGeom>
        <a:solidFill>
          <a:srgbClr val="3C1464"/>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400">
              <a:solidFill>
                <a:schemeClr val="bg1"/>
              </a:solidFill>
            </a:rPr>
            <a:t>Coffee</a:t>
          </a:r>
          <a:r>
            <a:rPr lang="en-GB" sz="5400" baseline="0">
              <a:solidFill>
                <a:schemeClr val="bg1"/>
              </a:solidFill>
            </a:rPr>
            <a:t> Sales Dashboard</a:t>
          </a:r>
          <a:endParaRPr lang="en-GB" sz="5400">
            <a:solidFill>
              <a:schemeClr val="bg1"/>
            </a:solidFill>
          </a:endParaRPr>
        </a:p>
      </xdr:txBody>
    </xdr:sp>
    <xdr:clientData/>
  </xdr:twoCellAnchor>
  <xdr:twoCellAnchor>
    <xdr:from>
      <xdr:col>0</xdr:col>
      <xdr:colOff>0</xdr:colOff>
      <xdr:row>15</xdr:row>
      <xdr:rowOff>68665</xdr:rowOff>
    </xdr:from>
    <xdr:to>
      <xdr:col>11</xdr:col>
      <xdr:colOff>590764</xdr:colOff>
      <xdr:row>37</xdr:row>
      <xdr:rowOff>111303</xdr:rowOff>
    </xdr:to>
    <xdr:graphicFrame macro="">
      <xdr:nvGraphicFramePr>
        <xdr:cNvPr id="3" name="Chart 2">
          <a:extLst>
            <a:ext uri="{FF2B5EF4-FFF2-40B4-BE49-F238E27FC236}">
              <a16:creationId xmlns:a16="http://schemas.microsoft.com/office/drawing/2014/main" id="{A9A5EB04-A519-41E3-BA52-35A43BF97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97176</xdr:colOff>
      <xdr:row>6</xdr:row>
      <xdr:rowOff>58990</xdr:rowOff>
    </xdr:from>
    <xdr:to>
      <xdr:col>16</xdr:col>
      <xdr:colOff>74316</xdr:colOff>
      <xdr:row>13</xdr:row>
      <xdr:rowOff>173290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108AC0B4-A9A2-4477-9961-E7E30C4378C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7176" y="1017911"/>
              <a:ext cx="9215320" cy="137288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167983</xdr:colOff>
      <xdr:row>10</xdr:row>
      <xdr:rowOff>92871</xdr:rowOff>
    </xdr:from>
    <xdr:to>
      <xdr:col>25</xdr:col>
      <xdr:colOff>205483</xdr:colOff>
      <xdr:row>15</xdr:row>
      <xdr:rowOff>136989</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95902E42-FA61-48FE-A4E5-9B794479201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406163" y="1770983"/>
              <a:ext cx="5508489" cy="9431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134420</xdr:colOff>
      <xdr:row>6</xdr:row>
      <xdr:rowOff>50601</xdr:rowOff>
    </xdr:from>
    <xdr:to>
      <xdr:col>21</xdr:col>
      <xdr:colOff>423980</xdr:colOff>
      <xdr:row>10</xdr:row>
      <xdr:rowOff>20120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94BC37AF-CCBB-4DC8-989B-D904F7C82B9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372600" y="1009522"/>
              <a:ext cx="3328998" cy="6887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565080</xdr:colOff>
      <xdr:row>6</xdr:row>
      <xdr:rowOff>8563</xdr:rowOff>
    </xdr:from>
    <xdr:to>
      <xdr:col>25</xdr:col>
      <xdr:colOff>239731</xdr:colOff>
      <xdr:row>10</xdr:row>
      <xdr:rowOff>8562</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379172CA-3E96-4B80-8B1C-41D33AFCDD3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842698" y="967484"/>
              <a:ext cx="2106202" cy="7191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123144</xdr:colOff>
      <xdr:row>16</xdr:row>
      <xdr:rowOff>25324</xdr:rowOff>
    </xdr:from>
    <xdr:to>
      <xdr:col>25</xdr:col>
      <xdr:colOff>368157</xdr:colOff>
      <xdr:row>27</xdr:row>
      <xdr:rowOff>51371</xdr:rowOff>
    </xdr:to>
    <xdr:graphicFrame macro="">
      <xdr:nvGraphicFramePr>
        <xdr:cNvPr id="8" name="Chart 7">
          <a:extLst>
            <a:ext uri="{FF2B5EF4-FFF2-40B4-BE49-F238E27FC236}">
              <a16:creationId xmlns:a16="http://schemas.microsoft.com/office/drawing/2014/main" id="{00AA9C06-2B66-4E7A-B7AA-2759C0FBF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151543</xdr:colOff>
      <xdr:row>27</xdr:row>
      <xdr:rowOff>162845</xdr:rowOff>
    </xdr:from>
    <xdr:to>
      <xdr:col>25</xdr:col>
      <xdr:colOff>385280</xdr:colOff>
      <xdr:row>39</xdr:row>
      <xdr:rowOff>77056</xdr:rowOff>
    </xdr:to>
    <xdr:graphicFrame macro="">
      <xdr:nvGraphicFramePr>
        <xdr:cNvPr id="9" name="Chart 8">
          <a:extLst>
            <a:ext uri="{FF2B5EF4-FFF2-40B4-BE49-F238E27FC236}">
              <a16:creationId xmlns:a16="http://schemas.microsoft.com/office/drawing/2014/main" id="{8AB06818-60B8-45C0-9E76-979AF41EC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126.289303819445" createdVersion="7" refreshedVersion="7" minRefreshableVersion="3" recordCount="1000" xr:uid="{8986BF92-67A6-479B-A370-4B9442E6053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ca"/>
        <s v="Arabica"/>
        <s v="Libe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49159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90AC92-8B2A-4E71-A7FC-F3F81FEB6AB5}"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4F8178-5E67-4387-ACA5-FB97F3600772}" name="PivotTable2"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3">
  <location ref="B7:C10"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s>
  <rowFields count="1">
    <field x="7"/>
  </rowFields>
  <rowItems count="3">
    <i>
      <x v="1"/>
    </i>
    <i>
      <x/>
    </i>
    <i>
      <x v="2"/>
    </i>
  </rowItems>
  <colItems count="1">
    <i/>
  </colItems>
  <dataFields count="1">
    <dataField name="Sum of Sales" fld="12" baseField="7" baseItem="1" numFmtId="168"/>
  </dataFields>
  <chartFormats count="1">
    <chartFormat chart="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A41FA6-93A0-4EE7-9BD7-4EAEB355AF11}" name="PivotTable2"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4">
  <location ref="B7:C12"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s>
  <rowFields count="1">
    <field x="5"/>
  </rowFields>
  <rowItems count="5">
    <i>
      <x v="255"/>
    </i>
    <i>
      <x v="646"/>
    </i>
    <i>
      <x v="831"/>
    </i>
    <i>
      <x v="125"/>
    </i>
    <i>
      <x v="28"/>
    </i>
  </rowItems>
  <colItems count="1">
    <i/>
  </colItems>
  <dataFields count="1">
    <dataField name="Sum of Sales" fld="12" baseField="0" baseItem="0"/>
  </dataFields>
  <chartFormats count="3">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D7DFB2D0-F5D2-42C6-B691-A4B1F272D791}" sourceName="Size">
  <pivotTables>
    <pivotTable tabId="19" name="PivotTable1"/>
    <pivotTable tabId="21" name="PivotTable2"/>
    <pivotTable tabId="20" name="PivotTable2"/>
  </pivotTables>
  <data>
    <tabular pivotCacheId="1449159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5E72C439-6F50-4B10-9CB3-893927E64C5F}" sourceName="Roast Type Name">
  <pivotTables>
    <pivotTable tabId="19" name="PivotTable1"/>
    <pivotTable tabId="21" name="PivotTable2"/>
    <pivotTable tabId="20" name="PivotTable2"/>
  </pivotTables>
  <data>
    <tabular pivotCacheId="1449159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3062E707-E4F7-4B41-9374-977577ED8F39}" sourceName="Loyalty card">
  <pivotTables>
    <pivotTable tabId="19" name="PivotTable1"/>
    <pivotTable tabId="21" name="PivotTable2"/>
    <pivotTable tabId="20" name="PivotTable2"/>
  </pivotTables>
  <data>
    <tabular pivotCacheId="1449159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DD3BB16-E5DF-47B7-8E02-7E13A783A237}" cache="Slicer_Size1" caption="Size" columnCount="2" rowHeight="234950"/>
  <slicer name="Roast Type Name 1" xr10:uid="{71510907-2D5E-424F-BDA4-30F98E0E2FAE}" cache="Slicer_Roast_Type_Name1" caption="Roast Type Name" columnCount="3" rowHeight="234950"/>
  <slicer name="Loyalty card 1" xr10:uid="{D04690CA-E16D-41E6-8548-7C4A3A8C5DEC}" cache="Slicer_Loyalty_card1" caption="Loyalty card"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C622CC-ADF3-4656-B66F-5EFC97782B6F}" name="Orders" displayName="Orders" ref="A1:P1001" totalsRowShown="0" headerRowDxfId="10">
  <autoFilter ref="A1:P1001" xr:uid="{F1C622CC-ADF3-4656-B66F-5EFC97782B6F}"/>
  <tableColumns count="16">
    <tableColumn id="1" xr3:uid="{8D7AF7DF-1612-4CD4-A406-452F425E906B}" name="Order ID" dataDxfId="9"/>
    <tableColumn id="2" xr3:uid="{943EE0EE-CA94-416A-965F-8E21E38D1B92}" name="Order Date" dataDxfId="8"/>
    <tableColumn id="3" xr3:uid="{958A4620-9D82-4337-8B3F-CF3D12BCC353}" name="Customer ID" dataDxfId="7"/>
    <tableColumn id="4" xr3:uid="{CA009E14-69D8-4804-AB9C-015837F14B23}" name="Product ID"/>
    <tableColumn id="5" xr3:uid="{D67336DE-C65A-4C9F-95F4-E30F064AE605}" name="Quantity" dataDxfId="6"/>
    <tableColumn id="6" xr3:uid="{A847B15A-12B4-4166-81A3-CDB21FBC818A}" name="Customer Name" dataDxfId="5">
      <calculatedColumnFormula>_xlfn.XLOOKUP(orders!C2,customers!$A$1:$A$1001,customers!$B$1:$B$1001,,0)</calculatedColumnFormula>
    </tableColumn>
    <tableColumn id="7" xr3:uid="{6724D80E-AD87-4164-B515-26CE9F65EC95}" name="Email" dataDxfId="4">
      <calculatedColumnFormula>IF(_xlfn.XLOOKUP(C2,customers!$A$1:$A$1001,customers!$C$1:$C$1001,,0)=0,"",_xlfn.XLOOKUP(C2,customers!$A$1:$A$1001,customers!$C$1:$C$1001,,0))</calculatedColumnFormula>
    </tableColumn>
    <tableColumn id="8" xr3:uid="{3C4B14E3-5D1C-4B7C-931C-24CCC3B1C369}" name="Country" dataDxfId="3">
      <calculatedColumnFormula>_xlfn.XLOOKUP(C2,customers!$A$1:$A$1001,customers!$G$1:$G$1001,,0)</calculatedColumnFormula>
    </tableColumn>
    <tableColumn id="9" xr3:uid="{D242D849-A3B9-4B0E-A80E-34F615DE2CF9}" name="Coffee Type">
      <calculatedColumnFormula>_xlfn.XLOOKUP(D2,products!$A$1:$A$49,products!$B$1:$B$49,,0)</calculatedColumnFormula>
    </tableColumn>
    <tableColumn id="10" xr3:uid="{492960E4-E83A-49E9-81B1-53B341256880}" name="Roast Type">
      <calculatedColumnFormula>_xlfn.XLOOKUP(D2,products!$A$1:$A$49,products!$C$1:$C$49,,0)</calculatedColumnFormula>
    </tableColumn>
    <tableColumn id="11" xr3:uid="{3F3682F7-8835-4A97-96AD-B4AD1D152E2E}" name="Size" dataDxfId="2">
      <calculatedColumnFormula>_xlfn.XLOOKUP(orders!D2,products!$A$1:$A$49,products!$D$1:$D$49,,0)</calculatedColumnFormula>
    </tableColumn>
    <tableColumn id="12" xr3:uid="{D7767033-DA48-4F5F-A496-80A006EE79DF}" name="Unit Price" dataDxfId="1">
      <calculatedColumnFormula>_xlfn.XLOOKUP(orders!D2,products!$A$1:$A$49,products!$E$1:$E$49,,0)</calculatedColumnFormula>
    </tableColumn>
    <tableColumn id="13" xr3:uid="{50801089-749C-4F3C-9DD6-CEF88E1749A9}" name="Sales" dataDxfId="0">
      <calculatedColumnFormula>L2*E2</calculatedColumnFormula>
    </tableColumn>
    <tableColumn id="14" xr3:uid="{45CD98D4-2B78-4017-A748-ABFCA164E110}" name="Coffee Type Name">
      <calculatedColumnFormula>IF(I2="Rob","Robusta",IF(I2="Exc","Excelca",IF(I2="Ara","Arabica",IF(I2="Lib","Liberica",""))))</calculatedColumnFormula>
    </tableColumn>
    <tableColumn id="15" xr3:uid="{2F7691E1-169A-456B-A3F3-4B851122813B}" name="Roast Type Name">
      <calculatedColumnFormula>IF(J2="M","Medium",IF(J2="L","Large",IF(J2="D","Dark","")))</calculatedColumnFormula>
    </tableColumn>
    <tableColumn id="16" xr3:uid="{B92820CC-3CF5-4353-B153-C7D61B2D9EA1}" name="Loyalty card">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4DE076D5-1C0E-44AF-A1DD-9B4AC7954E2E}" sourceName="Order Date">
  <pivotTables>
    <pivotTable tabId="19" name="PivotTable1"/>
    <pivotTable tabId="21" name="PivotTable2"/>
    <pivotTable tabId="20" name="PivotTable2"/>
  </pivotTables>
  <state minimalRefreshVersion="6" lastRefreshVersion="6" pivotCacheId="1449159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C756357-602D-49B8-AD4F-A58525A2DC0E}" cache="NativeTimeline_Order_Date1" caption="Order Date" level="2" selectionLevel="2" scrollPosition="2019-05-01T00:00:00" style="purpl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D3F8-7BB6-4731-8D5B-F68432D0A968}">
  <dimension ref="A3:F48"/>
  <sheetViews>
    <sheetView workbookViewId="0">
      <selection activeCell="A6" sqref="A6"/>
    </sheetView>
  </sheetViews>
  <sheetFormatPr defaultRowHeight="14.4" x14ac:dyDescent="0.3"/>
  <cols>
    <col min="1" max="1" width="12.5546875" bestFit="1" customWidth="1"/>
    <col min="2" max="2" width="12.33203125" bestFit="1" customWidth="1"/>
    <col min="3" max="3" width="18.88671875" bestFit="1" customWidth="1"/>
    <col min="4" max="4" width="7.109375" bestFit="1" customWidth="1"/>
    <col min="5" max="5" width="7.44140625" bestFit="1" customWidth="1"/>
    <col min="6" max="6" width="7.88671875" bestFit="1" customWidth="1"/>
  </cols>
  <sheetData>
    <row r="3" spans="1:6" x14ac:dyDescent="0.3">
      <c r="A3" s="7" t="s">
        <v>6220</v>
      </c>
      <c r="C3" s="7" t="s">
        <v>6196</v>
      </c>
    </row>
    <row r="4" spans="1:6" x14ac:dyDescent="0.3">
      <c r="A4" s="7" t="s">
        <v>6215</v>
      </c>
      <c r="B4" s="7" t="s">
        <v>1</v>
      </c>
      <c r="C4" t="s">
        <v>6216</v>
      </c>
      <c r="D4" t="s">
        <v>6217</v>
      </c>
      <c r="E4" t="s">
        <v>6218</v>
      </c>
      <c r="F4" t="s">
        <v>6219</v>
      </c>
    </row>
    <row r="5" spans="1:6" x14ac:dyDescent="0.3">
      <c r="A5" t="s">
        <v>6199</v>
      </c>
      <c r="B5" s="9" t="s">
        <v>6200</v>
      </c>
      <c r="C5" s="11">
        <v>186.85499999999999</v>
      </c>
      <c r="D5" s="11">
        <v>305.97000000000003</v>
      </c>
      <c r="E5" s="11">
        <v>213.15999999999997</v>
      </c>
      <c r="F5" s="11">
        <v>123</v>
      </c>
    </row>
    <row r="6" spans="1:6" x14ac:dyDescent="0.3">
      <c r="B6" s="9" t="s">
        <v>6201</v>
      </c>
      <c r="C6" s="11">
        <v>251.96499999999997</v>
      </c>
      <c r="D6" s="11">
        <v>129.46</v>
      </c>
      <c r="E6" s="11">
        <v>434.03999999999996</v>
      </c>
      <c r="F6" s="11">
        <v>171.93999999999997</v>
      </c>
    </row>
    <row r="7" spans="1:6" x14ac:dyDescent="0.3">
      <c r="B7" s="9" t="s">
        <v>6202</v>
      </c>
      <c r="C7" s="11">
        <v>224.94499999999999</v>
      </c>
      <c r="D7" s="11">
        <v>349.12</v>
      </c>
      <c r="E7" s="11">
        <v>321.04000000000002</v>
      </c>
      <c r="F7" s="11">
        <v>126.035</v>
      </c>
    </row>
    <row r="8" spans="1:6" x14ac:dyDescent="0.3">
      <c r="B8" s="9" t="s">
        <v>6203</v>
      </c>
      <c r="C8" s="11">
        <v>307.12</v>
      </c>
      <c r="D8" s="11">
        <v>681.07499999999993</v>
      </c>
      <c r="E8" s="11">
        <v>533.70499999999993</v>
      </c>
      <c r="F8" s="11">
        <v>158.85</v>
      </c>
    </row>
    <row r="9" spans="1:6" x14ac:dyDescent="0.3">
      <c r="B9" s="9" t="s">
        <v>6204</v>
      </c>
      <c r="C9" s="11">
        <v>53.664999999999992</v>
      </c>
      <c r="D9" s="11">
        <v>83.025000000000006</v>
      </c>
      <c r="E9" s="11">
        <v>193.83499999999998</v>
      </c>
      <c r="F9" s="11">
        <v>68.039999999999992</v>
      </c>
    </row>
    <row r="10" spans="1:6" x14ac:dyDescent="0.3">
      <c r="B10" s="9" t="s">
        <v>6205</v>
      </c>
      <c r="C10" s="11">
        <v>163.01999999999998</v>
      </c>
      <c r="D10" s="11">
        <v>678.3599999999999</v>
      </c>
      <c r="E10" s="11">
        <v>171.04500000000002</v>
      </c>
      <c r="F10" s="11">
        <v>372.255</v>
      </c>
    </row>
    <row r="11" spans="1:6" x14ac:dyDescent="0.3">
      <c r="B11" s="9" t="s">
        <v>6206</v>
      </c>
      <c r="C11" s="11">
        <v>345.02</v>
      </c>
      <c r="D11" s="11">
        <v>273.86999999999995</v>
      </c>
      <c r="E11" s="11">
        <v>184.12999999999997</v>
      </c>
      <c r="F11" s="11">
        <v>201.11499999999998</v>
      </c>
    </row>
    <row r="12" spans="1:6" x14ac:dyDescent="0.3">
      <c r="B12" s="9" t="s">
        <v>6207</v>
      </c>
      <c r="C12" s="11">
        <v>334.89</v>
      </c>
      <c r="D12" s="11">
        <v>70.95</v>
      </c>
      <c r="E12" s="11">
        <v>134.23000000000002</v>
      </c>
      <c r="F12" s="11">
        <v>166.27499999999998</v>
      </c>
    </row>
    <row r="13" spans="1:6" x14ac:dyDescent="0.3">
      <c r="B13" s="9" t="s">
        <v>6208</v>
      </c>
      <c r="C13" s="11">
        <v>178.70999999999998</v>
      </c>
      <c r="D13" s="11">
        <v>166.1</v>
      </c>
      <c r="E13" s="11">
        <v>439.30999999999995</v>
      </c>
      <c r="F13" s="11">
        <v>492.9</v>
      </c>
    </row>
    <row r="14" spans="1:6" x14ac:dyDescent="0.3">
      <c r="B14" s="9" t="s">
        <v>6209</v>
      </c>
      <c r="C14" s="11">
        <v>301.98500000000001</v>
      </c>
      <c r="D14" s="11">
        <v>153.76499999999999</v>
      </c>
      <c r="E14" s="11">
        <v>215.55499999999998</v>
      </c>
      <c r="F14" s="11">
        <v>213.66499999999999</v>
      </c>
    </row>
    <row r="15" spans="1:6" x14ac:dyDescent="0.3">
      <c r="B15" s="9" t="s">
        <v>6210</v>
      </c>
      <c r="C15" s="11">
        <v>312.83499999999998</v>
      </c>
      <c r="D15" s="11">
        <v>63.249999999999993</v>
      </c>
      <c r="E15" s="11">
        <v>350.89500000000004</v>
      </c>
      <c r="F15" s="11">
        <v>96.405000000000001</v>
      </c>
    </row>
    <row r="16" spans="1:6" x14ac:dyDescent="0.3">
      <c r="B16" s="9" t="s">
        <v>6211</v>
      </c>
      <c r="C16" s="11">
        <v>265.62</v>
      </c>
      <c r="D16" s="11">
        <v>526.51499999999987</v>
      </c>
      <c r="E16" s="11">
        <v>187.06</v>
      </c>
      <c r="F16" s="11">
        <v>210.58999999999997</v>
      </c>
    </row>
    <row r="17" spans="1:6" x14ac:dyDescent="0.3">
      <c r="A17" t="s">
        <v>6212</v>
      </c>
      <c r="B17" s="9" t="s">
        <v>6200</v>
      </c>
      <c r="C17" s="11">
        <v>47.25</v>
      </c>
      <c r="D17" s="11">
        <v>65.805000000000007</v>
      </c>
      <c r="E17" s="11">
        <v>274.67500000000001</v>
      </c>
      <c r="F17" s="11">
        <v>179.22</v>
      </c>
    </row>
    <row r="18" spans="1:6" x14ac:dyDescent="0.3">
      <c r="B18" s="9" t="s">
        <v>6201</v>
      </c>
      <c r="C18" s="11">
        <v>745.44999999999993</v>
      </c>
      <c r="D18" s="11">
        <v>428.88499999999999</v>
      </c>
      <c r="E18" s="11">
        <v>194.17499999999998</v>
      </c>
      <c r="F18" s="11">
        <v>429.82999999999993</v>
      </c>
    </row>
    <row r="19" spans="1:6" x14ac:dyDescent="0.3">
      <c r="B19" s="9" t="s">
        <v>6202</v>
      </c>
      <c r="C19" s="11">
        <v>130.47</v>
      </c>
      <c r="D19" s="11">
        <v>271.48500000000001</v>
      </c>
      <c r="E19" s="11">
        <v>281.20499999999998</v>
      </c>
      <c r="F19" s="11">
        <v>231.63000000000002</v>
      </c>
    </row>
    <row r="20" spans="1:6" x14ac:dyDescent="0.3">
      <c r="B20" s="9" t="s">
        <v>6203</v>
      </c>
      <c r="C20" s="11">
        <v>27</v>
      </c>
      <c r="D20" s="11">
        <v>347.26</v>
      </c>
      <c r="E20" s="11">
        <v>147.51</v>
      </c>
      <c r="F20" s="11">
        <v>240.04</v>
      </c>
    </row>
    <row r="21" spans="1:6" x14ac:dyDescent="0.3">
      <c r="B21" s="9" t="s">
        <v>6204</v>
      </c>
      <c r="C21" s="11">
        <v>255.11499999999995</v>
      </c>
      <c r="D21" s="11">
        <v>541.73</v>
      </c>
      <c r="E21" s="11">
        <v>83.43</v>
      </c>
      <c r="F21" s="11">
        <v>59.079999999999991</v>
      </c>
    </row>
    <row r="22" spans="1:6" x14ac:dyDescent="0.3">
      <c r="B22" s="9" t="s">
        <v>6205</v>
      </c>
      <c r="C22" s="11">
        <v>584.78999999999985</v>
      </c>
      <c r="D22" s="11">
        <v>357.42999999999995</v>
      </c>
      <c r="E22" s="11">
        <v>355.34</v>
      </c>
      <c r="F22" s="11">
        <v>140.88</v>
      </c>
    </row>
    <row r="23" spans="1:6" x14ac:dyDescent="0.3">
      <c r="B23" s="9" t="s">
        <v>6206</v>
      </c>
      <c r="C23" s="11">
        <v>430.62</v>
      </c>
      <c r="D23" s="11">
        <v>227.42500000000001</v>
      </c>
      <c r="E23" s="11">
        <v>236.315</v>
      </c>
      <c r="F23" s="11">
        <v>414.58499999999992</v>
      </c>
    </row>
    <row r="24" spans="1:6" x14ac:dyDescent="0.3">
      <c r="B24" s="9" t="s">
        <v>6207</v>
      </c>
      <c r="C24" s="11">
        <v>22.5</v>
      </c>
      <c r="D24" s="11">
        <v>77.72</v>
      </c>
      <c r="E24" s="11">
        <v>60.5</v>
      </c>
      <c r="F24" s="11">
        <v>139.67999999999998</v>
      </c>
    </row>
    <row r="25" spans="1:6" x14ac:dyDescent="0.3">
      <c r="B25" s="9" t="s">
        <v>6208</v>
      </c>
      <c r="C25" s="11">
        <v>126.14999999999999</v>
      </c>
      <c r="D25" s="11">
        <v>195.11</v>
      </c>
      <c r="E25" s="11">
        <v>89.13</v>
      </c>
      <c r="F25" s="11">
        <v>302.65999999999997</v>
      </c>
    </row>
    <row r="26" spans="1:6" x14ac:dyDescent="0.3">
      <c r="B26" s="9" t="s">
        <v>6209</v>
      </c>
      <c r="C26" s="11">
        <v>376.03</v>
      </c>
      <c r="D26" s="11">
        <v>523.24</v>
      </c>
      <c r="E26" s="11">
        <v>440.96499999999997</v>
      </c>
      <c r="F26" s="11">
        <v>174.46999999999997</v>
      </c>
    </row>
    <row r="27" spans="1:6" x14ac:dyDescent="0.3">
      <c r="B27" s="9" t="s">
        <v>6210</v>
      </c>
      <c r="C27" s="11">
        <v>515.17999999999995</v>
      </c>
      <c r="D27" s="11">
        <v>142.56</v>
      </c>
      <c r="E27" s="11">
        <v>347.03999999999996</v>
      </c>
      <c r="F27" s="11">
        <v>104.08499999999999</v>
      </c>
    </row>
    <row r="28" spans="1:6" x14ac:dyDescent="0.3">
      <c r="B28" s="9" t="s">
        <v>6211</v>
      </c>
      <c r="C28" s="11">
        <v>95.859999999999985</v>
      </c>
      <c r="D28" s="11">
        <v>484.76</v>
      </c>
      <c r="E28" s="11">
        <v>94.17</v>
      </c>
      <c r="F28" s="11">
        <v>77.10499999999999</v>
      </c>
    </row>
    <row r="29" spans="1:6" x14ac:dyDescent="0.3">
      <c r="A29" t="s">
        <v>6213</v>
      </c>
      <c r="B29" s="9" t="s">
        <v>6200</v>
      </c>
      <c r="C29" s="11">
        <v>258.34500000000003</v>
      </c>
      <c r="D29" s="11">
        <v>139.625</v>
      </c>
      <c r="E29" s="11">
        <v>279.52000000000004</v>
      </c>
      <c r="F29" s="11">
        <v>160.19499999999999</v>
      </c>
    </row>
    <row r="30" spans="1:6" x14ac:dyDescent="0.3">
      <c r="B30" s="9" t="s">
        <v>6201</v>
      </c>
      <c r="C30" s="11">
        <v>342.2</v>
      </c>
      <c r="D30" s="11">
        <v>284.24999999999994</v>
      </c>
      <c r="E30" s="11">
        <v>251.83</v>
      </c>
      <c r="F30" s="11">
        <v>80.550000000000011</v>
      </c>
    </row>
    <row r="31" spans="1:6" x14ac:dyDescent="0.3">
      <c r="B31" s="9" t="s">
        <v>6202</v>
      </c>
      <c r="C31" s="11">
        <v>418.30499999999989</v>
      </c>
      <c r="D31" s="11">
        <v>468.125</v>
      </c>
      <c r="E31" s="11">
        <v>405.05500000000006</v>
      </c>
      <c r="F31" s="11">
        <v>253.15499999999997</v>
      </c>
    </row>
    <row r="32" spans="1:6" x14ac:dyDescent="0.3">
      <c r="B32" s="9" t="s">
        <v>6203</v>
      </c>
      <c r="C32" s="11">
        <v>102.32999999999998</v>
      </c>
      <c r="D32" s="11">
        <v>242.14000000000001</v>
      </c>
      <c r="E32" s="11">
        <v>554.875</v>
      </c>
      <c r="F32" s="11">
        <v>106.23999999999998</v>
      </c>
    </row>
    <row r="33" spans="1:6" x14ac:dyDescent="0.3">
      <c r="B33" s="9" t="s">
        <v>6204</v>
      </c>
      <c r="C33" s="11">
        <v>234.71999999999997</v>
      </c>
      <c r="D33" s="11">
        <v>133.08000000000001</v>
      </c>
      <c r="E33" s="11">
        <v>267.2</v>
      </c>
      <c r="F33" s="11">
        <v>272.68999999999994</v>
      </c>
    </row>
    <row r="34" spans="1:6" x14ac:dyDescent="0.3">
      <c r="B34" s="9" t="s">
        <v>6205</v>
      </c>
      <c r="C34" s="11">
        <v>430.39</v>
      </c>
      <c r="D34" s="11">
        <v>136.20500000000001</v>
      </c>
      <c r="E34" s="11">
        <v>209.6</v>
      </c>
      <c r="F34" s="11">
        <v>88.334999999999994</v>
      </c>
    </row>
    <row r="35" spans="1:6" x14ac:dyDescent="0.3">
      <c r="B35" s="9" t="s">
        <v>6206</v>
      </c>
      <c r="C35" s="11">
        <v>109.005</v>
      </c>
      <c r="D35" s="11">
        <v>393.57499999999999</v>
      </c>
      <c r="E35" s="11">
        <v>61.034999999999997</v>
      </c>
      <c r="F35" s="11">
        <v>199.48999999999998</v>
      </c>
    </row>
    <row r="36" spans="1:6" x14ac:dyDescent="0.3">
      <c r="B36" s="9" t="s">
        <v>6207</v>
      </c>
      <c r="C36" s="11">
        <v>287.52499999999998</v>
      </c>
      <c r="D36" s="11">
        <v>288.67</v>
      </c>
      <c r="E36" s="11">
        <v>125.58</v>
      </c>
      <c r="F36" s="11">
        <v>374.13499999999999</v>
      </c>
    </row>
    <row r="37" spans="1:6" x14ac:dyDescent="0.3">
      <c r="B37" s="9" t="s">
        <v>6208</v>
      </c>
      <c r="C37" s="11">
        <v>840.92999999999984</v>
      </c>
      <c r="D37" s="11">
        <v>409.875</v>
      </c>
      <c r="E37" s="11">
        <v>171.32999999999998</v>
      </c>
      <c r="F37" s="11">
        <v>221.43999999999997</v>
      </c>
    </row>
    <row r="38" spans="1:6" x14ac:dyDescent="0.3">
      <c r="B38" s="9" t="s">
        <v>6209</v>
      </c>
      <c r="C38" s="11">
        <v>299.07</v>
      </c>
      <c r="D38" s="11">
        <v>260.32499999999999</v>
      </c>
      <c r="E38" s="11">
        <v>584.64</v>
      </c>
      <c r="F38" s="11">
        <v>256.36500000000001</v>
      </c>
    </row>
    <row r="39" spans="1:6" x14ac:dyDescent="0.3">
      <c r="B39" s="9" t="s">
        <v>6210</v>
      </c>
      <c r="C39" s="11">
        <v>323.32499999999999</v>
      </c>
      <c r="D39" s="11">
        <v>565.57000000000005</v>
      </c>
      <c r="E39" s="11">
        <v>537.80999999999995</v>
      </c>
      <c r="F39" s="11">
        <v>189.47499999999999</v>
      </c>
    </row>
    <row r="40" spans="1:6" x14ac:dyDescent="0.3">
      <c r="B40" s="9" t="s">
        <v>6211</v>
      </c>
      <c r="C40" s="11">
        <v>399.48499999999996</v>
      </c>
      <c r="D40" s="11">
        <v>148.19999999999999</v>
      </c>
      <c r="E40" s="11">
        <v>388.21999999999997</v>
      </c>
      <c r="F40" s="11">
        <v>212.07499999999999</v>
      </c>
    </row>
    <row r="41" spans="1:6" x14ac:dyDescent="0.3">
      <c r="A41" t="s">
        <v>6214</v>
      </c>
      <c r="B41" s="9" t="s">
        <v>6200</v>
      </c>
      <c r="C41" s="11">
        <v>112.69499999999999</v>
      </c>
      <c r="D41" s="11">
        <v>166.32</v>
      </c>
      <c r="E41" s="11">
        <v>843.71499999999992</v>
      </c>
      <c r="F41" s="11">
        <v>146.685</v>
      </c>
    </row>
    <row r="42" spans="1:6" x14ac:dyDescent="0.3">
      <c r="B42" s="9" t="s">
        <v>6201</v>
      </c>
      <c r="C42" s="11">
        <v>114.87999999999998</v>
      </c>
      <c r="D42" s="11">
        <v>133.815</v>
      </c>
      <c r="E42" s="11">
        <v>91.175000000000011</v>
      </c>
      <c r="F42" s="11">
        <v>53.759999999999991</v>
      </c>
    </row>
    <row r="43" spans="1:6" x14ac:dyDescent="0.3">
      <c r="B43" s="9" t="s">
        <v>6202</v>
      </c>
      <c r="C43" s="11">
        <v>277.76</v>
      </c>
      <c r="D43" s="11">
        <v>175.41</v>
      </c>
      <c r="E43" s="11">
        <v>462.50999999999993</v>
      </c>
      <c r="F43" s="11">
        <v>399.52499999999998</v>
      </c>
    </row>
    <row r="44" spans="1:6" x14ac:dyDescent="0.3">
      <c r="B44" s="9" t="s">
        <v>6203</v>
      </c>
      <c r="C44" s="11">
        <v>197.89499999999998</v>
      </c>
      <c r="D44" s="11">
        <v>289.755</v>
      </c>
      <c r="E44" s="11">
        <v>88.545000000000002</v>
      </c>
      <c r="F44" s="11">
        <v>200.25499999999997</v>
      </c>
    </row>
    <row r="45" spans="1:6" x14ac:dyDescent="0.3">
      <c r="B45" s="9" t="s">
        <v>6204</v>
      </c>
      <c r="C45" s="11">
        <v>193.11499999999998</v>
      </c>
      <c r="D45" s="11">
        <v>212.49499999999998</v>
      </c>
      <c r="E45" s="11">
        <v>292.29000000000002</v>
      </c>
      <c r="F45" s="11">
        <v>304.46999999999997</v>
      </c>
    </row>
    <row r="46" spans="1:6" x14ac:dyDescent="0.3">
      <c r="B46" s="9" t="s">
        <v>6205</v>
      </c>
      <c r="C46" s="11">
        <v>179.79</v>
      </c>
      <c r="D46" s="11">
        <v>426.2</v>
      </c>
      <c r="E46" s="11">
        <v>170.08999999999997</v>
      </c>
      <c r="F46" s="11">
        <v>379.31</v>
      </c>
    </row>
    <row r="47" spans="1:6" x14ac:dyDescent="0.3">
      <c r="B47" s="9" t="s">
        <v>6206</v>
      </c>
      <c r="C47" s="11">
        <v>247.28999999999996</v>
      </c>
      <c r="D47" s="11">
        <v>246.685</v>
      </c>
      <c r="E47" s="11">
        <v>271.05499999999995</v>
      </c>
      <c r="F47" s="11">
        <v>141.69999999999999</v>
      </c>
    </row>
    <row r="48" spans="1:6" x14ac:dyDescent="0.3">
      <c r="B48" s="9" t="s">
        <v>6207</v>
      </c>
      <c r="C48" s="11">
        <v>116.39499999999998</v>
      </c>
      <c r="D48" s="11">
        <v>41.25</v>
      </c>
      <c r="E48" s="11">
        <v>15.54</v>
      </c>
      <c r="F48" s="11">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F0390-8096-4021-8399-EF5B7423B354}">
  <dimension ref="A1"/>
  <sheetViews>
    <sheetView showGridLines="0" showRowColHeaders="0" tabSelected="1" topLeftCell="A4" zoomScale="89" zoomScaleNormal="89" workbookViewId="0">
      <selection activeCell="X29" sqref="X29"/>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0D1C5-74C7-4F80-B8E7-EC3F7F3DD038}">
  <dimension ref="B7:C10"/>
  <sheetViews>
    <sheetView workbookViewId="0">
      <selection activeCell="B7" sqref="B7"/>
    </sheetView>
  </sheetViews>
  <sheetFormatPr defaultRowHeight="14.4" x14ac:dyDescent="0.3"/>
  <cols>
    <col min="2" max="2" width="14" bestFit="1" customWidth="1"/>
    <col min="3" max="3" width="11.6640625" bestFit="1" customWidth="1"/>
  </cols>
  <sheetData>
    <row r="7" spans="2:3" x14ac:dyDescent="0.3">
      <c r="B7" s="7" t="s">
        <v>6198</v>
      </c>
      <c r="C7" t="s">
        <v>6220</v>
      </c>
    </row>
    <row r="8" spans="2:3" x14ac:dyDescent="0.3">
      <c r="B8" s="8" t="s">
        <v>28</v>
      </c>
      <c r="C8" s="12">
        <v>2798.5050000000001</v>
      </c>
    </row>
    <row r="9" spans="2:3" x14ac:dyDescent="0.3">
      <c r="B9" s="8" t="s">
        <v>318</v>
      </c>
      <c r="C9" s="12">
        <v>6696.8649999999989</v>
      </c>
    </row>
    <row r="10" spans="2:3" x14ac:dyDescent="0.3">
      <c r="B10" s="8" t="s">
        <v>19</v>
      </c>
      <c r="C10"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07170-4858-425B-B568-90F868907588}">
  <dimension ref="B7:C12"/>
  <sheetViews>
    <sheetView workbookViewId="0">
      <selection activeCell="B7" sqref="B7"/>
    </sheetView>
  </sheetViews>
  <sheetFormatPr defaultRowHeight="14.4" x14ac:dyDescent="0.3"/>
  <cols>
    <col min="2" max="2" width="15.109375" bestFit="1" customWidth="1"/>
    <col min="3" max="3" width="11.6640625" bestFit="1" customWidth="1"/>
  </cols>
  <sheetData>
    <row r="7" spans="2:3" x14ac:dyDescent="0.3">
      <c r="B7" s="7" t="s">
        <v>6198</v>
      </c>
      <c r="C7" t="s">
        <v>6220</v>
      </c>
    </row>
    <row r="8" spans="2:3" x14ac:dyDescent="0.3">
      <c r="B8" s="8" t="s">
        <v>3753</v>
      </c>
      <c r="C8" s="10">
        <v>278.01</v>
      </c>
    </row>
    <row r="9" spans="2:3" x14ac:dyDescent="0.3">
      <c r="B9" s="8" t="s">
        <v>1598</v>
      </c>
      <c r="C9" s="10">
        <v>281.67499999999995</v>
      </c>
    </row>
    <row r="10" spans="2:3" x14ac:dyDescent="0.3">
      <c r="B10" s="8" t="s">
        <v>2587</v>
      </c>
      <c r="C10" s="10">
        <v>289.11</v>
      </c>
    </row>
    <row r="11" spans="2:3" x14ac:dyDescent="0.3">
      <c r="B11" s="8" t="s">
        <v>5765</v>
      </c>
      <c r="C11" s="10">
        <v>307.04499999999996</v>
      </c>
    </row>
    <row r="12" spans="2:3" x14ac:dyDescent="0.3">
      <c r="B12" s="8" t="s">
        <v>5114</v>
      </c>
      <c r="C12"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67" zoomScale="115" zoomScaleNormal="115" workbookViewId="0">
      <selection activeCell="P2" sqref="P2:P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1.77734375" customWidth="1"/>
    <col min="13" max="13" width="8.77734375" bestFit="1" customWidth="1"/>
    <col min="14" max="14" width="18.109375" customWidth="1"/>
    <col min="15" max="15" width="17.21875" customWidth="1"/>
    <col min="16" max="16" width="10.8867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6221</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_xlfn.XLOOKUP(orders!D2,products!$A$1:$A$49,products!$D$1:$D$49,,0)</f>
        <v>1</v>
      </c>
      <c r="L2" s="6">
        <f>_xlfn.XLOOKUP(orders!D2,products!$A$1:$A$49,products!$E$1:$E$49,,0)</f>
        <v>9.9499999999999993</v>
      </c>
      <c r="M2" s="6">
        <f>L2*E2</f>
        <v>19.899999999999999</v>
      </c>
      <c r="N2" t="str">
        <f>IF(I2="Rob","Robusta",IF(I2="Exc","Excelca",IF(I2="Ara","Arabica",IF(I2="Lib","Liberica",""))))</f>
        <v>Robusta</v>
      </c>
      <c r="O2" t="str">
        <f>IF(J2="M","Medium",IF(J2="L","Large",IF(J2="D","Dark","")))</f>
        <v>Medium</v>
      </c>
      <c r="P2" t="str">
        <f>_xlfn.XLOOKUP(Orders[[#This Row],[Customer ID]],customers!$A$1:$A$1001,customers!$I$1:$I$1001,,0)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_xlfn.XLOOKUP(orders!D3,products!$A$1:$A$49,products!$D$1:$D$49,,0)</f>
        <v>0.5</v>
      </c>
      <c r="L3" s="6">
        <f>_xlfn.XLOOKUP(orders!D3,products!$A$1:$A$49,products!$E$1:$E$49,,0)</f>
        <v>8.25</v>
      </c>
      <c r="M3" s="6">
        <f t="shared" ref="M3:M66" si="0">L3*E3</f>
        <v>41.25</v>
      </c>
      <c r="N3" t="str">
        <f t="shared" ref="N3:N66" si="1">IF(I3="Rob","Robusta",IF(I3="Exc","Excelca",IF(I3="Ara","Arabica",IF(I3="Lib","Liberica",""))))</f>
        <v>Excelca</v>
      </c>
      <c r="O3" t="str">
        <f t="shared" ref="O3:O66" si="2">IF(J3="M","Medium",IF(J3="L","Large",IF(J3="D","Dark","")))</f>
        <v>Medium</v>
      </c>
      <c r="P3" t="str">
        <f>_xlfn.XLOOKUP(Orders[[#This Row],[Customer ID]],customers!$A$1:$A$1001,customers!$I$1:$I$1001,,0)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_xlfn.XLOOKUP(orders!D4,products!$A$1:$A$49,products!$D$1:$D$49,,0)</f>
        <v>1</v>
      </c>
      <c r="L4" s="6">
        <f>_xlfn.XLOOKUP(orders!D4,products!$A$1:$A$49,products!$E$1:$E$49,,0)</f>
        <v>12.95</v>
      </c>
      <c r="M4" s="6">
        <f t="shared" si="0"/>
        <v>12.95</v>
      </c>
      <c r="N4" t="str">
        <f t="shared" si="1"/>
        <v>Arabica</v>
      </c>
      <c r="O4" t="str">
        <f t="shared" si="2"/>
        <v>Large</v>
      </c>
      <c r="P4" t="str">
        <f>_xlfn.XLOOKUP(Orders[[#This Row],[Customer ID]],customers!$A$1:$A$1001,customers!$I$1:$I$1001,,0)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4">
        <f>_xlfn.XLOOKUP(orders!D5,products!$A$1:$A$49,products!$D$1:$D$49,,0)</f>
        <v>1</v>
      </c>
      <c r="L5" s="6">
        <f>_xlfn.XLOOKUP(orders!D5,products!$A$1:$A$49,products!$E$1:$E$49,,0)</f>
        <v>13.75</v>
      </c>
      <c r="M5" s="6">
        <f t="shared" si="0"/>
        <v>27.5</v>
      </c>
      <c r="N5" t="str">
        <f t="shared" si="1"/>
        <v>Excelca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4">
        <f>_xlfn.XLOOKUP(orders!D6,products!$A$1:$A$49,products!$D$1:$D$49,,0)</f>
        <v>2.5</v>
      </c>
      <c r="L6" s="6">
        <f>_xlfn.XLOOKUP(orders!D6,products!$A$1:$A$49,products!$E$1:$E$49,,0)</f>
        <v>27.484999999999996</v>
      </c>
      <c r="M6" s="6">
        <f t="shared" si="0"/>
        <v>54.969999999999992</v>
      </c>
      <c r="N6" t="str">
        <f t="shared" si="1"/>
        <v>Robusta</v>
      </c>
      <c r="O6" t="str">
        <f t="shared" si="2"/>
        <v>Large</v>
      </c>
      <c r="P6" t="str">
        <f>_xlfn.XLOOKUP(Orders[[#This Row],[Customer ID]],customers!$A$1:$A$1001,customers!$I$1:$I$1001,,0)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_xlfn.XLOOKUP(orders!D7,products!$A$1:$A$49,products!$D$1:$D$49,,0)</f>
        <v>1</v>
      </c>
      <c r="L7" s="6">
        <f>_xlfn.XLOOKUP(orders!D7,products!$A$1:$A$49,products!$E$1:$E$49,,0)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_xlfn.XLOOKUP(orders!D8,products!$A$1:$A$49,products!$D$1:$D$49,,0)</f>
        <v>0.5</v>
      </c>
      <c r="L8" s="6">
        <f>_xlfn.XLOOKUP(orders!D8,products!$A$1:$A$49,products!$E$1:$E$49,,0)</f>
        <v>7.29</v>
      </c>
      <c r="M8" s="6">
        <f t="shared" si="0"/>
        <v>21.87</v>
      </c>
      <c r="N8" t="str">
        <f t="shared" si="1"/>
        <v>Excelca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4">
        <f>_xlfn.XLOOKUP(orders!D9,products!$A$1:$A$49,products!$D$1:$D$49,,0)</f>
        <v>0.2</v>
      </c>
      <c r="L9" s="6">
        <f>_xlfn.XLOOKUP(orders!D9,products!$A$1:$A$49,products!$E$1:$E$49,,0)</f>
        <v>4.7549999999999999</v>
      </c>
      <c r="M9" s="6">
        <f t="shared" si="0"/>
        <v>4.7549999999999999</v>
      </c>
      <c r="N9" t="str">
        <f t="shared" si="1"/>
        <v>Liberica</v>
      </c>
      <c r="O9" t="str">
        <f t="shared" si="2"/>
        <v>Large</v>
      </c>
      <c r="P9" t="str">
        <f>_xlfn.XLOOKUP(Orders[[#This Row],[Customer ID]],customers!$A$1:$A$1001,customers!$I$1:$I$1001,,0)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_xlfn.XLOOKUP(orders!D10,products!$A$1:$A$49,products!$D$1:$D$49,,0)</f>
        <v>0.5</v>
      </c>
      <c r="L10" s="6">
        <f>_xlfn.XLOOKUP(orders!D10,products!$A$1:$A$49,products!$E$1:$E$49,,0)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_xlfn.XLOOKUP(orders!D11,products!$A$1:$A$49,products!$D$1:$D$49,,0)</f>
        <v>0.5</v>
      </c>
      <c r="L11" s="6">
        <f>_xlfn.XLOOKUP(orders!D11,products!$A$1:$A$49,products!$E$1:$E$49,,0)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_xlfn.XLOOKUP(orders!D12,products!$A$1:$A$49,products!$D$1:$D$49,,0)</f>
        <v>1</v>
      </c>
      <c r="L12" s="6">
        <f>_xlfn.XLOOKUP(orders!D12,products!$A$1:$A$49,products!$E$1:$E$49,,0)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_xlfn.XLOOKUP(orders!D13,products!$A$1:$A$49,products!$D$1:$D$49,,0)</f>
        <v>2.5</v>
      </c>
      <c r="L13" s="6">
        <f>_xlfn.XLOOKUP(orders!D13,products!$A$1:$A$49,products!$E$1:$E$49,,0)</f>
        <v>34.154999999999994</v>
      </c>
      <c r="M13" s="6">
        <f t="shared" si="0"/>
        <v>170.77499999999998</v>
      </c>
      <c r="N13" t="str">
        <f t="shared" si="1"/>
        <v>Excelca</v>
      </c>
      <c r="O13" t="str">
        <f t="shared" si="2"/>
        <v>Large</v>
      </c>
      <c r="P13" t="str">
        <f>_xlfn.XLOOKUP(Orders[[#This Row],[Customer ID]],customers!$A$1:$A$1001,customers!$I$1:$I$1001,,0)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_xlfn.XLOOKUP(orders!D14,products!$A$1:$A$49,products!$D$1:$D$49,,0)</f>
        <v>1</v>
      </c>
      <c r="L14" s="6">
        <f>_xlfn.XLOOKUP(orders!D14,products!$A$1:$A$49,products!$E$1:$E$49,,0)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_xlfn.XLOOKUP(orders!D15,products!$A$1:$A$49,products!$D$1:$D$49,,0)</f>
        <v>2.5</v>
      </c>
      <c r="L15" s="6">
        <f>_xlfn.XLOOKUP(orders!D15,products!$A$1:$A$49,products!$E$1:$E$49,,0)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_xlfn.XLOOKUP(orders!D16,products!$A$1:$A$49,products!$D$1:$D$49,,0)</f>
        <v>0.2</v>
      </c>
      <c r="L16" s="6">
        <f>_xlfn.XLOOKUP(orders!D16,products!$A$1:$A$49,products!$E$1:$E$49,,0)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_xlfn.XLOOKUP(orders!D17,products!$A$1:$A$49,products!$D$1:$D$49,,0)</f>
        <v>2.5</v>
      </c>
      <c r="L17" s="6">
        <f>_xlfn.XLOOKUP(orders!D17,products!$A$1:$A$49,products!$E$1:$E$49,,0)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_xlfn.XLOOKUP(orders!D18,products!$A$1:$A$49,products!$D$1:$D$49,,0)</f>
        <v>0.2</v>
      </c>
      <c r="L18" s="6">
        <f>_xlfn.XLOOKUP(orders!D18,products!$A$1:$A$49,products!$E$1:$E$49,,0)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_xlfn.XLOOKUP(orders!D19,products!$A$1:$A$49,products!$D$1:$D$49,,0)</f>
        <v>1</v>
      </c>
      <c r="L19" s="6">
        <f>_xlfn.XLOOKUP(orders!D19,products!$A$1:$A$49,products!$E$1:$E$49,,0)</f>
        <v>12.95</v>
      </c>
      <c r="M19" s="6">
        <f t="shared" si="0"/>
        <v>77.699999999999989</v>
      </c>
      <c r="N19" t="str">
        <f t="shared" si="1"/>
        <v>Arabica</v>
      </c>
      <c r="O19" t="str">
        <f t="shared" si="2"/>
        <v>Large</v>
      </c>
      <c r="P19" t="str">
        <f>_xlfn.XLOOKUP(Orders[[#This Row],[Customer ID]],customers!$A$1:$A$1001,customers!$I$1:$I$1001,,0)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_xlfn.XLOOKUP(orders!D20,products!$A$1:$A$49,products!$D$1:$D$49,,0)</f>
        <v>2.5</v>
      </c>
      <c r="L20" s="6">
        <f>_xlfn.XLOOKUP(orders!D20,products!$A$1:$A$49,products!$E$1:$E$49,,0)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_xlfn.XLOOKUP(orders!D21,products!$A$1:$A$49,products!$D$1:$D$49,,0)</f>
        <v>0.2</v>
      </c>
      <c r="L21" s="6">
        <f>_xlfn.XLOOKUP(orders!D21,products!$A$1:$A$49,products!$E$1:$E$49,,0)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_xlfn.XLOOKUP(orders!D22,products!$A$1:$A$49,products!$D$1:$D$49,,0)</f>
        <v>0.2</v>
      </c>
      <c r="L22" s="6">
        <f>_xlfn.XLOOKUP(orders!D22,products!$A$1:$A$49,products!$E$1:$E$49,,0)</f>
        <v>3.645</v>
      </c>
      <c r="M22" s="6">
        <f t="shared" si="0"/>
        <v>14.58</v>
      </c>
      <c r="N22" t="str">
        <f t="shared" si="1"/>
        <v>Excelca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_xlfn.XLOOKUP(orders!D23,products!$A$1:$A$49,products!$D$1:$D$49,,0)</f>
        <v>0.2</v>
      </c>
      <c r="L23" s="6">
        <f>_xlfn.XLOOKUP(orders!D23,products!$A$1:$A$49,products!$E$1:$E$49,,0)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_xlfn.XLOOKUP(orders!D24,products!$A$1:$A$49,products!$D$1:$D$49,,0)</f>
        <v>2.5</v>
      </c>
      <c r="L24" s="6">
        <f>_xlfn.XLOOKUP(orders!D24,products!$A$1:$A$49,products!$E$1:$E$49,,0)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_xlfn.XLOOKUP(orders!D25,products!$A$1:$A$49,products!$D$1:$D$49,,0)</f>
        <v>0.2</v>
      </c>
      <c r="L25" s="6">
        <f>_xlfn.XLOOKUP(orders!D25,products!$A$1:$A$49,products!$E$1:$E$49,,0)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_xlfn.XLOOKUP(orders!D26,products!$A$1:$A$49,products!$D$1:$D$49,,0)</f>
        <v>1</v>
      </c>
      <c r="L26" s="6">
        <f>_xlfn.XLOOKUP(orders!D26,products!$A$1:$A$49,products!$E$1:$E$49,,0)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_xlfn.XLOOKUP(orders!D27,products!$A$1:$A$49,products!$D$1:$D$49,,0)</f>
        <v>0.2</v>
      </c>
      <c r="L27" s="6">
        <f>_xlfn.XLOOKUP(orders!D27,products!$A$1:$A$49,products!$E$1:$E$49,,0)</f>
        <v>4.125</v>
      </c>
      <c r="M27" s="6">
        <f t="shared" si="0"/>
        <v>12.375</v>
      </c>
      <c r="N27" t="str">
        <f t="shared" si="1"/>
        <v>Excelca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_xlfn.XLOOKUP(orders!D28,products!$A$1:$A$49,products!$D$1:$D$49,,0)</f>
        <v>0.5</v>
      </c>
      <c r="L28" s="6">
        <f>_xlfn.XLOOKUP(orders!D28,products!$A$1:$A$49,products!$E$1:$E$49,,0)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_xlfn.XLOOKUP(orders!D29,products!$A$1:$A$49,products!$D$1:$D$49,,0)</f>
        <v>0.2</v>
      </c>
      <c r="L29" s="6">
        <f>_xlfn.XLOOKUP(orders!D29,products!$A$1:$A$49,products!$E$1:$E$49,,0)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_xlfn.XLOOKUP(orders!D30,products!$A$1:$A$49,products!$D$1:$D$49,,0)</f>
        <v>0.5</v>
      </c>
      <c r="L30" s="6">
        <f>_xlfn.XLOOKUP(orders!D30,products!$A$1:$A$49,products!$E$1:$E$49,,0)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_xlfn.XLOOKUP(orders!D31,products!$A$1:$A$49,products!$D$1:$D$49,,0)</f>
        <v>1</v>
      </c>
      <c r="L31" s="6">
        <f>_xlfn.XLOOKUP(orders!D31,products!$A$1:$A$49,products!$E$1:$E$49,,0)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_xlfn.XLOOKUP(orders!D32,products!$A$1:$A$49,products!$D$1:$D$49,,0)</f>
        <v>0.2</v>
      </c>
      <c r="L32" s="6">
        <f>_xlfn.XLOOKUP(orders!D32,products!$A$1:$A$49,products!$E$1:$E$49,,0)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_xlfn.XLOOKUP(orders!D33,products!$A$1:$A$49,products!$D$1:$D$49,,0)</f>
        <v>0.5</v>
      </c>
      <c r="L33" s="6">
        <f>_xlfn.XLOOKUP(orders!D33,products!$A$1:$A$49,products!$E$1:$E$49,,0)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_xlfn.XLOOKUP(orders!D34,products!$A$1:$A$49,products!$D$1:$D$49,,0)</f>
        <v>0.5</v>
      </c>
      <c r="L34" s="6">
        <f>_xlfn.XLOOKUP(orders!D34,products!$A$1:$A$49,products!$E$1:$E$49,,0)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_xlfn.XLOOKUP(orders!D35,products!$A$1:$A$49,products!$D$1:$D$49,,0)</f>
        <v>0.2</v>
      </c>
      <c r="L35" s="6">
        <f>_xlfn.XLOOKUP(orders!D35,products!$A$1:$A$49,products!$E$1:$E$49,,0)</f>
        <v>4.7549999999999999</v>
      </c>
      <c r="M35" s="6">
        <f t="shared" si="0"/>
        <v>23.774999999999999</v>
      </c>
      <c r="N35" t="str">
        <f t="shared" si="1"/>
        <v>Liberica</v>
      </c>
      <c r="O35" t="str">
        <f t="shared" si="2"/>
        <v>Large</v>
      </c>
      <c r="P35" t="str">
        <f>_xlfn.XLOOKUP(Orders[[#This Row],[Customer ID]],customers!$A$1:$A$1001,customers!$I$1:$I$1001,,0)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_xlfn.XLOOKUP(orders!D36,products!$A$1:$A$49,products!$D$1:$D$49,,0)</f>
        <v>0.5</v>
      </c>
      <c r="L36" s="6">
        <f>_xlfn.XLOOKUP(orders!D36,products!$A$1:$A$49,products!$E$1:$E$49,,0)</f>
        <v>9.51</v>
      </c>
      <c r="M36" s="6">
        <f t="shared" si="0"/>
        <v>57.06</v>
      </c>
      <c r="N36" t="str">
        <f t="shared" si="1"/>
        <v>Liberica</v>
      </c>
      <c r="O36" t="str">
        <f t="shared" si="2"/>
        <v>Large</v>
      </c>
      <c r="P36" t="str">
        <f>_xlfn.XLOOKUP(Orders[[#This Row],[Customer ID]],customers!$A$1:$A$1001,customers!$I$1:$I$1001,,0)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_xlfn.XLOOKUP(orders!D37,products!$A$1:$A$49,products!$D$1:$D$49,,0)</f>
        <v>0.5</v>
      </c>
      <c r="L37" s="6">
        <f>_xlfn.XLOOKUP(orders!D37,products!$A$1:$A$49,products!$E$1:$E$49,,0)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_xlfn.XLOOKUP(orders!D38,products!$A$1:$A$49,products!$D$1:$D$49,,0)</f>
        <v>0.2</v>
      </c>
      <c r="L38" s="6">
        <f>_xlfn.XLOOKUP(orders!D38,products!$A$1:$A$49,products!$E$1:$E$49,,0)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_xlfn.XLOOKUP(orders!D39,products!$A$1:$A$49,products!$D$1:$D$49,,0)</f>
        <v>0.5</v>
      </c>
      <c r="L39" s="6">
        <f>_xlfn.XLOOKUP(orders!D39,products!$A$1:$A$49,products!$E$1:$E$49,,0)</f>
        <v>9.51</v>
      </c>
      <c r="M39" s="6">
        <f t="shared" si="0"/>
        <v>28.53</v>
      </c>
      <c r="N39" t="str">
        <f t="shared" si="1"/>
        <v>Liberica</v>
      </c>
      <c r="O39" t="str">
        <f t="shared" si="2"/>
        <v>Large</v>
      </c>
      <c r="P39" t="str">
        <f>_xlfn.XLOOKUP(Orders[[#This Row],[Customer ID]],customers!$A$1:$A$1001,customers!$I$1:$I$1001,,0)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_xlfn.XLOOKUP(orders!D40,products!$A$1:$A$49,products!$D$1:$D$49,,0)</f>
        <v>2.5</v>
      </c>
      <c r="L40" s="6">
        <f>_xlfn.XLOOKUP(orders!D40,products!$A$1:$A$49,products!$E$1:$E$49,,0)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_xlfn.XLOOKUP(orders!D41,products!$A$1:$A$49,products!$D$1:$D$49,,0)</f>
        <v>1</v>
      </c>
      <c r="L41" s="6">
        <f>_xlfn.XLOOKUP(orders!D41,products!$A$1:$A$49,products!$E$1:$E$49,,0)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_xlfn.XLOOKUP(orders!D42,products!$A$1:$A$49,products!$D$1:$D$49,,0)</f>
        <v>1</v>
      </c>
      <c r="L42" s="6">
        <f>_xlfn.XLOOKUP(orders!D42,products!$A$1:$A$49,products!$E$1:$E$49,,0)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_xlfn.XLOOKUP(orders!D43,products!$A$1:$A$49,products!$D$1:$D$49,,0)</f>
        <v>0.2</v>
      </c>
      <c r="L43" s="6">
        <f>_xlfn.XLOOKUP(orders!D43,products!$A$1:$A$49,products!$E$1:$E$49,,0)</f>
        <v>3.645</v>
      </c>
      <c r="M43" s="6">
        <f t="shared" si="0"/>
        <v>7.29</v>
      </c>
      <c r="N43" t="str">
        <f t="shared" si="1"/>
        <v>Excelca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_xlfn.XLOOKUP(orders!D44,products!$A$1:$A$49,products!$D$1:$D$49,,0)</f>
        <v>0.2</v>
      </c>
      <c r="L44" s="6">
        <f>_xlfn.XLOOKUP(orders!D44,products!$A$1:$A$49,products!$E$1:$E$49,,0)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_xlfn.XLOOKUP(orders!D45,products!$A$1:$A$49,products!$D$1:$D$49,,0)</f>
        <v>2.5</v>
      </c>
      <c r="L45" s="6">
        <f>_xlfn.XLOOKUP(orders!D45,products!$A$1:$A$49,products!$E$1:$E$49,,0)</f>
        <v>36.454999999999998</v>
      </c>
      <c r="M45" s="6">
        <f t="shared" si="0"/>
        <v>72.91</v>
      </c>
      <c r="N45" t="str">
        <f t="shared" si="1"/>
        <v>Liberica</v>
      </c>
      <c r="O45" t="str">
        <f t="shared" si="2"/>
        <v>Large</v>
      </c>
      <c r="P45" t="str">
        <f>_xlfn.XLOOKUP(Orders[[#This Row],[Customer ID]],customers!$A$1:$A$1001,customers!$I$1:$I$1001,,0)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_xlfn.XLOOKUP(orders!D46,products!$A$1:$A$49,products!$D$1:$D$49,,0)</f>
        <v>0.5</v>
      </c>
      <c r="L46" s="6">
        <f>_xlfn.XLOOKUP(orders!D46,products!$A$1:$A$49,products!$E$1:$E$49,,0)</f>
        <v>8.25</v>
      </c>
      <c r="M46" s="6">
        <f t="shared" si="0"/>
        <v>16.5</v>
      </c>
      <c r="N46" t="str">
        <f t="shared" si="1"/>
        <v>Excelca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_xlfn.XLOOKUP(orders!D47,products!$A$1:$A$49,products!$D$1:$D$49,,0)</f>
        <v>2.5</v>
      </c>
      <c r="L47" s="6">
        <f>_xlfn.XLOOKUP(orders!D47,products!$A$1:$A$49,products!$E$1:$E$49,,0)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_xlfn.XLOOKUP(orders!D48,products!$A$1:$A$49,products!$D$1:$D$49,,0)</f>
        <v>2.5</v>
      </c>
      <c r="L48" s="6">
        <f>_xlfn.XLOOKUP(orders!D48,products!$A$1:$A$49,products!$E$1:$E$49,,0)</f>
        <v>31.624999999999996</v>
      </c>
      <c r="M48" s="6">
        <f t="shared" si="0"/>
        <v>63.249999999999993</v>
      </c>
      <c r="N48" t="str">
        <f t="shared" si="1"/>
        <v>Excelca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_xlfn.XLOOKUP(orders!D49,products!$A$1:$A$49,products!$D$1:$D$49,,0)</f>
        <v>0.2</v>
      </c>
      <c r="L49" s="6">
        <f>_xlfn.XLOOKUP(orders!D49,products!$A$1:$A$49,products!$E$1:$E$49,,0)</f>
        <v>3.8849999999999998</v>
      </c>
      <c r="M49" s="6">
        <f t="shared" si="0"/>
        <v>7.77</v>
      </c>
      <c r="N49" t="str">
        <f t="shared" si="1"/>
        <v>Arabica</v>
      </c>
      <c r="O49" t="str">
        <f t="shared" si="2"/>
        <v>Large</v>
      </c>
      <c r="P49" t="str">
        <f>_xlfn.XLOOKUP(Orders[[#This Row],[Customer ID]],customers!$A$1:$A$1001,customers!$I$1:$I$1001,,0)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_xlfn.XLOOKUP(orders!D50,products!$A$1:$A$49,products!$D$1:$D$49,,0)</f>
        <v>2.5</v>
      </c>
      <c r="L50" s="6">
        <f>_xlfn.XLOOKUP(orders!D50,products!$A$1:$A$49,products!$E$1:$E$49,,0)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_xlfn.XLOOKUP(orders!D51,products!$A$1:$A$49,products!$D$1:$D$49,,0)</f>
        <v>1</v>
      </c>
      <c r="L51" s="6">
        <f>_xlfn.XLOOKUP(orders!D51,products!$A$1:$A$49,products!$E$1:$E$49,,0)</f>
        <v>12.95</v>
      </c>
      <c r="M51" s="6">
        <f t="shared" si="0"/>
        <v>38.849999999999994</v>
      </c>
      <c r="N51" t="str">
        <f t="shared" si="1"/>
        <v>Arabica</v>
      </c>
      <c r="O51" t="str">
        <f t="shared" si="2"/>
        <v>Large</v>
      </c>
      <c r="P51" t="str">
        <f>_xlfn.XLOOKUP(Orders[[#This Row],[Customer ID]],customers!$A$1:$A$1001,customers!$I$1:$I$1001,,0)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_xlfn.XLOOKUP(orders!D52,products!$A$1:$A$49,products!$D$1:$D$49,,0)</f>
        <v>0.5</v>
      </c>
      <c r="L52" s="6">
        <f>_xlfn.XLOOKUP(orders!D52,products!$A$1:$A$49,products!$E$1:$E$49,,0)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_xlfn.XLOOKUP(orders!D53,products!$A$1:$A$49,products!$D$1:$D$49,,0)</f>
        <v>2.5</v>
      </c>
      <c r="L53" s="6">
        <f>_xlfn.XLOOKUP(orders!D53,products!$A$1:$A$49,products!$E$1:$E$49,,0)</f>
        <v>36.454999999999998</v>
      </c>
      <c r="M53" s="6">
        <f t="shared" si="0"/>
        <v>145.82</v>
      </c>
      <c r="N53" t="str">
        <f t="shared" si="1"/>
        <v>Liberica</v>
      </c>
      <c r="O53" t="str">
        <f t="shared" si="2"/>
        <v>Large</v>
      </c>
      <c r="P53" t="str">
        <f>_xlfn.XLOOKUP(Orders[[#This Row],[Customer ID]],customers!$A$1:$A$1001,customers!$I$1:$I$1001,,0)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_xlfn.XLOOKUP(orders!D54,products!$A$1:$A$49,products!$D$1:$D$49,,0)</f>
        <v>0.5</v>
      </c>
      <c r="L54" s="6">
        <f>_xlfn.XLOOKUP(orders!D54,products!$A$1:$A$49,products!$E$1:$E$49,,0)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_xlfn.XLOOKUP(orders!D55,products!$A$1:$A$49,products!$D$1:$D$49,,0)</f>
        <v>2.5</v>
      </c>
      <c r="L55" s="6">
        <f>_xlfn.XLOOKUP(orders!D55,products!$A$1:$A$49,products!$E$1:$E$49,,0)</f>
        <v>36.454999999999998</v>
      </c>
      <c r="M55" s="6">
        <f t="shared" si="0"/>
        <v>72.91</v>
      </c>
      <c r="N55" t="str">
        <f t="shared" si="1"/>
        <v>Liberica</v>
      </c>
      <c r="O55" t="str">
        <f t="shared" si="2"/>
        <v>Large</v>
      </c>
      <c r="P55" t="str">
        <f>_xlfn.XLOOKUP(Orders[[#This Row],[Customer ID]],customers!$A$1:$A$1001,customers!$I$1:$I$1001,,0)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_xlfn.XLOOKUP(orders!D56,products!$A$1:$A$49,products!$D$1:$D$49,,0)</f>
        <v>1</v>
      </c>
      <c r="L56" s="6">
        <f>_xlfn.XLOOKUP(orders!D56,products!$A$1:$A$49,products!$E$1:$E$49,,0)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_xlfn.XLOOKUP(orders!D57,products!$A$1:$A$49,products!$D$1:$D$49,,0)</f>
        <v>1</v>
      </c>
      <c r="L57" s="6">
        <f>_xlfn.XLOOKUP(orders!D57,products!$A$1:$A$49,products!$E$1:$E$49,,0)</f>
        <v>15.85</v>
      </c>
      <c r="M57" s="6">
        <f t="shared" si="0"/>
        <v>47.55</v>
      </c>
      <c r="N57" t="str">
        <f t="shared" si="1"/>
        <v>Liberica</v>
      </c>
      <c r="O57" t="str">
        <f t="shared" si="2"/>
        <v>Large</v>
      </c>
      <c r="P57" t="str">
        <f>_xlfn.XLOOKUP(Orders[[#This Row],[Customer ID]],customers!$A$1:$A$1001,customers!$I$1:$I$1001,,0)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_xlfn.XLOOKUP(orders!D58,products!$A$1:$A$49,products!$D$1:$D$49,,0)</f>
        <v>0.2</v>
      </c>
      <c r="L58" s="6">
        <f>_xlfn.XLOOKUP(orders!D58,products!$A$1:$A$49,products!$E$1:$E$49,,0)</f>
        <v>3.645</v>
      </c>
      <c r="M58" s="6">
        <f t="shared" si="0"/>
        <v>10.935</v>
      </c>
      <c r="N58" t="str">
        <f t="shared" si="1"/>
        <v>Excelca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_xlfn.XLOOKUP(orders!D59,products!$A$1:$A$49,products!$D$1:$D$49,,0)</f>
        <v>1</v>
      </c>
      <c r="L59" s="6">
        <f>_xlfn.XLOOKUP(orders!D59,products!$A$1:$A$49,products!$E$1:$E$49,,0)</f>
        <v>14.85</v>
      </c>
      <c r="M59" s="6">
        <f t="shared" si="0"/>
        <v>59.4</v>
      </c>
      <c r="N59" t="str">
        <f t="shared" si="1"/>
        <v>Excelca</v>
      </c>
      <c r="O59" t="str">
        <f t="shared" si="2"/>
        <v>Large</v>
      </c>
      <c r="P59" t="str">
        <f>_xlfn.XLOOKUP(Orders[[#This Row],[Customer ID]],customers!$A$1:$A$1001,customers!$I$1:$I$1001,,0)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_xlfn.XLOOKUP(orders!D60,products!$A$1:$A$49,products!$D$1:$D$49,,0)</f>
        <v>2.5</v>
      </c>
      <c r="L60" s="6">
        <f>_xlfn.XLOOKUP(orders!D60,products!$A$1:$A$49,products!$E$1:$E$49,,0)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_xlfn.XLOOKUP(orders!D61,products!$A$1:$A$49,products!$D$1:$D$49,,0)</f>
        <v>0.5</v>
      </c>
      <c r="L61" s="6">
        <f>_xlfn.XLOOKUP(orders!D61,products!$A$1:$A$49,products!$E$1:$E$49,,0)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_xlfn.XLOOKUP(orders!D62,products!$A$1:$A$49,products!$D$1:$D$49,,0)</f>
        <v>2.5</v>
      </c>
      <c r="L62" s="6">
        <f>_xlfn.XLOOKUP(orders!D62,products!$A$1:$A$49,products!$E$1:$E$49,,0)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_xlfn.XLOOKUP(orders!D63,products!$A$1:$A$49,products!$D$1:$D$49,,0)</f>
        <v>0.5</v>
      </c>
      <c r="L63" s="6">
        <f>_xlfn.XLOOKUP(orders!D63,products!$A$1:$A$49,products!$E$1:$E$49,,0)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_xlfn.XLOOKUP(orders!D64,products!$A$1:$A$49,products!$D$1:$D$49,,0)</f>
        <v>0.2</v>
      </c>
      <c r="L64" s="6">
        <f>_xlfn.XLOOKUP(orders!D64,products!$A$1:$A$49,products!$E$1:$E$49,,0)</f>
        <v>4.7549999999999999</v>
      </c>
      <c r="M64" s="6">
        <f t="shared" si="0"/>
        <v>23.774999999999999</v>
      </c>
      <c r="N64" t="str">
        <f t="shared" si="1"/>
        <v>Liberica</v>
      </c>
      <c r="O64" t="str">
        <f t="shared" si="2"/>
        <v>Large</v>
      </c>
      <c r="P64" t="str">
        <f>_xlfn.XLOOKUP(Orders[[#This Row],[Customer ID]],customers!$A$1:$A$1001,customers!$I$1:$I$1001,,0)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_xlfn.XLOOKUP(orders!D65,products!$A$1:$A$49,products!$D$1:$D$49,,0)</f>
        <v>0.5</v>
      </c>
      <c r="L65" s="6">
        <f>_xlfn.XLOOKUP(orders!D65,products!$A$1:$A$49,products!$E$1:$E$49,,0)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_xlfn.XLOOKUP(orders!D66,products!$A$1:$A$49,products!$D$1:$D$49,,0)</f>
        <v>0.5</v>
      </c>
      <c r="L66" s="6">
        <f>_xlfn.XLOOKUP(orders!D66,products!$A$1:$A$49,products!$E$1:$E$49,,0)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_xlfn.XLOOKUP(orders!D67,products!$A$1:$A$49,products!$D$1:$D$49,,0)</f>
        <v>2.5</v>
      </c>
      <c r="L67" s="6">
        <f>_xlfn.XLOOKUP(orders!D67,products!$A$1:$A$49,products!$E$1:$E$49,,0)</f>
        <v>20.584999999999997</v>
      </c>
      <c r="M67" s="6">
        <f t="shared" ref="M67:M130" si="3">L67*E67</f>
        <v>82.339999999999989</v>
      </c>
      <c r="N67" t="str">
        <f t="shared" ref="N67:N130" si="4">IF(I67="Rob","Robusta",IF(I67="Exc","Excelca",IF(I67="Ara","Arabica",IF(I67="Lib","Liberica",""))))</f>
        <v>Robusta</v>
      </c>
      <c r="O67" t="str">
        <f t="shared" ref="O67:O130" si="5">IF(J67="M","Medium",IF(J67="L","Large",IF(J67="D","Dark","")))</f>
        <v>Dark</v>
      </c>
      <c r="P67" t="str">
        <f>_xlfn.XLOOKUP(Orders[[#This Row],[Customer ID]],customers!$A$1:$A$1001,customers!$I$1:$I$1001,,0)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_xlfn.XLOOKUP(orders!D68,products!$A$1:$A$49,products!$D$1:$D$49,,0)</f>
        <v>0.5</v>
      </c>
      <c r="L68" s="6">
        <f>_xlfn.XLOOKUP(orders!D68,products!$A$1:$A$49,products!$E$1:$E$49,,0)</f>
        <v>7.169999999999999</v>
      </c>
      <c r="M68" s="6">
        <f t="shared" si="3"/>
        <v>7.169999999999999</v>
      </c>
      <c r="N68" t="str">
        <f t="shared" si="4"/>
        <v>Robusta</v>
      </c>
      <c r="O68" t="str">
        <f t="shared" si="5"/>
        <v>Large</v>
      </c>
      <c r="P68" t="str">
        <f>_xlfn.XLOOKUP(Orders[[#This Row],[Customer ID]],customers!$A$1:$A$1001,customers!$I$1:$I$1001,,0)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_xlfn.XLOOKUP(orders!D69,products!$A$1:$A$49,products!$D$1:$D$49,,0)</f>
        <v>0.2</v>
      </c>
      <c r="L69" s="6">
        <f>_xlfn.XLOOKUP(orders!D69,products!$A$1:$A$49,products!$E$1:$E$49,,0)</f>
        <v>4.7549999999999999</v>
      </c>
      <c r="M69" s="6">
        <f t="shared" si="3"/>
        <v>9.51</v>
      </c>
      <c r="N69" t="str">
        <f t="shared" si="4"/>
        <v>Liberica</v>
      </c>
      <c r="O69" t="str">
        <f t="shared" si="5"/>
        <v>Large</v>
      </c>
      <c r="P69" t="str">
        <f>_xlfn.XLOOKUP(Orders[[#This Row],[Customer ID]],customers!$A$1:$A$1001,customers!$I$1:$I$1001,,0)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_xlfn.XLOOKUP(orders!D70,products!$A$1:$A$49,products!$D$1:$D$49,,0)</f>
        <v>0.2</v>
      </c>
      <c r="L70" s="6">
        <f>_xlfn.XLOOKUP(orders!D70,products!$A$1:$A$49,products!$E$1:$E$49,,0)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_xlfn.XLOOKUP(orders!D71,products!$A$1:$A$49,products!$D$1:$D$49,,0)</f>
        <v>1</v>
      </c>
      <c r="L71" s="6">
        <f>_xlfn.XLOOKUP(orders!D71,products!$A$1:$A$49,products!$E$1:$E$49,,0)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_xlfn.XLOOKUP(orders!D72,products!$A$1:$A$49,products!$D$1:$D$49,,0)</f>
        <v>2.5</v>
      </c>
      <c r="L72" s="6">
        <f>_xlfn.XLOOKUP(orders!D72,products!$A$1:$A$49,products!$E$1:$E$49,,0)</f>
        <v>34.154999999999994</v>
      </c>
      <c r="M72" s="6">
        <f t="shared" si="3"/>
        <v>136.61999999999998</v>
      </c>
      <c r="N72" t="str">
        <f t="shared" si="4"/>
        <v>Excelca</v>
      </c>
      <c r="O72" t="str">
        <f t="shared" si="5"/>
        <v>Large</v>
      </c>
      <c r="P72" t="str">
        <f>_xlfn.XLOOKUP(Orders[[#This Row],[Customer ID]],customers!$A$1:$A$1001,customers!$I$1:$I$1001,,0)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_xlfn.XLOOKUP(orders!D73,products!$A$1:$A$49,products!$D$1:$D$49,,0)</f>
        <v>0.2</v>
      </c>
      <c r="L73" s="6">
        <f>_xlfn.XLOOKUP(orders!D73,products!$A$1:$A$49,products!$E$1:$E$49,,0)</f>
        <v>4.7549999999999999</v>
      </c>
      <c r="M73" s="6">
        <f t="shared" si="3"/>
        <v>9.51</v>
      </c>
      <c r="N73" t="str">
        <f t="shared" si="4"/>
        <v>Liberica</v>
      </c>
      <c r="O73" t="str">
        <f t="shared" si="5"/>
        <v>Large</v>
      </c>
      <c r="P73" t="str">
        <f>_xlfn.XLOOKUP(Orders[[#This Row],[Customer ID]],customers!$A$1:$A$1001,customers!$I$1:$I$1001,,0)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_xlfn.XLOOKUP(orders!D74,products!$A$1:$A$49,products!$D$1:$D$49,,0)</f>
        <v>2.5</v>
      </c>
      <c r="L74" s="6">
        <f>_xlfn.XLOOKUP(orders!D74,products!$A$1:$A$49,products!$E$1:$E$49,,0)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_xlfn.XLOOKUP(orders!D75,products!$A$1:$A$49,products!$D$1:$D$49,,0)</f>
        <v>0.2</v>
      </c>
      <c r="L75" s="6">
        <f>_xlfn.XLOOKUP(orders!D75,products!$A$1:$A$49,products!$E$1:$E$49,,0)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_xlfn.XLOOKUP(orders!D76,products!$A$1:$A$49,products!$D$1:$D$49,,0)</f>
        <v>0.5</v>
      </c>
      <c r="L76" s="6">
        <f>_xlfn.XLOOKUP(orders!D76,products!$A$1:$A$49,products!$E$1:$E$49,,0)</f>
        <v>8.91</v>
      </c>
      <c r="M76" s="6">
        <f t="shared" si="3"/>
        <v>17.82</v>
      </c>
      <c r="N76" t="str">
        <f t="shared" si="4"/>
        <v>Excelca</v>
      </c>
      <c r="O76" t="str">
        <f t="shared" si="5"/>
        <v>Large</v>
      </c>
      <c r="P76" t="str">
        <f>_xlfn.XLOOKUP(Orders[[#This Row],[Customer ID]],customers!$A$1:$A$1001,customers!$I$1:$I$1001,,0)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_xlfn.XLOOKUP(orders!D77,products!$A$1:$A$49,products!$D$1:$D$49,,0)</f>
        <v>1</v>
      </c>
      <c r="L77" s="6">
        <f>_xlfn.XLOOKUP(orders!D77,products!$A$1:$A$49,products!$E$1:$E$49,,0)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_xlfn.XLOOKUP(orders!D78,products!$A$1:$A$49,products!$D$1:$D$49,,0)</f>
        <v>0.2</v>
      </c>
      <c r="L78" s="6">
        <f>_xlfn.XLOOKUP(orders!D78,products!$A$1:$A$49,products!$E$1:$E$49,,0)</f>
        <v>3.5849999999999995</v>
      </c>
      <c r="M78" s="6">
        <f t="shared" si="3"/>
        <v>3.5849999999999995</v>
      </c>
      <c r="N78" t="str">
        <f t="shared" si="4"/>
        <v>Robusta</v>
      </c>
      <c r="O78" t="str">
        <f t="shared" si="5"/>
        <v>Large</v>
      </c>
      <c r="P78" t="str">
        <f>_xlfn.XLOOKUP(Orders[[#This Row],[Customer ID]],customers!$A$1:$A$1001,customers!$I$1:$I$1001,,0)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_xlfn.XLOOKUP(orders!D79,products!$A$1:$A$49,products!$D$1:$D$49,,0)</f>
        <v>0.2</v>
      </c>
      <c r="L79" s="6">
        <f>_xlfn.XLOOKUP(orders!D79,products!$A$1:$A$49,products!$E$1:$E$49,,0)</f>
        <v>3.645</v>
      </c>
      <c r="M79" s="6">
        <f t="shared" si="3"/>
        <v>7.29</v>
      </c>
      <c r="N79" t="str">
        <f t="shared" si="4"/>
        <v>Excelca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_xlfn.XLOOKUP(orders!D80,products!$A$1:$A$49,products!$D$1:$D$49,,0)</f>
        <v>0.5</v>
      </c>
      <c r="L80" s="6">
        <f>_xlfn.XLOOKUP(orders!D80,products!$A$1:$A$49,products!$E$1:$E$49,,0)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_xlfn.XLOOKUP(orders!D81,products!$A$1:$A$49,products!$D$1:$D$49,,0)</f>
        <v>1</v>
      </c>
      <c r="L81" s="6">
        <f>_xlfn.XLOOKUP(orders!D81,products!$A$1:$A$49,products!$E$1:$E$49,,0)</f>
        <v>11.95</v>
      </c>
      <c r="M81" s="6">
        <f t="shared" si="3"/>
        <v>47.8</v>
      </c>
      <c r="N81" t="str">
        <f t="shared" si="4"/>
        <v>Robusta</v>
      </c>
      <c r="O81" t="str">
        <f t="shared" si="5"/>
        <v>Large</v>
      </c>
      <c r="P81" t="str">
        <f>_xlfn.XLOOKUP(Orders[[#This Row],[Customer ID]],customers!$A$1:$A$1001,customers!$I$1:$I$1001,,0)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_xlfn.XLOOKUP(orders!D82,products!$A$1:$A$49,products!$D$1:$D$49,,0)</f>
        <v>0.5</v>
      </c>
      <c r="L82" s="6">
        <f>_xlfn.XLOOKUP(orders!D82,products!$A$1:$A$49,products!$E$1:$E$49,,0)</f>
        <v>7.77</v>
      </c>
      <c r="M82" s="6">
        <f t="shared" si="3"/>
        <v>38.849999999999994</v>
      </c>
      <c r="N82" t="str">
        <f t="shared" si="4"/>
        <v>Arabica</v>
      </c>
      <c r="O82" t="str">
        <f t="shared" si="5"/>
        <v>Large</v>
      </c>
      <c r="P82" t="str">
        <f>_xlfn.XLOOKUP(Orders[[#This Row],[Customer ID]],customers!$A$1:$A$1001,customers!$I$1:$I$1001,,0)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_xlfn.XLOOKUP(orders!D83,products!$A$1:$A$49,products!$D$1:$D$49,,0)</f>
        <v>2.5</v>
      </c>
      <c r="L83" s="6">
        <f>_xlfn.XLOOKUP(orders!D83,products!$A$1:$A$49,products!$E$1:$E$49,,0)</f>
        <v>36.454999999999998</v>
      </c>
      <c r="M83" s="6">
        <f t="shared" si="3"/>
        <v>109.36499999999999</v>
      </c>
      <c r="N83" t="str">
        <f t="shared" si="4"/>
        <v>Liberica</v>
      </c>
      <c r="O83" t="str">
        <f t="shared" si="5"/>
        <v>Large</v>
      </c>
      <c r="P83" t="str">
        <f>_xlfn.XLOOKUP(Orders[[#This Row],[Customer ID]],customers!$A$1:$A$1001,customers!$I$1:$I$1001,,0)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_xlfn.XLOOKUP(orders!D84,products!$A$1:$A$49,products!$D$1:$D$49,,0)</f>
        <v>2.5</v>
      </c>
      <c r="L84" s="6">
        <f>_xlfn.XLOOKUP(orders!D84,products!$A$1:$A$49,products!$E$1:$E$49,,0)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_xlfn.XLOOKUP(orders!D85,products!$A$1:$A$49,products!$D$1:$D$49,,0)</f>
        <v>2.5</v>
      </c>
      <c r="L85" s="6">
        <f>_xlfn.XLOOKUP(orders!D85,products!$A$1:$A$49,products!$E$1:$E$49,,0)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_xlfn.XLOOKUP(orders!D86,products!$A$1:$A$49,products!$D$1:$D$49,,0)</f>
        <v>0.5</v>
      </c>
      <c r="L86" s="6">
        <f>_xlfn.XLOOKUP(orders!D86,products!$A$1:$A$49,products!$E$1:$E$49,,0)</f>
        <v>9.51</v>
      </c>
      <c r="M86" s="6">
        <f t="shared" si="3"/>
        <v>9.51</v>
      </c>
      <c r="N86" t="str">
        <f t="shared" si="4"/>
        <v>Liberica</v>
      </c>
      <c r="O86" t="str">
        <f t="shared" si="5"/>
        <v>Large</v>
      </c>
      <c r="P86" t="str">
        <f>_xlfn.XLOOKUP(Orders[[#This Row],[Customer ID]],customers!$A$1:$A$1001,customers!$I$1:$I$1001,,0)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_xlfn.XLOOKUP(orders!D87,products!$A$1:$A$49,products!$D$1:$D$49,,0)</f>
        <v>2.5</v>
      </c>
      <c r="L87" s="6">
        <f>_xlfn.XLOOKUP(orders!D87,products!$A$1:$A$49,products!$E$1:$E$49,,0)</f>
        <v>29.784999999999997</v>
      </c>
      <c r="M87" s="6">
        <f t="shared" si="3"/>
        <v>89.35499999999999</v>
      </c>
      <c r="N87" t="str">
        <f t="shared" si="4"/>
        <v>Arabica</v>
      </c>
      <c r="O87" t="str">
        <f t="shared" si="5"/>
        <v>Large</v>
      </c>
      <c r="P87" t="str">
        <f>_xlfn.XLOOKUP(Orders[[#This Row],[Customer ID]],customers!$A$1:$A$1001,customers!$I$1:$I$1001,,0)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_xlfn.XLOOKUP(orders!D88,products!$A$1:$A$49,products!$D$1:$D$49,,0)</f>
        <v>0.2</v>
      </c>
      <c r="L88" s="6">
        <f>_xlfn.XLOOKUP(orders!D88,products!$A$1:$A$49,products!$E$1:$E$49,,0)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_xlfn.XLOOKUP(orders!D89,products!$A$1:$A$49,products!$D$1:$D$49,,0)</f>
        <v>1</v>
      </c>
      <c r="L89" s="6">
        <f>_xlfn.XLOOKUP(orders!D89,products!$A$1:$A$49,products!$E$1:$E$49,,0)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_xlfn.XLOOKUP(orders!D90,products!$A$1:$A$49,products!$D$1:$D$49,,0)</f>
        <v>1</v>
      </c>
      <c r="L90" s="6">
        <f>_xlfn.XLOOKUP(orders!D90,products!$A$1:$A$49,products!$E$1:$E$49,,0)</f>
        <v>11.95</v>
      </c>
      <c r="M90" s="6">
        <f t="shared" si="3"/>
        <v>35.849999999999994</v>
      </c>
      <c r="N90" t="str">
        <f t="shared" si="4"/>
        <v>Robusta</v>
      </c>
      <c r="O90" t="str">
        <f t="shared" si="5"/>
        <v>Large</v>
      </c>
      <c r="P90" t="str">
        <f>_xlfn.XLOOKUP(Orders[[#This Row],[Customer ID]],customers!$A$1:$A$1001,customers!$I$1:$I$1001,,0)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_xlfn.XLOOKUP(orders!D91,products!$A$1:$A$49,products!$D$1:$D$49,,0)</f>
        <v>1</v>
      </c>
      <c r="L91" s="6">
        <f>_xlfn.XLOOKUP(orders!D91,products!$A$1:$A$49,products!$E$1:$E$49,,0)</f>
        <v>12.95</v>
      </c>
      <c r="M91" s="6">
        <f t="shared" si="3"/>
        <v>77.699999999999989</v>
      </c>
      <c r="N91" t="str">
        <f t="shared" si="4"/>
        <v>Arabica</v>
      </c>
      <c r="O91" t="str">
        <f t="shared" si="5"/>
        <v>Large</v>
      </c>
      <c r="P91" t="str">
        <f>_xlfn.XLOOKUP(Orders[[#This Row],[Customer ID]],customers!$A$1:$A$1001,customers!$I$1:$I$1001,,0)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_xlfn.XLOOKUP(orders!D92,products!$A$1:$A$49,products!$D$1:$D$49,,0)</f>
        <v>1</v>
      </c>
      <c r="L92" s="6">
        <f>_xlfn.XLOOKUP(orders!D92,products!$A$1:$A$49,products!$E$1:$E$49,,0)</f>
        <v>12.95</v>
      </c>
      <c r="M92" s="6">
        <f t="shared" si="3"/>
        <v>51.8</v>
      </c>
      <c r="N92" t="str">
        <f t="shared" si="4"/>
        <v>Arabica</v>
      </c>
      <c r="O92" t="str">
        <f t="shared" si="5"/>
        <v>Large</v>
      </c>
      <c r="P92" t="str">
        <f>_xlfn.XLOOKUP(Orders[[#This Row],[Customer ID]],customers!$A$1:$A$1001,customers!$I$1:$I$1001,,0)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_xlfn.XLOOKUP(orders!D93,products!$A$1:$A$49,products!$D$1:$D$49,,0)</f>
        <v>2.5</v>
      </c>
      <c r="L93" s="6">
        <f>_xlfn.XLOOKUP(orders!D93,products!$A$1:$A$49,products!$E$1:$E$49,,0)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_xlfn.XLOOKUP(orders!D94,products!$A$1:$A$49,products!$D$1:$D$49,,0)</f>
        <v>1</v>
      </c>
      <c r="L94" s="6">
        <f>_xlfn.XLOOKUP(orders!D94,products!$A$1:$A$49,products!$E$1:$E$49,,0)</f>
        <v>14.85</v>
      </c>
      <c r="M94" s="6">
        <f t="shared" si="3"/>
        <v>44.55</v>
      </c>
      <c r="N94" t="str">
        <f t="shared" si="4"/>
        <v>Excelca</v>
      </c>
      <c r="O94" t="str">
        <f t="shared" si="5"/>
        <v>Large</v>
      </c>
      <c r="P94" t="str">
        <f>_xlfn.XLOOKUP(Orders[[#This Row],[Customer ID]],customers!$A$1:$A$1001,customers!$I$1:$I$1001,,0)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_xlfn.XLOOKUP(orders!D95,products!$A$1:$A$49,products!$D$1:$D$49,,0)</f>
        <v>0.5</v>
      </c>
      <c r="L95" s="6">
        <f>_xlfn.XLOOKUP(orders!D95,products!$A$1:$A$49,products!$E$1:$E$49,,0)</f>
        <v>8.91</v>
      </c>
      <c r="M95" s="6">
        <f t="shared" si="3"/>
        <v>35.64</v>
      </c>
      <c r="N95" t="str">
        <f t="shared" si="4"/>
        <v>Excelca</v>
      </c>
      <c r="O95" t="str">
        <f t="shared" si="5"/>
        <v>Large</v>
      </c>
      <c r="P95" t="str">
        <f>_xlfn.XLOOKUP(Orders[[#This Row],[Customer ID]],customers!$A$1:$A$1001,customers!$I$1:$I$1001,,0)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_xlfn.XLOOKUP(orders!D96,products!$A$1:$A$49,products!$D$1:$D$49,,0)</f>
        <v>0.2</v>
      </c>
      <c r="L96" s="6">
        <f>_xlfn.XLOOKUP(orders!D96,products!$A$1:$A$49,products!$E$1:$E$49,,0)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_xlfn.XLOOKUP(orders!D97,products!$A$1:$A$49,products!$D$1:$D$49,,0)</f>
        <v>2.5</v>
      </c>
      <c r="L97" s="6">
        <f>_xlfn.XLOOKUP(orders!D97,products!$A$1:$A$49,products!$E$1:$E$49,,0)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_xlfn.XLOOKUP(orders!D98,products!$A$1:$A$49,products!$D$1:$D$49,,0)</f>
        <v>0.2</v>
      </c>
      <c r="L98" s="6">
        <f>_xlfn.XLOOKUP(orders!D98,products!$A$1:$A$49,products!$E$1:$E$49,,0)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_xlfn.XLOOKUP(orders!D99,products!$A$1:$A$49,products!$D$1:$D$49,,0)</f>
        <v>0.5</v>
      </c>
      <c r="L99" s="6">
        <f>_xlfn.XLOOKUP(orders!D99,products!$A$1:$A$49,products!$E$1:$E$49,,0)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_xlfn.XLOOKUP(orders!D100,products!$A$1:$A$49,products!$D$1:$D$49,,0)</f>
        <v>0.2</v>
      </c>
      <c r="L100" s="6">
        <f>_xlfn.XLOOKUP(orders!D100,products!$A$1:$A$49,products!$E$1:$E$49,,0)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_xlfn.XLOOKUP(orders!D101,products!$A$1:$A$49,products!$D$1:$D$49,,0)</f>
        <v>0.2</v>
      </c>
      <c r="L101" s="6">
        <f>_xlfn.XLOOKUP(orders!D101,products!$A$1:$A$49,products!$E$1:$E$49,,0)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_xlfn.XLOOKUP(orders!D102,products!$A$1:$A$49,products!$D$1:$D$49,,0)</f>
        <v>0.2</v>
      </c>
      <c r="L102" s="6">
        <f>_xlfn.XLOOKUP(orders!D102,products!$A$1:$A$49,products!$E$1:$E$49,,0)</f>
        <v>3.8849999999999998</v>
      </c>
      <c r="M102" s="6">
        <f t="shared" si="3"/>
        <v>7.77</v>
      </c>
      <c r="N102" t="str">
        <f t="shared" si="4"/>
        <v>Arabica</v>
      </c>
      <c r="O102" t="str">
        <f t="shared" si="5"/>
        <v>Large</v>
      </c>
      <c r="P102" t="str">
        <f>_xlfn.XLOOKUP(Orders[[#This Row],[Customer ID]],customers!$A$1:$A$1001,customers!$I$1:$I$1001,,0)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_xlfn.XLOOKUP(orders!D103,products!$A$1:$A$49,products!$D$1:$D$49,,0)</f>
        <v>2.5</v>
      </c>
      <c r="L103" s="6">
        <f>_xlfn.XLOOKUP(orders!D103,products!$A$1:$A$49,products!$E$1:$E$49,,0)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_xlfn.XLOOKUP(orders!D104,products!$A$1:$A$49,products!$D$1:$D$49,,0)</f>
        <v>1</v>
      </c>
      <c r="L104" s="6">
        <f>_xlfn.XLOOKUP(orders!D104,products!$A$1:$A$49,products!$E$1:$E$49,,0)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_xlfn.XLOOKUP(orders!D105,products!$A$1:$A$49,products!$D$1:$D$49,,0)</f>
        <v>0.2</v>
      </c>
      <c r="L105" s="6">
        <f>_xlfn.XLOOKUP(orders!D105,products!$A$1:$A$49,products!$E$1:$E$49,,0)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_xlfn.XLOOKUP(orders!D106,products!$A$1:$A$49,products!$D$1:$D$49,,0)</f>
        <v>1</v>
      </c>
      <c r="L106" s="6">
        <f>_xlfn.XLOOKUP(orders!D106,products!$A$1:$A$49,products!$E$1:$E$49,,0)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_xlfn.XLOOKUP(orders!D107,products!$A$1:$A$49,products!$D$1:$D$49,,0)</f>
        <v>0.5</v>
      </c>
      <c r="L107" s="6">
        <f>_xlfn.XLOOKUP(orders!D107,products!$A$1:$A$49,products!$E$1:$E$49,,0)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_xlfn.XLOOKUP(orders!D108,products!$A$1:$A$49,products!$D$1:$D$49,,0)</f>
        <v>1</v>
      </c>
      <c r="L108" s="6">
        <f>_xlfn.XLOOKUP(orders!D108,products!$A$1:$A$49,products!$E$1:$E$49,,0)</f>
        <v>12.15</v>
      </c>
      <c r="M108" s="6">
        <f t="shared" si="3"/>
        <v>24.3</v>
      </c>
      <c r="N108" t="str">
        <f t="shared" si="4"/>
        <v>Excelca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_xlfn.XLOOKUP(orders!D109,products!$A$1:$A$49,products!$D$1:$D$49,,0)</f>
        <v>0.5</v>
      </c>
      <c r="L109" s="6">
        <f>_xlfn.XLOOKUP(orders!D109,products!$A$1:$A$49,products!$E$1:$E$49,,0)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_xlfn.XLOOKUP(orders!D110,products!$A$1:$A$49,products!$D$1:$D$49,,0)</f>
        <v>0.5</v>
      </c>
      <c r="L110" s="6">
        <f>_xlfn.XLOOKUP(orders!D110,products!$A$1:$A$49,products!$E$1:$E$49,,0)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_xlfn.XLOOKUP(orders!D111,products!$A$1:$A$49,products!$D$1:$D$49,,0)</f>
        <v>0.5</v>
      </c>
      <c r="L111" s="6">
        <f>_xlfn.XLOOKUP(orders!D111,products!$A$1:$A$49,products!$E$1:$E$49,,0)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_xlfn.XLOOKUP(orders!D112,products!$A$1:$A$49,products!$D$1:$D$49,,0)</f>
        <v>0.2</v>
      </c>
      <c r="L112" s="6">
        <f>_xlfn.XLOOKUP(orders!D112,products!$A$1:$A$49,products!$E$1:$E$49,,0)</f>
        <v>4.4550000000000001</v>
      </c>
      <c r="M112" s="6">
        <f t="shared" si="3"/>
        <v>13.365</v>
      </c>
      <c r="N112" t="str">
        <f t="shared" si="4"/>
        <v>Excelca</v>
      </c>
      <c r="O112" t="str">
        <f t="shared" si="5"/>
        <v>Large</v>
      </c>
      <c r="P112" t="str">
        <f>_xlfn.XLOOKUP(Orders[[#This Row],[Customer ID]],customers!$A$1:$A$1001,customers!$I$1:$I$1001,,0)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_xlfn.XLOOKUP(orders!D113,products!$A$1:$A$49,products!$D$1:$D$49,,0)</f>
        <v>0.5</v>
      </c>
      <c r="L113" s="6">
        <f>_xlfn.XLOOKUP(orders!D113,products!$A$1:$A$49,products!$E$1:$E$49,,0)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_xlfn.XLOOKUP(orders!D114,products!$A$1:$A$49,products!$D$1:$D$49,,0)</f>
        <v>1</v>
      </c>
      <c r="L114" s="6">
        <f>_xlfn.XLOOKUP(orders!D114,products!$A$1:$A$49,products!$E$1:$E$49,,0)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_xlfn.XLOOKUP(orders!D115,products!$A$1:$A$49,products!$D$1:$D$49,,0)</f>
        <v>1</v>
      </c>
      <c r="L115" s="6">
        <f>_xlfn.XLOOKUP(orders!D115,products!$A$1:$A$49,products!$E$1:$E$49,,0)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_xlfn.XLOOKUP(orders!D116,products!$A$1:$A$49,products!$D$1:$D$49,,0)</f>
        <v>0.2</v>
      </c>
      <c r="L116" s="6">
        <f>_xlfn.XLOOKUP(orders!D116,products!$A$1:$A$49,products!$E$1:$E$49,,0)</f>
        <v>3.5849999999999995</v>
      </c>
      <c r="M116" s="6">
        <f t="shared" si="3"/>
        <v>14.339999999999998</v>
      </c>
      <c r="N116" t="str">
        <f t="shared" si="4"/>
        <v>Robusta</v>
      </c>
      <c r="O116" t="str">
        <f t="shared" si="5"/>
        <v>Large</v>
      </c>
      <c r="P116" t="str">
        <f>_xlfn.XLOOKUP(Orders[[#This Row],[Customer ID]],customers!$A$1:$A$1001,customers!$I$1:$I$1001,,0)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_xlfn.XLOOKUP(orders!D117,products!$A$1:$A$49,products!$D$1:$D$49,,0)</f>
        <v>1</v>
      </c>
      <c r="L117" s="6">
        <f>_xlfn.XLOOKUP(orders!D117,products!$A$1:$A$49,products!$E$1:$E$49,,0)</f>
        <v>15.85</v>
      </c>
      <c r="M117" s="6">
        <f t="shared" si="3"/>
        <v>15.85</v>
      </c>
      <c r="N117" t="str">
        <f t="shared" si="4"/>
        <v>Liberica</v>
      </c>
      <c r="O117" t="str">
        <f t="shared" si="5"/>
        <v>Large</v>
      </c>
      <c r="P117" t="str">
        <f>_xlfn.XLOOKUP(Orders[[#This Row],[Customer ID]],customers!$A$1:$A$1001,customers!$I$1:$I$1001,,0)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_xlfn.XLOOKUP(orders!D118,products!$A$1:$A$49,products!$D$1:$D$49,,0)</f>
        <v>0.2</v>
      </c>
      <c r="L118" s="6">
        <f>_xlfn.XLOOKUP(orders!D118,products!$A$1:$A$49,products!$E$1:$E$49,,0)</f>
        <v>4.7549999999999999</v>
      </c>
      <c r="M118" s="6">
        <f t="shared" si="3"/>
        <v>19.02</v>
      </c>
      <c r="N118" t="str">
        <f t="shared" si="4"/>
        <v>Liberica</v>
      </c>
      <c r="O118" t="str">
        <f t="shared" si="5"/>
        <v>Large</v>
      </c>
      <c r="P118" t="str">
        <f>_xlfn.XLOOKUP(Orders[[#This Row],[Customer ID]],customers!$A$1:$A$1001,customers!$I$1:$I$1001,,0)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_xlfn.XLOOKUP(orders!D119,products!$A$1:$A$49,products!$D$1:$D$49,,0)</f>
        <v>0.5</v>
      </c>
      <c r="L119" s="6">
        <f>_xlfn.XLOOKUP(orders!D119,products!$A$1:$A$49,products!$E$1:$E$49,,0)</f>
        <v>9.51</v>
      </c>
      <c r="M119" s="6">
        <f t="shared" si="3"/>
        <v>38.04</v>
      </c>
      <c r="N119" t="str">
        <f t="shared" si="4"/>
        <v>Liberica</v>
      </c>
      <c r="O119" t="str">
        <f t="shared" si="5"/>
        <v>Large</v>
      </c>
      <c r="P119" t="str">
        <f>_xlfn.XLOOKUP(Orders[[#This Row],[Customer ID]],customers!$A$1:$A$1001,customers!$I$1:$I$1001,,0)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_xlfn.XLOOKUP(orders!D120,products!$A$1:$A$49,products!$D$1:$D$49,,0)</f>
        <v>0.5</v>
      </c>
      <c r="L120" s="6">
        <f>_xlfn.XLOOKUP(orders!D120,products!$A$1:$A$49,products!$E$1:$E$49,,0)</f>
        <v>7.29</v>
      </c>
      <c r="M120" s="6">
        <f t="shared" si="3"/>
        <v>21.87</v>
      </c>
      <c r="N120" t="str">
        <f t="shared" si="4"/>
        <v>Excelca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_xlfn.XLOOKUP(orders!D121,products!$A$1:$A$49,products!$D$1:$D$49,,0)</f>
        <v>0.2</v>
      </c>
      <c r="L121" s="6">
        <f>_xlfn.XLOOKUP(orders!D121,products!$A$1:$A$49,products!$E$1:$E$49,,0)</f>
        <v>4.125</v>
      </c>
      <c r="M121" s="6">
        <f t="shared" si="3"/>
        <v>4.125</v>
      </c>
      <c r="N121" t="str">
        <f t="shared" si="4"/>
        <v>Excelca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_xlfn.XLOOKUP(orders!D122,products!$A$1:$A$49,products!$D$1:$D$49,,0)</f>
        <v>0.2</v>
      </c>
      <c r="L122" s="6">
        <f>_xlfn.XLOOKUP(orders!D122,products!$A$1:$A$49,products!$E$1:$E$49,,0)</f>
        <v>3.8849999999999998</v>
      </c>
      <c r="M122" s="6">
        <f t="shared" si="3"/>
        <v>3.8849999999999998</v>
      </c>
      <c r="N122" t="str">
        <f t="shared" si="4"/>
        <v>Arabica</v>
      </c>
      <c r="O122" t="str">
        <f t="shared" si="5"/>
        <v>Large</v>
      </c>
      <c r="P122" t="str">
        <f>_xlfn.XLOOKUP(Orders[[#This Row],[Customer ID]],customers!$A$1:$A$1001,customers!$I$1:$I$1001,,0)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_xlfn.XLOOKUP(orders!D123,products!$A$1:$A$49,products!$D$1:$D$49,,0)</f>
        <v>1</v>
      </c>
      <c r="L123" s="6">
        <f>_xlfn.XLOOKUP(orders!D123,products!$A$1:$A$49,products!$E$1:$E$49,,0)</f>
        <v>13.75</v>
      </c>
      <c r="M123" s="6">
        <f t="shared" si="3"/>
        <v>68.75</v>
      </c>
      <c r="N123" t="str">
        <f t="shared" si="4"/>
        <v>Excelca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_xlfn.XLOOKUP(orders!D124,products!$A$1:$A$49,products!$D$1:$D$49,,0)</f>
        <v>0.5</v>
      </c>
      <c r="L124" s="6">
        <f>_xlfn.XLOOKUP(orders!D124,products!$A$1:$A$49,products!$E$1:$E$49,,0)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_xlfn.XLOOKUP(orders!D125,products!$A$1:$A$49,products!$D$1:$D$49,,0)</f>
        <v>2.5</v>
      </c>
      <c r="L125" s="6">
        <f>_xlfn.XLOOKUP(orders!D125,products!$A$1:$A$49,products!$E$1:$E$49,,0)</f>
        <v>36.454999999999998</v>
      </c>
      <c r="M125" s="6">
        <f t="shared" si="3"/>
        <v>145.82</v>
      </c>
      <c r="N125" t="str">
        <f t="shared" si="4"/>
        <v>Liberica</v>
      </c>
      <c r="O125" t="str">
        <f t="shared" si="5"/>
        <v>Large</v>
      </c>
      <c r="P125" t="str">
        <f>_xlfn.XLOOKUP(Orders[[#This Row],[Customer ID]],customers!$A$1:$A$1001,customers!$I$1:$I$1001,,0)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_xlfn.XLOOKUP(orders!D126,products!$A$1:$A$49,products!$D$1:$D$49,,0)</f>
        <v>0.2</v>
      </c>
      <c r="L126" s="6">
        <f>_xlfn.XLOOKUP(orders!D126,products!$A$1:$A$49,products!$E$1:$E$49,,0)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_xlfn.XLOOKUP(orders!D127,products!$A$1:$A$49,products!$D$1:$D$49,,0)</f>
        <v>0.5</v>
      </c>
      <c r="L127" s="6">
        <f>_xlfn.XLOOKUP(orders!D127,products!$A$1:$A$49,products!$E$1:$E$49,,0)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_xlfn.XLOOKUP(orders!D128,products!$A$1:$A$49,products!$D$1:$D$49,,0)</f>
        <v>1</v>
      </c>
      <c r="L128" s="6">
        <f>_xlfn.XLOOKUP(orders!D128,products!$A$1:$A$49,products!$E$1:$E$49,,0)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_xlfn.XLOOKUP(orders!D129,products!$A$1:$A$49,products!$D$1:$D$49,,0)</f>
        <v>1</v>
      </c>
      <c r="L129" s="6">
        <f>_xlfn.XLOOKUP(orders!D129,products!$A$1:$A$49,products!$E$1:$E$49,,0)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_xlfn.XLOOKUP(orders!D130,products!$A$1:$A$49,products!$D$1:$D$49,,0)</f>
        <v>0.5</v>
      </c>
      <c r="L130" s="6">
        <f>_xlfn.XLOOKUP(orders!D130,products!$A$1:$A$49,products!$E$1:$E$49,,0)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_xlfn.XLOOKUP(orders!D131,products!$A$1:$A$49,products!$D$1:$D$49,,0)</f>
        <v>1</v>
      </c>
      <c r="L131" s="6">
        <f>_xlfn.XLOOKUP(orders!D131,products!$A$1:$A$49,products!$E$1:$E$49,,0)</f>
        <v>12.15</v>
      </c>
      <c r="M131" s="6">
        <f t="shared" ref="M131:M194" si="6">L131*E131</f>
        <v>12.15</v>
      </c>
      <c r="N131" t="str">
        <f t="shared" ref="N131:N194" si="7">IF(I131="Rob","Robusta",IF(I131="Exc","Excelca",IF(I131="Ara","Arabica",IF(I131="Lib","Liberica",""))))</f>
        <v>Excelca</v>
      </c>
      <c r="O131" t="str">
        <f t="shared" ref="O131:O194" si="8">IF(J131="M","Medium",IF(J131="L","Large",IF(J131="D","Dark","")))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_xlfn.XLOOKUP(orders!D132,products!$A$1:$A$49,products!$D$1:$D$49,,0)</f>
        <v>2.5</v>
      </c>
      <c r="L132" s="6">
        <f>_xlfn.XLOOKUP(orders!D132,products!$A$1:$A$49,products!$E$1:$E$49,,0)</f>
        <v>29.784999999999997</v>
      </c>
      <c r="M132" s="6">
        <f t="shared" si="6"/>
        <v>148.92499999999998</v>
      </c>
      <c r="N132" t="str">
        <f t="shared" si="7"/>
        <v>Arabica</v>
      </c>
      <c r="O132" t="str">
        <f t="shared" si="8"/>
        <v>Large</v>
      </c>
      <c r="P132" t="str">
        <f>_xlfn.XLOOKUP(Orders[[#This Row],[Customer ID]],customers!$A$1:$A$1001,customers!$I$1:$I$1001,,0)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_xlfn.XLOOKUP(orders!D133,products!$A$1:$A$49,products!$D$1:$D$49,,0)</f>
        <v>0.5</v>
      </c>
      <c r="L133" s="6">
        <f>_xlfn.XLOOKUP(orders!D133,products!$A$1:$A$49,products!$E$1:$E$49,,0)</f>
        <v>7.29</v>
      </c>
      <c r="M133" s="6">
        <f t="shared" si="6"/>
        <v>14.58</v>
      </c>
      <c r="N133" t="str">
        <f t="shared" si="7"/>
        <v>Excelca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_xlfn.XLOOKUP(orders!D134,products!$A$1:$A$49,products!$D$1:$D$49,,0)</f>
        <v>2.5</v>
      </c>
      <c r="L134" s="6">
        <f>_xlfn.XLOOKUP(orders!D134,products!$A$1:$A$49,products!$E$1:$E$49,,0)</f>
        <v>29.784999999999997</v>
      </c>
      <c r="M134" s="6">
        <f t="shared" si="6"/>
        <v>148.92499999999998</v>
      </c>
      <c r="N134" t="str">
        <f t="shared" si="7"/>
        <v>Arabica</v>
      </c>
      <c r="O134" t="str">
        <f t="shared" si="8"/>
        <v>Large</v>
      </c>
      <c r="P134" t="str">
        <f>_xlfn.XLOOKUP(Orders[[#This Row],[Customer ID]],customers!$A$1:$A$1001,customers!$I$1:$I$1001,,0)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_xlfn.XLOOKUP(orders!D135,products!$A$1:$A$49,products!$D$1:$D$49,,0)</f>
        <v>1</v>
      </c>
      <c r="L135" s="6">
        <f>_xlfn.XLOOKUP(orders!D135,products!$A$1:$A$49,products!$E$1:$E$49,,0)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_xlfn.XLOOKUP(orders!D136,products!$A$1:$A$49,products!$D$1:$D$49,,0)</f>
        <v>2.5</v>
      </c>
      <c r="L136" s="6">
        <f>_xlfn.XLOOKUP(orders!D136,products!$A$1:$A$49,products!$E$1:$E$49,,0)</f>
        <v>31.624999999999996</v>
      </c>
      <c r="M136" s="6">
        <f t="shared" si="6"/>
        <v>94.874999999999986</v>
      </c>
      <c r="N136" t="str">
        <f t="shared" si="7"/>
        <v>Excelca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_xlfn.XLOOKUP(orders!D137,products!$A$1:$A$49,products!$D$1:$D$49,,0)</f>
        <v>0.5</v>
      </c>
      <c r="L137" s="6">
        <f>_xlfn.XLOOKUP(orders!D137,products!$A$1:$A$49,products!$E$1:$E$49,,0)</f>
        <v>7.77</v>
      </c>
      <c r="M137" s="6">
        <f t="shared" si="6"/>
        <v>38.849999999999994</v>
      </c>
      <c r="N137" t="str">
        <f t="shared" si="7"/>
        <v>Arabica</v>
      </c>
      <c r="O137" t="str">
        <f t="shared" si="8"/>
        <v>Large</v>
      </c>
      <c r="P137" t="str">
        <f>_xlfn.XLOOKUP(Orders[[#This Row],[Customer ID]],customers!$A$1:$A$1001,customers!$I$1:$I$1001,,0)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_xlfn.XLOOKUP(orders!D138,products!$A$1:$A$49,products!$D$1:$D$49,,0)</f>
        <v>0.2</v>
      </c>
      <c r="L138" s="6">
        <f>_xlfn.XLOOKUP(orders!D138,products!$A$1:$A$49,products!$E$1:$E$49,,0)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_xlfn.XLOOKUP(orders!D139,products!$A$1:$A$49,products!$D$1:$D$49,,0)</f>
        <v>2.5</v>
      </c>
      <c r="L139" s="6">
        <f>_xlfn.XLOOKUP(orders!D139,products!$A$1:$A$49,products!$E$1:$E$49,,0)</f>
        <v>34.154999999999994</v>
      </c>
      <c r="M139" s="6">
        <f t="shared" si="6"/>
        <v>102.46499999999997</v>
      </c>
      <c r="N139" t="str">
        <f t="shared" si="7"/>
        <v>Excelca</v>
      </c>
      <c r="O139" t="str">
        <f t="shared" si="8"/>
        <v>Large</v>
      </c>
      <c r="P139" t="str">
        <f>_xlfn.XLOOKUP(Orders[[#This Row],[Customer ID]],customers!$A$1:$A$1001,customers!$I$1:$I$1001,,0)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_xlfn.XLOOKUP(orders!D140,products!$A$1:$A$49,products!$D$1:$D$49,,0)</f>
        <v>1</v>
      </c>
      <c r="L140" s="6">
        <f>_xlfn.XLOOKUP(orders!D140,products!$A$1:$A$49,products!$E$1:$E$49,,0)</f>
        <v>12.15</v>
      </c>
      <c r="M140" s="6">
        <f t="shared" si="6"/>
        <v>48.6</v>
      </c>
      <c r="N140" t="str">
        <f t="shared" si="7"/>
        <v>Excelca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_xlfn.XLOOKUP(orders!D141,products!$A$1:$A$49,products!$D$1:$D$49,,0)</f>
        <v>1</v>
      </c>
      <c r="L141" s="6">
        <f>_xlfn.XLOOKUP(orders!D141,products!$A$1:$A$49,products!$E$1:$E$49,,0)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_xlfn.XLOOKUP(orders!D142,products!$A$1:$A$49,products!$D$1:$D$49,,0)</f>
        <v>2.5</v>
      </c>
      <c r="L142" s="6">
        <f>_xlfn.XLOOKUP(orders!D142,products!$A$1:$A$49,products!$E$1:$E$49,,0)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_xlfn.XLOOKUP(orders!D143,products!$A$1:$A$49,products!$D$1:$D$49,,0)</f>
        <v>0.2</v>
      </c>
      <c r="L143" s="6">
        <f>_xlfn.XLOOKUP(orders!D143,products!$A$1:$A$49,products!$E$1:$E$49,,0)</f>
        <v>3.8849999999999998</v>
      </c>
      <c r="M143" s="6">
        <f t="shared" si="6"/>
        <v>15.54</v>
      </c>
      <c r="N143" t="str">
        <f t="shared" si="7"/>
        <v>Arabica</v>
      </c>
      <c r="O143" t="str">
        <f t="shared" si="8"/>
        <v>Large</v>
      </c>
      <c r="P143" t="str">
        <f>_xlfn.XLOOKUP(Orders[[#This Row],[Customer ID]],customers!$A$1:$A$1001,customers!$I$1:$I$1001,,0)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_xlfn.XLOOKUP(orders!D144,products!$A$1:$A$49,products!$D$1:$D$49,,0)</f>
        <v>2.5</v>
      </c>
      <c r="L144" s="6">
        <f>_xlfn.XLOOKUP(orders!D144,products!$A$1:$A$49,products!$E$1:$E$49,,0)</f>
        <v>34.154999999999994</v>
      </c>
      <c r="M144" s="6">
        <f t="shared" si="6"/>
        <v>136.61999999999998</v>
      </c>
      <c r="N144" t="str">
        <f t="shared" si="7"/>
        <v>Excelca</v>
      </c>
      <c r="O144" t="str">
        <f t="shared" si="8"/>
        <v>Large</v>
      </c>
      <c r="P144" t="str">
        <f>_xlfn.XLOOKUP(Orders[[#This Row],[Customer ID]],customers!$A$1:$A$1001,customers!$I$1:$I$1001,,0)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_xlfn.XLOOKUP(orders!D145,products!$A$1:$A$49,products!$D$1:$D$49,,0)</f>
        <v>0.5</v>
      </c>
      <c r="L145" s="6">
        <f>_xlfn.XLOOKUP(orders!D145,products!$A$1:$A$49,products!$E$1:$E$49,,0)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_xlfn.XLOOKUP(orders!D146,products!$A$1:$A$49,products!$D$1:$D$49,,0)</f>
        <v>2.5</v>
      </c>
      <c r="L146" s="6">
        <f>_xlfn.XLOOKUP(orders!D146,products!$A$1:$A$49,products!$E$1:$E$49,,0)</f>
        <v>34.154999999999994</v>
      </c>
      <c r="M146" s="6">
        <f t="shared" si="6"/>
        <v>68.309999999999988</v>
      </c>
      <c r="N146" t="str">
        <f t="shared" si="7"/>
        <v>Excelca</v>
      </c>
      <c r="O146" t="str">
        <f t="shared" si="8"/>
        <v>Large</v>
      </c>
      <c r="P146" t="str">
        <f>_xlfn.XLOOKUP(Orders[[#This Row],[Customer ID]],customers!$A$1:$A$1001,customers!$I$1:$I$1001,,0)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_xlfn.XLOOKUP(orders!D147,products!$A$1:$A$49,products!$D$1:$D$49,,0)</f>
        <v>0.2</v>
      </c>
      <c r="L147" s="6">
        <f>_xlfn.XLOOKUP(orders!D147,products!$A$1:$A$49,products!$E$1:$E$49,,0)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_xlfn.XLOOKUP(orders!D148,products!$A$1:$A$49,products!$D$1:$D$49,,0)</f>
        <v>1</v>
      </c>
      <c r="L148" s="6">
        <f>_xlfn.XLOOKUP(orders!D148,products!$A$1:$A$49,products!$E$1:$E$49,,0)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_xlfn.XLOOKUP(orders!D149,products!$A$1:$A$49,products!$D$1:$D$49,,0)</f>
        <v>1</v>
      </c>
      <c r="L149" s="6">
        <f>_xlfn.XLOOKUP(orders!D149,products!$A$1:$A$49,products!$E$1:$E$49,,0)</f>
        <v>13.75</v>
      </c>
      <c r="M149" s="6">
        <f t="shared" si="6"/>
        <v>27.5</v>
      </c>
      <c r="N149" t="str">
        <f t="shared" si="7"/>
        <v>Excelca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_xlfn.XLOOKUP(orders!D150,products!$A$1:$A$49,products!$D$1:$D$49,,0)</f>
        <v>0.2</v>
      </c>
      <c r="L150" s="6">
        <f>_xlfn.XLOOKUP(orders!D150,products!$A$1:$A$49,products!$E$1:$E$49,,0)</f>
        <v>3.645</v>
      </c>
      <c r="M150" s="6">
        <f t="shared" si="6"/>
        <v>18.225000000000001</v>
      </c>
      <c r="N150" t="str">
        <f t="shared" si="7"/>
        <v>Excelca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_xlfn.XLOOKUP(orders!D151,products!$A$1:$A$49,products!$D$1:$D$49,,0)</f>
        <v>2.5</v>
      </c>
      <c r="L151" s="6">
        <f>_xlfn.XLOOKUP(orders!D151,products!$A$1:$A$49,products!$E$1:$E$49,,0)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_xlfn.XLOOKUP(orders!D152,products!$A$1:$A$49,products!$D$1:$D$49,,0)</f>
        <v>1</v>
      </c>
      <c r="L152" s="6">
        <f>_xlfn.XLOOKUP(orders!D152,products!$A$1:$A$49,products!$E$1:$E$49,,0)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_xlfn.XLOOKUP(orders!D153,products!$A$1:$A$49,products!$D$1:$D$49,,0)</f>
        <v>1</v>
      </c>
      <c r="L153" s="6">
        <f>_xlfn.XLOOKUP(orders!D153,products!$A$1:$A$49,products!$E$1:$E$49,,0)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_xlfn.XLOOKUP(orders!D154,products!$A$1:$A$49,products!$D$1:$D$49,,0)</f>
        <v>2.5</v>
      </c>
      <c r="L154" s="6">
        <f>_xlfn.XLOOKUP(orders!D154,products!$A$1:$A$49,products!$E$1:$E$49,,0)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_xlfn.XLOOKUP(orders!D155,products!$A$1:$A$49,products!$D$1:$D$49,,0)</f>
        <v>0.2</v>
      </c>
      <c r="L155" s="6">
        <f>_xlfn.XLOOKUP(orders!D155,products!$A$1:$A$49,products!$E$1:$E$49,,0)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_xlfn.XLOOKUP(orders!D156,products!$A$1:$A$49,products!$D$1:$D$49,,0)</f>
        <v>2.5</v>
      </c>
      <c r="L156" s="6">
        <f>_xlfn.XLOOKUP(orders!D156,products!$A$1:$A$49,products!$E$1:$E$49,,0)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_xlfn.XLOOKUP(orders!D157,products!$A$1:$A$49,products!$D$1:$D$49,,0)</f>
        <v>2.5</v>
      </c>
      <c r="L157" s="6">
        <f>_xlfn.XLOOKUP(orders!D157,products!$A$1:$A$49,products!$E$1:$E$49,,0)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_xlfn.XLOOKUP(orders!D158,products!$A$1:$A$49,products!$D$1:$D$49,,0)</f>
        <v>2.5</v>
      </c>
      <c r="L158" s="6">
        <f>_xlfn.XLOOKUP(orders!D158,products!$A$1:$A$49,products!$E$1:$E$49,,0)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_xlfn.XLOOKUP(orders!D159,products!$A$1:$A$49,products!$D$1:$D$49,,0)</f>
        <v>2.5</v>
      </c>
      <c r="L159" s="6">
        <f>_xlfn.XLOOKUP(orders!D159,products!$A$1:$A$49,products!$E$1:$E$49,,0)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_xlfn.XLOOKUP(orders!D160,products!$A$1:$A$49,products!$D$1:$D$49,,0)</f>
        <v>2.5</v>
      </c>
      <c r="L160" s="6">
        <f>_xlfn.XLOOKUP(orders!D160,products!$A$1:$A$49,products!$E$1:$E$49,,0)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_xlfn.XLOOKUP(orders!D161,products!$A$1:$A$49,products!$D$1:$D$49,,0)</f>
        <v>2.5</v>
      </c>
      <c r="L161" s="6">
        <f>_xlfn.XLOOKUP(orders!D161,products!$A$1:$A$49,products!$E$1:$E$49,,0)</f>
        <v>36.454999999999998</v>
      </c>
      <c r="M161" s="6">
        <f t="shared" si="6"/>
        <v>218.73</v>
      </c>
      <c r="N161" t="str">
        <f t="shared" si="7"/>
        <v>Liberica</v>
      </c>
      <c r="O161" t="str">
        <f t="shared" si="8"/>
        <v>Large</v>
      </c>
      <c r="P161" t="str">
        <f>_xlfn.XLOOKUP(Orders[[#This Row],[Customer ID]],customers!$A$1:$A$1001,customers!$I$1:$I$1001,,0)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_xlfn.XLOOKUP(orders!D162,products!$A$1:$A$49,products!$D$1:$D$49,,0)</f>
        <v>0.5</v>
      </c>
      <c r="L162" s="6">
        <f>_xlfn.XLOOKUP(orders!D162,products!$A$1:$A$49,products!$E$1:$E$49,,0)</f>
        <v>8.25</v>
      </c>
      <c r="M162" s="6">
        <f t="shared" si="6"/>
        <v>33</v>
      </c>
      <c r="N162" t="str">
        <f t="shared" si="7"/>
        <v>Excelca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_xlfn.XLOOKUP(orders!D163,products!$A$1:$A$49,products!$D$1:$D$49,,0)</f>
        <v>0.5</v>
      </c>
      <c r="L163" s="6">
        <f>_xlfn.XLOOKUP(orders!D163,products!$A$1:$A$49,products!$E$1:$E$49,,0)</f>
        <v>7.77</v>
      </c>
      <c r="M163" s="6">
        <f t="shared" si="6"/>
        <v>23.31</v>
      </c>
      <c r="N163" t="str">
        <f t="shared" si="7"/>
        <v>Arabica</v>
      </c>
      <c r="O163" t="str">
        <f t="shared" si="8"/>
        <v>Large</v>
      </c>
      <c r="P163" t="str">
        <f>_xlfn.XLOOKUP(Orders[[#This Row],[Customer ID]],customers!$A$1:$A$1001,customers!$I$1:$I$1001,,0)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_xlfn.XLOOKUP(orders!D164,products!$A$1:$A$49,products!$D$1:$D$49,,0)</f>
        <v>0.5</v>
      </c>
      <c r="L164" s="6">
        <f>_xlfn.XLOOKUP(orders!D164,products!$A$1:$A$49,products!$E$1:$E$49,,0)</f>
        <v>7.29</v>
      </c>
      <c r="M164" s="6">
        <f t="shared" si="6"/>
        <v>21.87</v>
      </c>
      <c r="N164" t="str">
        <f t="shared" si="7"/>
        <v>Excelca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_xlfn.XLOOKUP(orders!D165,products!$A$1:$A$49,products!$D$1:$D$49,,0)</f>
        <v>0.2</v>
      </c>
      <c r="L165" s="6">
        <f>_xlfn.XLOOKUP(orders!D165,products!$A$1:$A$49,products!$E$1:$E$49,,0)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_xlfn.XLOOKUP(orders!D166,products!$A$1:$A$49,products!$D$1:$D$49,,0)</f>
        <v>0.5</v>
      </c>
      <c r="L166" s="6">
        <f>_xlfn.XLOOKUP(orders!D166,products!$A$1:$A$49,products!$E$1:$E$49,,0)</f>
        <v>7.29</v>
      </c>
      <c r="M166" s="6">
        <f t="shared" si="6"/>
        <v>29.16</v>
      </c>
      <c r="N166" t="str">
        <f t="shared" si="7"/>
        <v>Excelca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_xlfn.XLOOKUP(orders!D167,products!$A$1:$A$49,products!$D$1:$D$49,,0)</f>
        <v>1</v>
      </c>
      <c r="L167" s="6">
        <f>_xlfn.XLOOKUP(orders!D167,products!$A$1:$A$49,products!$E$1:$E$49,,0)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_xlfn.XLOOKUP(orders!D168,products!$A$1:$A$49,products!$D$1:$D$49,,0)</f>
        <v>0.5</v>
      </c>
      <c r="L168" s="6">
        <f>_xlfn.XLOOKUP(orders!D168,products!$A$1:$A$49,products!$E$1:$E$49,,0)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_xlfn.XLOOKUP(orders!D169,products!$A$1:$A$49,products!$D$1:$D$49,,0)</f>
        <v>0.5</v>
      </c>
      <c r="L169" s="6">
        <f>_xlfn.XLOOKUP(orders!D169,products!$A$1:$A$49,products!$E$1:$E$49,,0)</f>
        <v>8.25</v>
      </c>
      <c r="M169" s="6">
        <f t="shared" si="6"/>
        <v>41.25</v>
      </c>
      <c r="N169" t="str">
        <f t="shared" si="7"/>
        <v>Excelca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_xlfn.XLOOKUP(orders!D170,products!$A$1:$A$49,products!$D$1:$D$49,,0)</f>
        <v>0.5</v>
      </c>
      <c r="L170" s="6">
        <f>_xlfn.XLOOKUP(orders!D170,products!$A$1:$A$49,products!$E$1:$E$49,,0)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_xlfn.XLOOKUP(orders!D171,products!$A$1:$A$49,products!$D$1:$D$49,,0)</f>
        <v>1</v>
      </c>
      <c r="L171" s="6">
        <f>_xlfn.XLOOKUP(orders!D171,products!$A$1:$A$49,products!$E$1:$E$49,,0)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_xlfn.XLOOKUP(orders!D172,products!$A$1:$A$49,products!$D$1:$D$49,,0)</f>
        <v>2.5</v>
      </c>
      <c r="L172" s="6">
        <f>_xlfn.XLOOKUP(orders!D172,products!$A$1:$A$49,products!$E$1:$E$49,,0)</f>
        <v>34.154999999999994</v>
      </c>
      <c r="M172" s="6">
        <f t="shared" si="6"/>
        <v>68.309999999999988</v>
      </c>
      <c r="N172" t="str">
        <f t="shared" si="7"/>
        <v>Excelca</v>
      </c>
      <c r="O172" t="str">
        <f t="shared" si="8"/>
        <v>Large</v>
      </c>
      <c r="P172" t="str">
        <f>_xlfn.XLOOKUP(Orders[[#This Row],[Customer ID]],customers!$A$1:$A$1001,customers!$I$1:$I$1001,,0)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_xlfn.XLOOKUP(orders!D173,products!$A$1:$A$49,products!$D$1:$D$49,,0)</f>
        <v>2.5</v>
      </c>
      <c r="L173" s="6">
        <f>_xlfn.XLOOKUP(orders!D173,products!$A$1:$A$49,products!$E$1:$E$49,,0)</f>
        <v>31.624999999999996</v>
      </c>
      <c r="M173" s="6">
        <f t="shared" si="6"/>
        <v>63.249999999999993</v>
      </c>
      <c r="N173" t="str">
        <f t="shared" si="7"/>
        <v>Excelca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_xlfn.XLOOKUP(orders!D174,products!$A$1:$A$49,products!$D$1:$D$49,,0)</f>
        <v>0.5</v>
      </c>
      <c r="L174" s="6">
        <f>_xlfn.XLOOKUP(orders!D174,products!$A$1:$A$49,products!$E$1:$E$49,,0)</f>
        <v>7.29</v>
      </c>
      <c r="M174" s="6">
        <f t="shared" si="6"/>
        <v>21.87</v>
      </c>
      <c r="N174" t="str">
        <f t="shared" si="7"/>
        <v>Excelca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_xlfn.XLOOKUP(orders!D175,products!$A$1:$A$49,products!$D$1:$D$49,,0)</f>
        <v>2.5</v>
      </c>
      <c r="L175" s="6">
        <f>_xlfn.XLOOKUP(orders!D175,products!$A$1:$A$49,products!$E$1:$E$49,,0)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_xlfn.XLOOKUP(orders!D176,products!$A$1:$A$49,products!$D$1:$D$49,,0)</f>
        <v>2.5</v>
      </c>
      <c r="L176" s="6">
        <f>_xlfn.XLOOKUP(orders!D176,products!$A$1:$A$49,products!$E$1:$E$49,,0)</f>
        <v>34.154999999999994</v>
      </c>
      <c r="M176" s="6">
        <f t="shared" si="6"/>
        <v>204.92999999999995</v>
      </c>
      <c r="N176" t="str">
        <f t="shared" si="7"/>
        <v>Excelca</v>
      </c>
      <c r="O176" t="str">
        <f t="shared" si="8"/>
        <v>Large</v>
      </c>
      <c r="P176" t="str">
        <f>_xlfn.XLOOKUP(Orders[[#This Row],[Customer ID]],customers!$A$1:$A$1001,customers!$I$1:$I$1001,,0)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_xlfn.XLOOKUP(orders!D177,products!$A$1:$A$49,products!$D$1:$D$49,,0)</f>
        <v>2.5</v>
      </c>
      <c r="L177" s="6">
        <f>_xlfn.XLOOKUP(orders!D177,products!$A$1:$A$49,products!$E$1:$E$49,,0)</f>
        <v>31.624999999999996</v>
      </c>
      <c r="M177" s="6">
        <f t="shared" si="6"/>
        <v>63.249999999999993</v>
      </c>
      <c r="N177" t="str">
        <f t="shared" si="7"/>
        <v>Excelca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_xlfn.XLOOKUP(orders!D178,products!$A$1:$A$49,products!$D$1:$D$49,,0)</f>
        <v>2.5</v>
      </c>
      <c r="L178" s="6">
        <f>_xlfn.XLOOKUP(orders!D178,products!$A$1:$A$49,products!$E$1:$E$49,,0)</f>
        <v>34.154999999999994</v>
      </c>
      <c r="M178" s="6">
        <f t="shared" si="6"/>
        <v>34.154999999999994</v>
      </c>
      <c r="N178" t="str">
        <f t="shared" si="7"/>
        <v>Excelca</v>
      </c>
      <c r="O178" t="str">
        <f t="shared" si="8"/>
        <v>Large</v>
      </c>
      <c r="P178" t="str">
        <f>_xlfn.XLOOKUP(Orders[[#This Row],[Customer ID]],customers!$A$1:$A$1001,customers!$I$1:$I$1001,,0)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_xlfn.XLOOKUP(orders!D179,products!$A$1:$A$49,products!$D$1:$D$49,,0)</f>
        <v>2.5</v>
      </c>
      <c r="L179" s="6">
        <f>_xlfn.XLOOKUP(orders!D179,products!$A$1:$A$49,products!$E$1:$E$49,,0)</f>
        <v>27.484999999999996</v>
      </c>
      <c r="M179" s="6">
        <f t="shared" si="6"/>
        <v>109.93999999999998</v>
      </c>
      <c r="N179" t="str">
        <f t="shared" si="7"/>
        <v>Robusta</v>
      </c>
      <c r="O179" t="str">
        <f t="shared" si="8"/>
        <v>Large</v>
      </c>
      <c r="P179" t="str">
        <f>_xlfn.XLOOKUP(Orders[[#This Row],[Customer ID]],customers!$A$1:$A$1001,customers!$I$1:$I$1001,,0)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_xlfn.XLOOKUP(orders!D180,products!$A$1:$A$49,products!$D$1:$D$49,,0)</f>
        <v>1</v>
      </c>
      <c r="L180" s="6">
        <f>_xlfn.XLOOKUP(orders!D180,products!$A$1:$A$49,products!$E$1:$E$49,,0)</f>
        <v>12.95</v>
      </c>
      <c r="M180" s="6">
        <f t="shared" si="6"/>
        <v>25.9</v>
      </c>
      <c r="N180" t="str">
        <f t="shared" si="7"/>
        <v>Arabica</v>
      </c>
      <c r="O180" t="str">
        <f t="shared" si="8"/>
        <v>Large</v>
      </c>
      <c r="P180" t="str">
        <f>_xlfn.XLOOKUP(Orders[[#This Row],[Customer ID]],customers!$A$1:$A$1001,customers!$I$1:$I$1001,,0)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_xlfn.XLOOKUP(orders!D181,products!$A$1:$A$49,products!$D$1:$D$49,,0)</f>
        <v>0.2</v>
      </c>
      <c r="L181" s="6">
        <f>_xlfn.XLOOKUP(orders!D181,products!$A$1:$A$49,products!$E$1:$E$49,,0)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_xlfn.XLOOKUP(orders!D182,products!$A$1:$A$49,products!$D$1:$D$49,,0)</f>
        <v>0.2</v>
      </c>
      <c r="L182" s="6">
        <f>_xlfn.XLOOKUP(orders!D182,products!$A$1:$A$49,products!$E$1:$E$49,,0)</f>
        <v>4.4550000000000001</v>
      </c>
      <c r="M182" s="6">
        <f t="shared" si="6"/>
        <v>22.274999999999999</v>
      </c>
      <c r="N182" t="str">
        <f t="shared" si="7"/>
        <v>Excelca</v>
      </c>
      <c r="O182" t="str">
        <f t="shared" si="8"/>
        <v>Large</v>
      </c>
      <c r="P182" t="str">
        <f>_xlfn.XLOOKUP(Orders[[#This Row],[Customer ID]],customers!$A$1:$A$1001,customers!$I$1:$I$1001,,0)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_xlfn.XLOOKUP(orders!D183,products!$A$1:$A$49,products!$D$1:$D$49,,0)</f>
        <v>0.5</v>
      </c>
      <c r="L183" s="6">
        <f>_xlfn.XLOOKUP(orders!D183,products!$A$1:$A$49,products!$E$1:$E$49,,0)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_xlfn.XLOOKUP(orders!D184,products!$A$1:$A$49,products!$D$1:$D$49,,0)</f>
        <v>0.5</v>
      </c>
      <c r="L184" s="6">
        <f>_xlfn.XLOOKUP(orders!D184,products!$A$1:$A$49,products!$E$1:$E$49,,0)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_xlfn.XLOOKUP(orders!D185,products!$A$1:$A$49,products!$D$1:$D$49,,0)</f>
        <v>0.2</v>
      </c>
      <c r="L185" s="6">
        <f>_xlfn.XLOOKUP(orders!D185,products!$A$1:$A$49,products!$E$1:$E$49,,0)</f>
        <v>4.125</v>
      </c>
      <c r="M185" s="6">
        <f t="shared" si="6"/>
        <v>8.25</v>
      </c>
      <c r="N185" t="str">
        <f t="shared" si="7"/>
        <v>Excelca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_xlfn.XLOOKUP(orders!D186,products!$A$1:$A$49,products!$D$1:$D$49,,0)</f>
        <v>0.5</v>
      </c>
      <c r="L186" s="6">
        <f>_xlfn.XLOOKUP(orders!D186,products!$A$1:$A$49,products!$E$1:$E$49,,0)</f>
        <v>7.77</v>
      </c>
      <c r="M186" s="6">
        <f t="shared" si="6"/>
        <v>31.08</v>
      </c>
      <c r="N186" t="str">
        <f t="shared" si="7"/>
        <v>Arabica</v>
      </c>
      <c r="O186" t="str">
        <f t="shared" si="8"/>
        <v>Large</v>
      </c>
      <c r="P186" t="str">
        <f>_xlfn.XLOOKUP(Orders[[#This Row],[Customer ID]],customers!$A$1:$A$1001,customers!$I$1:$I$1001,,0)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_xlfn.XLOOKUP(orders!D187,products!$A$1:$A$49,products!$D$1:$D$49,,0)</f>
        <v>0.5</v>
      </c>
      <c r="L187" s="6">
        <f>_xlfn.XLOOKUP(orders!D187,products!$A$1:$A$49,products!$E$1:$E$49,,0)</f>
        <v>7.29</v>
      </c>
      <c r="M187" s="6">
        <f t="shared" si="6"/>
        <v>36.450000000000003</v>
      </c>
      <c r="N187" t="str">
        <f t="shared" si="7"/>
        <v>Excelca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_xlfn.XLOOKUP(orders!D188,products!$A$1:$A$49,products!$D$1:$D$49,,0)</f>
        <v>2.5</v>
      </c>
      <c r="L188" s="6">
        <f>_xlfn.XLOOKUP(orders!D188,products!$A$1:$A$49,products!$E$1:$E$49,,0)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_xlfn.XLOOKUP(orders!D189,products!$A$1:$A$49,products!$D$1:$D$49,,0)</f>
        <v>0.5</v>
      </c>
      <c r="L189" s="6">
        <f>_xlfn.XLOOKUP(orders!D189,products!$A$1:$A$49,products!$E$1:$E$49,,0)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_xlfn.XLOOKUP(orders!D190,products!$A$1:$A$49,products!$D$1:$D$49,,0)</f>
        <v>0.2</v>
      </c>
      <c r="L190" s="6">
        <f>_xlfn.XLOOKUP(orders!D190,products!$A$1:$A$49,products!$E$1:$E$49,,0)</f>
        <v>4.4550000000000001</v>
      </c>
      <c r="M190" s="6">
        <f t="shared" si="6"/>
        <v>4.4550000000000001</v>
      </c>
      <c r="N190" t="str">
        <f t="shared" si="7"/>
        <v>Excelca</v>
      </c>
      <c r="O190" t="str">
        <f t="shared" si="8"/>
        <v>Large</v>
      </c>
      <c r="P190" t="str">
        <f>_xlfn.XLOOKUP(Orders[[#This Row],[Customer ID]],customers!$A$1:$A$1001,customers!$I$1:$I$1001,,0)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_xlfn.XLOOKUP(orders!D191,products!$A$1:$A$49,products!$D$1:$D$49,,0)</f>
        <v>1</v>
      </c>
      <c r="L191" s="6">
        <f>_xlfn.XLOOKUP(orders!D191,products!$A$1:$A$49,products!$E$1:$E$49,,0)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_xlfn.XLOOKUP(orders!D192,products!$A$1:$A$49,products!$D$1:$D$49,,0)</f>
        <v>2.5</v>
      </c>
      <c r="L192" s="6">
        <f>_xlfn.XLOOKUP(orders!D192,products!$A$1:$A$49,products!$E$1:$E$49,,0)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_xlfn.XLOOKUP(orders!D193,products!$A$1:$A$49,products!$D$1:$D$49,,0)</f>
        <v>0.2</v>
      </c>
      <c r="L193" s="6">
        <f>_xlfn.XLOOKUP(orders!D193,products!$A$1:$A$49,products!$E$1:$E$49,,0)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_xlfn.XLOOKUP(orders!D194,products!$A$1:$A$49,products!$D$1:$D$49,,0)</f>
        <v>1</v>
      </c>
      <c r="L194" s="6">
        <f>_xlfn.XLOOKUP(orders!D194,products!$A$1:$A$49,products!$E$1:$E$49,,0)</f>
        <v>12.15</v>
      </c>
      <c r="M194" s="6">
        <f t="shared" si="6"/>
        <v>72.900000000000006</v>
      </c>
      <c r="N194" t="str">
        <f t="shared" si="7"/>
        <v>Excelca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_xlfn.XLOOKUP(orders!D195,products!$A$1:$A$49,products!$D$1:$D$49,,0)</f>
        <v>1</v>
      </c>
      <c r="L195" s="6">
        <f>_xlfn.XLOOKUP(orders!D195,products!$A$1:$A$49,products!$E$1:$E$49,,0)</f>
        <v>14.85</v>
      </c>
      <c r="M195" s="6">
        <f t="shared" ref="M195:M258" si="9">L195*E195</f>
        <v>44.55</v>
      </c>
      <c r="N195" t="str">
        <f t="shared" ref="N195:N258" si="10">IF(I195="Rob","Robusta",IF(I195="Exc","Excelca",IF(I195="Ara","Arabica",IF(I195="Lib","Liberica",""))))</f>
        <v>Excelca</v>
      </c>
      <c r="O195" t="str">
        <f t="shared" ref="O195:O258" si="11">IF(J195="M","Medium",IF(J195="L","Large",IF(J195="D","Dark","")))</f>
        <v>Large</v>
      </c>
      <c r="P195" t="str">
        <f>_xlfn.XLOOKUP(Orders[[#This Row],[Customer ID]],customers!$A$1:$A$1001,customers!$I$1:$I$1001,,0)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_xlfn.XLOOKUP(orders!D196,products!$A$1:$A$49,products!$D$1:$D$49,,0)</f>
        <v>0.5</v>
      </c>
      <c r="L196" s="6">
        <f>_xlfn.XLOOKUP(orders!D196,products!$A$1:$A$49,products!$E$1:$E$49,,0)</f>
        <v>7.29</v>
      </c>
      <c r="M196" s="6">
        <f t="shared" si="9"/>
        <v>36.450000000000003</v>
      </c>
      <c r="N196" t="str">
        <f t="shared" si="10"/>
        <v>Excelca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_xlfn.XLOOKUP(orders!D197,products!$A$1:$A$49,products!$D$1:$D$49,,0)</f>
        <v>1</v>
      </c>
      <c r="L197" s="6">
        <f>_xlfn.XLOOKUP(orders!D197,products!$A$1:$A$49,products!$E$1:$E$49,,0)</f>
        <v>12.95</v>
      </c>
      <c r="M197" s="6">
        <f t="shared" si="9"/>
        <v>38.849999999999994</v>
      </c>
      <c r="N197" t="str">
        <f t="shared" si="10"/>
        <v>Arabica</v>
      </c>
      <c r="O197" t="str">
        <f t="shared" si="11"/>
        <v>Large</v>
      </c>
      <c r="P197" t="str">
        <f>_xlfn.XLOOKUP(Orders[[#This Row],[Customer ID]],customers!$A$1:$A$1001,customers!$I$1:$I$1001,,0)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_xlfn.XLOOKUP(orders!D198,products!$A$1:$A$49,products!$D$1:$D$49,,0)</f>
        <v>0.5</v>
      </c>
      <c r="L198" s="6">
        <f>_xlfn.XLOOKUP(orders!D198,products!$A$1:$A$49,products!$E$1:$E$49,,0)</f>
        <v>8.91</v>
      </c>
      <c r="M198" s="6">
        <f t="shared" si="9"/>
        <v>53.46</v>
      </c>
      <c r="N198" t="str">
        <f t="shared" si="10"/>
        <v>Excelca</v>
      </c>
      <c r="O198" t="str">
        <f t="shared" si="11"/>
        <v>Large</v>
      </c>
      <c r="P198" t="str">
        <f>_xlfn.XLOOKUP(Orders[[#This Row],[Customer ID]],customers!$A$1:$A$1001,customers!$I$1:$I$1001,,0)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_xlfn.XLOOKUP(orders!D199,products!$A$1:$A$49,products!$D$1:$D$49,,0)</f>
        <v>2.5</v>
      </c>
      <c r="L199" s="6">
        <f>_xlfn.XLOOKUP(orders!D199,products!$A$1:$A$49,products!$E$1:$E$49,,0)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_xlfn.XLOOKUP(orders!D200,products!$A$1:$A$49,products!$D$1:$D$49,,0)</f>
        <v>2.5</v>
      </c>
      <c r="L200" s="6">
        <f>_xlfn.XLOOKUP(orders!D200,products!$A$1:$A$49,products!$E$1:$E$49,,0)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_xlfn.XLOOKUP(orders!D201,products!$A$1:$A$49,products!$D$1:$D$49,,0)</f>
        <v>0.5</v>
      </c>
      <c r="L201" s="6">
        <f>_xlfn.XLOOKUP(orders!D201,products!$A$1:$A$49,products!$E$1:$E$49,,0)</f>
        <v>9.51</v>
      </c>
      <c r="M201" s="6">
        <f t="shared" si="9"/>
        <v>38.04</v>
      </c>
      <c r="N201" t="str">
        <f t="shared" si="10"/>
        <v>Liberica</v>
      </c>
      <c r="O201" t="str">
        <f t="shared" si="11"/>
        <v>Large</v>
      </c>
      <c r="P201" t="str">
        <f>_xlfn.XLOOKUP(Orders[[#This Row],[Customer ID]],customers!$A$1:$A$1001,customers!$I$1:$I$1001,,0)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_xlfn.XLOOKUP(orders!D202,products!$A$1:$A$49,products!$D$1:$D$49,,0)</f>
        <v>1</v>
      </c>
      <c r="L202" s="6">
        <f>_xlfn.XLOOKUP(orders!D202,products!$A$1:$A$49,products!$E$1:$E$49,,0)</f>
        <v>13.75</v>
      </c>
      <c r="M202" s="6">
        <f t="shared" si="9"/>
        <v>41.25</v>
      </c>
      <c r="N202" t="str">
        <f t="shared" si="10"/>
        <v>Excelca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_xlfn.XLOOKUP(orders!D203,products!$A$1:$A$49,products!$D$1:$D$49,,0)</f>
        <v>0.5</v>
      </c>
      <c r="L203" s="6">
        <f>_xlfn.XLOOKUP(orders!D203,products!$A$1:$A$49,products!$E$1:$E$49,,0)</f>
        <v>9.51</v>
      </c>
      <c r="M203" s="6">
        <f t="shared" si="9"/>
        <v>57.06</v>
      </c>
      <c r="N203" t="str">
        <f t="shared" si="10"/>
        <v>Liberica</v>
      </c>
      <c r="O203" t="str">
        <f t="shared" si="11"/>
        <v>Large</v>
      </c>
      <c r="P203" t="str">
        <f>_xlfn.XLOOKUP(Orders[[#This Row],[Customer ID]],customers!$A$1:$A$1001,customers!$I$1:$I$1001,,0)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_xlfn.XLOOKUP(orders!D204,products!$A$1:$A$49,products!$D$1:$D$49,,0)</f>
        <v>2.5</v>
      </c>
      <c r="L204" s="6">
        <f>_xlfn.XLOOKUP(orders!D204,products!$A$1:$A$49,products!$E$1:$E$49,,0)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_xlfn.XLOOKUP(orders!D205,products!$A$1:$A$49,products!$D$1:$D$49,,0)</f>
        <v>0.2</v>
      </c>
      <c r="L205" s="6">
        <f>_xlfn.XLOOKUP(orders!D205,products!$A$1:$A$49,products!$E$1:$E$49,,0)</f>
        <v>4.7549999999999999</v>
      </c>
      <c r="M205" s="6">
        <f t="shared" si="9"/>
        <v>4.7549999999999999</v>
      </c>
      <c r="N205" t="str">
        <f t="shared" si="10"/>
        <v>Liberica</v>
      </c>
      <c r="O205" t="str">
        <f t="shared" si="11"/>
        <v>Large</v>
      </c>
      <c r="P205" t="str">
        <f>_xlfn.XLOOKUP(Orders[[#This Row],[Customer ID]],customers!$A$1:$A$1001,customers!$I$1:$I$1001,,0)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_xlfn.XLOOKUP(orders!D206,products!$A$1:$A$49,products!$D$1:$D$49,,0)</f>
        <v>1</v>
      </c>
      <c r="L206" s="6">
        <f>_xlfn.XLOOKUP(orders!D206,products!$A$1:$A$49,products!$E$1:$E$49,,0)</f>
        <v>13.75</v>
      </c>
      <c r="M206" s="6">
        <f t="shared" si="9"/>
        <v>82.5</v>
      </c>
      <c r="N206" t="str">
        <f t="shared" si="10"/>
        <v>Excelca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_xlfn.XLOOKUP(orders!D207,products!$A$1:$A$49,products!$D$1:$D$49,,0)</f>
        <v>0.2</v>
      </c>
      <c r="L207" s="6">
        <f>_xlfn.XLOOKUP(orders!D207,products!$A$1:$A$49,products!$E$1:$E$49,,0)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_xlfn.XLOOKUP(orders!D208,products!$A$1:$A$49,products!$D$1:$D$49,,0)</f>
        <v>1</v>
      </c>
      <c r="L208" s="6">
        <f>_xlfn.XLOOKUP(orders!D208,products!$A$1:$A$49,products!$E$1:$E$49,,0)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_xlfn.XLOOKUP(orders!D209,products!$A$1:$A$49,products!$D$1:$D$49,,0)</f>
        <v>0.5</v>
      </c>
      <c r="L209" s="6">
        <f>_xlfn.XLOOKUP(orders!D209,products!$A$1:$A$49,products!$E$1:$E$49,,0)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_xlfn.XLOOKUP(orders!D210,products!$A$1:$A$49,products!$D$1:$D$49,,0)</f>
        <v>0.5</v>
      </c>
      <c r="L210" s="6">
        <f>_xlfn.XLOOKUP(orders!D210,products!$A$1:$A$49,products!$E$1:$E$49,,0)</f>
        <v>7.29</v>
      </c>
      <c r="M210" s="6">
        <f t="shared" si="9"/>
        <v>29.16</v>
      </c>
      <c r="N210" t="str">
        <f t="shared" si="10"/>
        <v>Excelca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_xlfn.XLOOKUP(orders!D211,products!$A$1:$A$49,products!$D$1:$D$49,,0)</f>
        <v>0.5</v>
      </c>
      <c r="L211" s="6">
        <f>_xlfn.XLOOKUP(orders!D211,products!$A$1:$A$49,products!$E$1:$E$49,,0)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_xlfn.XLOOKUP(orders!D212,products!$A$1:$A$49,products!$D$1:$D$49,,0)</f>
        <v>1</v>
      </c>
      <c r="L212" s="6">
        <f>_xlfn.XLOOKUP(orders!D212,products!$A$1:$A$49,products!$E$1:$E$49,,0)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_xlfn.XLOOKUP(orders!D213,products!$A$1:$A$49,products!$D$1:$D$49,,0)</f>
        <v>0.5</v>
      </c>
      <c r="L213" s="6">
        <f>_xlfn.XLOOKUP(orders!D213,products!$A$1:$A$49,products!$E$1:$E$49,,0)</f>
        <v>8.91</v>
      </c>
      <c r="M213" s="6">
        <f t="shared" si="9"/>
        <v>53.46</v>
      </c>
      <c r="N213" t="str">
        <f t="shared" si="10"/>
        <v>Excelca</v>
      </c>
      <c r="O213" t="str">
        <f t="shared" si="11"/>
        <v>Large</v>
      </c>
      <c r="P213" t="str">
        <f>_xlfn.XLOOKUP(Orders[[#This Row],[Customer ID]],customers!$A$1:$A$1001,customers!$I$1:$I$1001,,0)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_xlfn.XLOOKUP(orders!D214,products!$A$1:$A$49,products!$D$1:$D$49,,0)</f>
        <v>0.2</v>
      </c>
      <c r="L214" s="6">
        <f>_xlfn.XLOOKUP(orders!D214,products!$A$1:$A$49,products!$E$1:$E$49,,0)</f>
        <v>3.645</v>
      </c>
      <c r="M214" s="6">
        <f t="shared" si="9"/>
        <v>14.58</v>
      </c>
      <c r="N214" t="str">
        <f t="shared" si="10"/>
        <v>Excelca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_xlfn.XLOOKUP(orders!D215,products!$A$1:$A$49,products!$D$1:$D$49,,0)</f>
        <v>2.5</v>
      </c>
      <c r="L215" s="6">
        <f>_xlfn.XLOOKUP(orders!D215,products!$A$1:$A$49,products!$E$1:$E$49,,0)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_xlfn.XLOOKUP(orders!D216,products!$A$1:$A$49,products!$D$1:$D$49,,0)</f>
        <v>1</v>
      </c>
      <c r="L216" s="6">
        <f>_xlfn.XLOOKUP(orders!D216,products!$A$1:$A$49,products!$E$1:$E$49,,0)</f>
        <v>15.85</v>
      </c>
      <c r="M216" s="6">
        <f t="shared" si="9"/>
        <v>31.7</v>
      </c>
      <c r="N216" t="str">
        <f t="shared" si="10"/>
        <v>Liberica</v>
      </c>
      <c r="O216" t="str">
        <f t="shared" si="11"/>
        <v>Large</v>
      </c>
      <c r="P216" t="str">
        <f>_xlfn.XLOOKUP(Orders[[#This Row],[Customer ID]],customers!$A$1:$A$1001,customers!$I$1:$I$1001,,0)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_xlfn.XLOOKUP(orders!D217,products!$A$1:$A$49,products!$D$1:$D$49,,0)</f>
        <v>0.2</v>
      </c>
      <c r="L217" s="6">
        <f>_xlfn.XLOOKUP(orders!D217,products!$A$1:$A$49,products!$E$1:$E$49,,0)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_xlfn.XLOOKUP(orders!D218,products!$A$1:$A$49,products!$D$1:$D$49,,0)</f>
        <v>1</v>
      </c>
      <c r="L218" s="6">
        <f>_xlfn.XLOOKUP(orders!D218,products!$A$1:$A$49,products!$E$1:$E$49,,0)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_xlfn.XLOOKUP(orders!D219,products!$A$1:$A$49,products!$D$1:$D$49,,0)</f>
        <v>0.5</v>
      </c>
      <c r="L219" s="6">
        <f>_xlfn.XLOOKUP(orders!D219,products!$A$1:$A$49,products!$E$1:$E$49,,0)</f>
        <v>8.91</v>
      </c>
      <c r="M219" s="6">
        <f t="shared" si="9"/>
        <v>35.64</v>
      </c>
      <c r="N219" t="str">
        <f t="shared" si="10"/>
        <v>Excelca</v>
      </c>
      <c r="O219" t="str">
        <f t="shared" si="11"/>
        <v>Large</v>
      </c>
      <c r="P219" t="str">
        <f>_xlfn.XLOOKUP(Orders[[#This Row],[Customer ID]],customers!$A$1:$A$1001,customers!$I$1:$I$1001,,0)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_xlfn.XLOOKUP(orders!D220,products!$A$1:$A$49,products!$D$1:$D$49,,0)</f>
        <v>1</v>
      </c>
      <c r="L220" s="6">
        <f>_xlfn.XLOOKUP(orders!D220,products!$A$1:$A$49,products!$E$1:$E$49,,0)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_xlfn.XLOOKUP(orders!D221,products!$A$1:$A$49,products!$D$1:$D$49,,0)</f>
        <v>0.2</v>
      </c>
      <c r="L221" s="6">
        <f>_xlfn.XLOOKUP(orders!D221,products!$A$1:$A$49,products!$E$1:$E$49,,0)</f>
        <v>3.5849999999999995</v>
      </c>
      <c r="M221" s="6">
        <f t="shared" si="9"/>
        <v>10.754999999999999</v>
      </c>
      <c r="N221" t="str">
        <f t="shared" si="10"/>
        <v>Robusta</v>
      </c>
      <c r="O221" t="str">
        <f t="shared" si="11"/>
        <v>Large</v>
      </c>
      <c r="P221" t="str">
        <f>_xlfn.XLOOKUP(Orders[[#This Row],[Customer ID]],customers!$A$1:$A$1001,customers!$I$1:$I$1001,,0)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_xlfn.XLOOKUP(orders!D222,products!$A$1:$A$49,products!$D$1:$D$49,,0)</f>
        <v>0.2</v>
      </c>
      <c r="L222" s="6">
        <f>_xlfn.XLOOKUP(orders!D222,products!$A$1:$A$49,products!$E$1:$E$49,,0)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_xlfn.XLOOKUP(orders!D223,products!$A$1:$A$49,products!$D$1:$D$49,,0)</f>
        <v>1</v>
      </c>
      <c r="L223" s="6">
        <f>_xlfn.XLOOKUP(orders!D223,products!$A$1:$A$49,products!$E$1:$E$49,,0)</f>
        <v>12.95</v>
      </c>
      <c r="M223" s="6">
        <f t="shared" si="9"/>
        <v>77.699999999999989</v>
      </c>
      <c r="N223" t="str">
        <f t="shared" si="10"/>
        <v>Arabica</v>
      </c>
      <c r="O223" t="str">
        <f t="shared" si="11"/>
        <v>Large</v>
      </c>
      <c r="P223" t="str">
        <f>_xlfn.XLOOKUP(Orders[[#This Row],[Customer ID]],customers!$A$1:$A$1001,customers!$I$1:$I$1001,,0)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_xlfn.XLOOKUP(orders!D224,products!$A$1:$A$49,products!$D$1:$D$49,,0)</f>
        <v>0.5</v>
      </c>
      <c r="L224" s="6">
        <f>_xlfn.XLOOKUP(orders!D224,products!$A$1:$A$49,products!$E$1:$E$49,,0)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_xlfn.XLOOKUP(orders!D225,products!$A$1:$A$49,products!$D$1:$D$49,,0)</f>
        <v>1</v>
      </c>
      <c r="L225" s="6">
        <f>_xlfn.XLOOKUP(orders!D225,products!$A$1:$A$49,products!$E$1:$E$49,,0)</f>
        <v>14.85</v>
      </c>
      <c r="M225" s="6">
        <f t="shared" si="9"/>
        <v>59.4</v>
      </c>
      <c r="N225" t="str">
        <f t="shared" si="10"/>
        <v>Excelca</v>
      </c>
      <c r="O225" t="str">
        <f t="shared" si="11"/>
        <v>Large</v>
      </c>
      <c r="P225" t="str">
        <f>_xlfn.XLOOKUP(Orders[[#This Row],[Customer ID]],customers!$A$1:$A$1001,customers!$I$1:$I$1001,,0)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_xlfn.XLOOKUP(orders!D226,products!$A$1:$A$49,products!$D$1:$D$49,,0)</f>
        <v>2.5</v>
      </c>
      <c r="L226" s="6">
        <f>_xlfn.XLOOKUP(orders!D226,products!$A$1:$A$49,products!$E$1:$E$49,,0)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_xlfn.XLOOKUP(orders!D227,products!$A$1:$A$49,products!$D$1:$D$49,,0)</f>
        <v>0.2</v>
      </c>
      <c r="L227" s="6">
        <f>_xlfn.XLOOKUP(orders!D227,products!$A$1:$A$49,products!$E$1:$E$49,,0)</f>
        <v>3.5849999999999995</v>
      </c>
      <c r="M227" s="6">
        <f t="shared" si="9"/>
        <v>14.339999999999998</v>
      </c>
      <c r="N227" t="str">
        <f t="shared" si="10"/>
        <v>Robusta</v>
      </c>
      <c r="O227" t="str">
        <f t="shared" si="11"/>
        <v>Large</v>
      </c>
      <c r="P227" t="str">
        <f>_xlfn.XLOOKUP(Orders[[#This Row],[Customer ID]],customers!$A$1:$A$1001,customers!$I$1:$I$1001,,0)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_xlfn.XLOOKUP(orders!D228,products!$A$1:$A$49,products!$D$1:$D$49,,0)</f>
        <v>2.5</v>
      </c>
      <c r="L228" s="6">
        <f>_xlfn.XLOOKUP(orders!D228,products!$A$1:$A$49,products!$E$1:$E$49,,0)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_xlfn.XLOOKUP(orders!D229,products!$A$1:$A$49,products!$D$1:$D$49,,0)</f>
        <v>0.2</v>
      </c>
      <c r="L229" s="6">
        <f>_xlfn.XLOOKUP(orders!D229,products!$A$1:$A$49,products!$E$1:$E$49,,0)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_xlfn.XLOOKUP(orders!D230,products!$A$1:$A$49,products!$D$1:$D$49,,0)</f>
        <v>0.2</v>
      </c>
      <c r="L230" s="6">
        <f>_xlfn.XLOOKUP(orders!D230,products!$A$1:$A$49,products!$E$1:$E$49,,0)</f>
        <v>3.5849999999999995</v>
      </c>
      <c r="M230" s="6">
        <f t="shared" si="9"/>
        <v>17.924999999999997</v>
      </c>
      <c r="N230" t="str">
        <f t="shared" si="10"/>
        <v>Robusta</v>
      </c>
      <c r="O230" t="str">
        <f t="shared" si="11"/>
        <v>Large</v>
      </c>
      <c r="P230" t="str">
        <f>_xlfn.XLOOKUP(Orders[[#This Row],[Customer ID]],customers!$A$1:$A$1001,customers!$I$1:$I$1001,,0)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_xlfn.XLOOKUP(orders!D231,products!$A$1:$A$49,products!$D$1:$D$49,,0)</f>
        <v>0.2</v>
      </c>
      <c r="L231" s="6">
        <f>_xlfn.XLOOKUP(orders!D231,products!$A$1:$A$49,products!$E$1:$E$49,,0)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_xlfn.XLOOKUP(orders!D232,products!$A$1:$A$49,products!$D$1:$D$49,,0)</f>
        <v>2.5</v>
      </c>
      <c r="L232" s="6">
        <f>_xlfn.XLOOKUP(orders!D232,products!$A$1:$A$49,products!$E$1:$E$49,,0)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_xlfn.XLOOKUP(orders!D233,products!$A$1:$A$49,products!$D$1:$D$49,,0)</f>
        <v>0.2</v>
      </c>
      <c r="L233" s="6">
        <f>_xlfn.XLOOKUP(orders!D233,products!$A$1:$A$49,products!$E$1:$E$49,,0)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_xlfn.XLOOKUP(orders!D234,products!$A$1:$A$49,products!$D$1:$D$49,,0)</f>
        <v>0.2</v>
      </c>
      <c r="L234" s="6">
        <f>_xlfn.XLOOKUP(orders!D234,products!$A$1:$A$49,products!$E$1:$E$49,,0)</f>
        <v>4.7549999999999999</v>
      </c>
      <c r="M234" s="6">
        <f t="shared" si="9"/>
        <v>23.774999999999999</v>
      </c>
      <c r="N234" t="str">
        <f t="shared" si="10"/>
        <v>Liberica</v>
      </c>
      <c r="O234" t="str">
        <f t="shared" si="11"/>
        <v>Large</v>
      </c>
      <c r="P234" t="str">
        <f>_xlfn.XLOOKUP(Orders[[#This Row],[Customer ID]],customers!$A$1:$A$1001,customers!$I$1:$I$1001,,0)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_xlfn.XLOOKUP(orders!D235,products!$A$1:$A$49,products!$D$1:$D$49,,0)</f>
        <v>0.2</v>
      </c>
      <c r="L235" s="6">
        <f>_xlfn.XLOOKUP(orders!D235,products!$A$1:$A$49,products!$E$1:$E$49,,0)</f>
        <v>4.125</v>
      </c>
      <c r="M235" s="6">
        <f t="shared" si="9"/>
        <v>20.625</v>
      </c>
      <c r="N235" t="str">
        <f t="shared" si="10"/>
        <v>Excelca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_xlfn.XLOOKUP(orders!D236,products!$A$1:$A$49,products!$D$1:$D$49,,0)</f>
        <v>2.5</v>
      </c>
      <c r="L236" s="6">
        <f>_xlfn.XLOOKUP(orders!D236,products!$A$1:$A$49,products!$E$1:$E$49,,0)</f>
        <v>36.454999999999998</v>
      </c>
      <c r="M236" s="6">
        <f t="shared" si="9"/>
        <v>36.454999999999998</v>
      </c>
      <c r="N236" t="str">
        <f t="shared" si="10"/>
        <v>Liberica</v>
      </c>
      <c r="O236" t="str">
        <f t="shared" si="11"/>
        <v>Large</v>
      </c>
      <c r="P236" t="str">
        <f>_xlfn.XLOOKUP(Orders[[#This Row],[Customer ID]],customers!$A$1:$A$1001,customers!$I$1:$I$1001,,0)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_xlfn.XLOOKUP(orders!D237,products!$A$1:$A$49,products!$D$1:$D$49,,0)</f>
        <v>2.5</v>
      </c>
      <c r="L237" s="6">
        <f>_xlfn.XLOOKUP(orders!D237,products!$A$1:$A$49,products!$E$1:$E$49,,0)</f>
        <v>36.454999999999998</v>
      </c>
      <c r="M237" s="6">
        <f t="shared" si="9"/>
        <v>182.27499999999998</v>
      </c>
      <c r="N237" t="str">
        <f t="shared" si="10"/>
        <v>Liberica</v>
      </c>
      <c r="O237" t="str">
        <f t="shared" si="11"/>
        <v>Large</v>
      </c>
      <c r="P237" t="str">
        <f>_xlfn.XLOOKUP(Orders[[#This Row],[Customer ID]],customers!$A$1:$A$1001,customers!$I$1:$I$1001,,0)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_xlfn.XLOOKUP(orders!D238,products!$A$1:$A$49,products!$D$1:$D$49,,0)</f>
        <v>2.5</v>
      </c>
      <c r="L238" s="6">
        <f>_xlfn.XLOOKUP(orders!D238,products!$A$1:$A$49,products!$E$1:$E$49,,0)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_xlfn.XLOOKUP(orders!D239,products!$A$1:$A$49,products!$D$1:$D$49,,0)</f>
        <v>0.2</v>
      </c>
      <c r="L239" s="6">
        <f>_xlfn.XLOOKUP(orders!D239,products!$A$1:$A$49,products!$E$1:$E$49,,0)</f>
        <v>3.5849999999999995</v>
      </c>
      <c r="M239" s="6">
        <f t="shared" si="9"/>
        <v>3.5849999999999995</v>
      </c>
      <c r="N239" t="str">
        <f t="shared" si="10"/>
        <v>Robusta</v>
      </c>
      <c r="O239" t="str">
        <f t="shared" si="11"/>
        <v>Large</v>
      </c>
      <c r="P239" t="str">
        <f>_xlfn.XLOOKUP(Orders[[#This Row],[Customer ID]],customers!$A$1:$A$1001,customers!$I$1:$I$1001,,0)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_xlfn.XLOOKUP(orders!D240,products!$A$1:$A$49,products!$D$1:$D$49,,0)</f>
        <v>2.5</v>
      </c>
      <c r="L240" s="6">
        <f>_xlfn.XLOOKUP(orders!D240,products!$A$1:$A$49,products!$E$1:$E$49,,0)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_xlfn.XLOOKUP(orders!D241,products!$A$1:$A$49,products!$D$1:$D$49,,0)</f>
        <v>1</v>
      </c>
      <c r="L241" s="6">
        <f>_xlfn.XLOOKUP(orders!D241,products!$A$1:$A$49,products!$E$1:$E$49,,0)</f>
        <v>14.85</v>
      </c>
      <c r="M241" s="6">
        <f t="shared" si="9"/>
        <v>59.4</v>
      </c>
      <c r="N241" t="str">
        <f t="shared" si="10"/>
        <v>Excelca</v>
      </c>
      <c r="O241" t="str">
        <f t="shared" si="11"/>
        <v>Large</v>
      </c>
      <c r="P241" t="str">
        <f>_xlfn.XLOOKUP(Orders[[#This Row],[Customer ID]],customers!$A$1:$A$1001,customers!$I$1:$I$1001,,0)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_xlfn.XLOOKUP(orders!D242,products!$A$1:$A$49,products!$D$1:$D$49,,0)</f>
        <v>2.5</v>
      </c>
      <c r="L242" s="6">
        <f>_xlfn.XLOOKUP(orders!D242,products!$A$1:$A$49,products!$E$1:$E$49,,0)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_xlfn.XLOOKUP(orders!D243,products!$A$1:$A$49,products!$D$1:$D$49,,0)</f>
        <v>2.5</v>
      </c>
      <c r="L243" s="6">
        <f>_xlfn.XLOOKUP(orders!D243,products!$A$1:$A$49,products!$E$1:$E$49,,0)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_xlfn.XLOOKUP(orders!D244,products!$A$1:$A$49,products!$D$1:$D$49,,0)</f>
        <v>1</v>
      </c>
      <c r="L244" s="6">
        <f>_xlfn.XLOOKUP(orders!D244,products!$A$1:$A$49,products!$E$1:$E$49,,0)</f>
        <v>12.15</v>
      </c>
      <c r="M244" s="6">
        <f t="shared" si="9"/>
        <v>36.450000000000003</v>
      </c>
      <c r="N244" t="str">
        <f t="shared" si="10"/>
        <v>Excelca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_xlfn.XLOOKUP(orders!D245,products!$A$1:$A$49,products!$D$1:$D$49,,0)</f>
        <v>0.5</v>
      </c>
      <c r="L245" s="6">
        <f>_xlfn.XLOOKUP(orders!D245,products!$A$1:$A$49,products!$E$1:$E$49,,0)</f>
        <v>7.29</v>
      </c>
      <c r="M245" s="6">
        <f t="shared" si="9"/>
        <v>29.16</v>
      </c>
      <c r="N245" t="str">
        <f t="shared" si="10"/>
        <v>Excelca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_xlfn.XLOOKUP(orders!D246,products!$A$1:$A$49,products!$D$1:$D$49,,0)</f>
        <v>2.5</v>
      </c>
      <c r="L246" s="6">
        <f>_xlfn.XLOOKUP(orders!D246,products!$A$1:$A$49,products!$E$1:$E$49,,0)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_xlfn.XLOOKUP(orders!D247,products!$A$1:$A$49,products!$D$1:$D$49,,0)</f>
        <v>0.2</v>
      </c>
      <c r="L247" s="6">
        <f>_xlfn.XLOOKUP(orders!D247,products!$A$1:$A$49,products!$E$1:$E$49,,0)</f>
        <v>4.7549999999999999</v>
      </c>
      <c r="M247" s="6">
        <f t="shared" si="9"/>
        <v>23.774999999999999</v>
      </c>
      <c r="N247" t="str">
        <f t="shared" si="10"/>
        <v>Liberica</v>
      </c>
      <c r="O247" t="str">
        <f t="shared" si="11"/>
        <v>Large</v>
      </c>
      <c r="P247" t="str">
        <f>_xlfn.XLOOKUP(Orders[[#This Row],[Customer ID]],customers!$A$1:$A$1001,customers!$I$1:$I$1001,,0)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_xlfn.XLOOKUP(orders!D248,products!$A$1:$A$49,products!$D$1:$D$49,,0)</f>
        <v>1</v>
      </c>
      <c r="L248" s="6">
        <f>_xlfn.XLOOKUP(orders!D248,products!$A$1:$A$49,products!$E$1:$E$49,,0)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_xlfn.XLOOKUP(orders!D249,products!$A$1:$A$49,products!$D$1:$D$49,,0)</f>
        <v>0.2</v>
      </c>
      <c r="L249" s="6">
        <f>_xlfn.XLOOKUP(orders!D249,products!$A$1:$A$49,products!$E$1:$E$49,,0)</f>
        <v>3.5849999999999995</v>
      </c>
      <c r="M249" s="6">
        <f t="shared" si="9"/>
        <v>21.509999999999998</v>
      </c>
      <c r="N249" t="str">
        <f t="shared" si="10"/>
        <v>Robusta</v>
      </c>
      <c r="O249" t="str">
        <f t="shared" si="11"/>
        <v>Large</v>
      </c>
      <c r="P249" t="str">
        <f>_xlfn.XLOOKUP(Orders[[#This Row],[Customer ID]],customers!$A$1:$A$1001,customers!$I$1:$I$1001,,0)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_xlfn.XLOOKUP(orders!D250,products!$A$1:$A$49,products!$D$1:$D$49,,0)</f>
        <v>1</v>
      </c>
      <c r="L250" s="6">
        <f>_xlfn.XLOOKUP(orders!D250,products!$A$1:$A$49,products!$E$1:$E$49,,0)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_xlfn.XLOOKUP(orders!D251,products!$A$1:$A$49,products!$D$1:$D$49,,0)</f>
        <v>1</v>
      </c>
      <c r="L251" s="6">
        <f>_xlfn.XLOOKUP(orders!D251,products!$A$1:$A$49,products!$E$1:$E$49,,0)</f>
        <v>15.85</v>
      </c>
      <c r="M251" s="6">
        <f t="shared" si="9"/>
        <v>15.85</v>
      </c>
      <c r="N251" t="str">
        <f t="shared" si="10"/>
        <v>Liberica</v>
      </c>
      <c r="O251" t="str">
        <f t="shared" si="11"/>
        <v>Large</v>
      </c>
      <c r="P251" t="str">
        <f>_xlfn.XLOOKUP(Orders[[#This Row],[Customer ID]],customers!$A$1:$A$1001,customers!$I$1:$I$1001,,0)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_xlfn.XLOOKUP(orders!D252,products!$A$1:$A$49,products!$D$1:$D$49,,0)</f>
        <v>0.2</v>
      </c>
      <c r="L252" s="6">
        <f>_xlfn.XLOOKUP(orders!D252,products!$A$1:$A$49,products!$E$1:$E$49,,0)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_xlfn.XLOOKUP(orders!D253,products!$A$1:$A$49,products!$D$1:$D$49,,0)</f>
        <v>1</v>
      </c>
      <c r="L253" s="6">
        <f>_xlfn.XLOOKUP(orders!D253,products!$A$1:$A$49,products!$E$1:$E$49,,0)</f>
        <v>13.75</v>
      </c>
      <c r="M253" s="6">
        <f t="shared" si="9"/>
        <v>68.75</v>
      </c>
      <c r="N253" t="str">
        <f t="shared" si="10"/>
        <v>Excelca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_xlfn.XLOOKUP(orders!D254,products!$A$1:$A$49,products!$D$1:$D$49,,0)</f>
        <v>1</v>
      </c>
      <c r="L254" s="6">
        <f>_xlfn.XLOOKUP(orders!D254,products!$A$1:$A$49,products!$E$1:$E$49,,0)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_xlfn.XLOOKUP(orders!D255,products!$A$1:$A$49,products!$D$1:$D$49,,0)</f>
        <v>1</v>
      </c>
      <c r="L255" s="6">
        <f>_xlfn.XLOOKUP(orders!D255,products!$A$1:$A$49,products!$E$1:$E$49,,0)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_xlfn.XLOOKUP(orders!D256,products!$A$1:$A$49,products!$D$1:$D$49,,0)</f>
        <v>0.5</v>
      </c>
      <c r="L256" s="6">
        <f>_xlfn.XLOOKUP(orders!D256,products!$A$1:$A$49,products!$E$1:$E$49,,0)</f>
        <v>7.169999999999999</v>
      </c>
      <c r="M256" s="6">
        <f t="shared" si="9"/>
        <v>28.679999999999996</v>
      </c>
      <c r="N256" t="str">
        <f t="shared" si="10"/>
        <v>Robusta</v>
      </c>
      <c r="O256" t="str">
        <f t="shared" si="11"/>
        <v>Large</v>
      </c>
      <c r="P256" t="str">
        <f>_xlfn.XLOOKUP(Orders[[#This Row],[Customer ID]],customers!$A$1:$A$1001,customers!$I$1:$I$1001,,0)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_xlfn.XLOOKUP(orders!D257,products!$A$1:$A$49,products!$D$1:$D$49,,0)</f>
        <v>0.5</v>
      </c>
      <c r="L257" s="6">
        <f>_xlfn.XLOOKUP(orders!D257,products!$A$1:$A$49,products!$E$1:$E$49,,0)</f>
        <v>7.169999999999999</v>
      </c>
      <c r="M257" s="6">
        <f t="shared" si="9"/>
        <v>21.509999999999998</v>
      </c>
      <c r="N257" t="str">
        <f t="shared" si="10"/>
        <v>Robusta</v>
      </c>
      <c r="O257" t="str">
        <f t="shared" si="11"/>
        <v>Large</v>
      </c>
      <c r="P257" t="str">
        <f>_xlfn.XLOOKUP(Orders[[#This Row],[Customer ID]],customers!$A$1:$A$1001,customers!$I$1:$I$1001,,0)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_xlfn.XLOOKUP(orders!D258,products!$A$1:$A$49,products!$D$1:$D$49,,0)</f>
        <v>0.5</v>
      </c>
      <c r="L258" s="6">
        <f>_xlfn.XLOOKUP(orders!D258,products!$A$1:$A$49,products!$E$1:$E$49,,0)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_xlfn.XLOOKUP(orders!D259,products!$A$1:$A$49,products!$D$1:$D$49,,0)</f>
        <v>2.5</v>
      </c>
      <c r="L259" s="6">
        <f>_xlfn.XLOOKUP(orders!D259,products!$A$1:$A$49,products!$E$1:$E$49,,0)</f>
        <v>27.945</v>
      </c>
      <c r="M259" s="6">
        <f t="shared" ref="M259:M322" si="12">L259*E259</f>
        <v>27.945</v>
      </c>
      <c r="N259" t="str">
        <f t="shared" ref="N259:N322" si="13">IF(I259="Rob","Robusta",IF(I259="Exc","Excelca",IF(I259="Ara","Arabica",IF(I259="Lib","Liberica",""))))</f>
        <v>Excelca</v>
      </c>
      <c r="O259" t="str">
        <f t="shared" ref="O259:O322" si="14">IF(J259="M","Medium",IF(J259="L","Large",IF(J259="D","Dark","")))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_xlfn.XLOOKUP(orders!D260,products!$A$1:$A$49,products!$D$1:$D$49,,0)</f>
        <v>2.5</v>
      </c>
      <c r="L260" s="6">
        <f>_xlfn.XLOOKUP(orders!D260,products!$A$1:$A$49,products!$E$1:$E$49,,0)</f>
        <v>27.945</v>
      </c>
      <c r="M260" s="6">
        <f t="shared" si="12"/>
        <v>139.72499999999999</v>
      </c>
      <c r="N260" t="str">
        <f t="shared" si="13"/>
        <v>Excelca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_xlfn.XLOOKUP(orders!D261,products!$A$1:$A$49,products!$D$1:$D$49,,0)</f>
        <v>0.2</v>
      </c>
      <c r="L261" s="6">
        <f>_xlfn.XLOOKUP(orders!D261,products!$A$1:$A$49,products!$E$1:$E$49,,0)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_xlfn.XLOOKUP(orders!D262,products!$A$1:$A$49,products!$D$1:$D$49,,0)</f>
        <v>2.5</v>
      </c>
      <c r="L262" s="6">
        <f>_xlfn.XLOOKUP(orders!D262,products!$A$1:$A$49,products!$E$1:$E$49,,0)</f>
        <v>27.484999999999996</v>
      </c>
      <c r="M262" s="6">
        <f t="shared" si="12"/>
        <v>27.484999999999996</v>
      </c>
      <c r="N262" t="str">
        <f t="shared" si="13"/>
        <v>Robusta</v>
      </c>
      <c r="O262" t="str">
        <f t="shared" si="14"/>
        <v>Large</v>
      </c>
      <c r="P262" t="str">
        <f>_xlfn.XLOOKUP(Orders[[#This Row],[Customer ID]],customers!$A$1:$A$1001,customers!$I$1:$I$1001,,0)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_xlfn.XLOOKUP(orders!D263,products!$A$1:$A$49,products!$D$1:$D$49,,0)</f>
        <v>1</v>
      </c>
      <c r="L263" s="6">
        <f>_xlfn.XLOOKUP(orders!D263,products!$A$1:$A$49,products!$E$1:$E$49,,0)</f>
        <v>11.95</v>
      </c>
      <c r="M263" s="6">
        <f t="shared" si="12"/>
        <v>59.75</v>
      </c>
      <c r="N263" t="str">
        <f t="shared" si="13"/>
        <v>Robusta</v>
      </c>
      <c r="O263" t="str">
        <f t="shared" si="14"/>
        <v>Large</v>
      </c>
      <c r="P263" t="str">
        <f>_xlfn.XLOOKUP(Orders[[#This Row],[Customer ID]],customers!$A$1:$A$1001,customers!$I$1:$I$1001,,0)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_xlfn.XLOOKUP(orders!D264,products!$A$1:$A$49,products!$D$1:$D$49,,0)</f>
        <v>1</v>
      </c>
      <c r="L264" s="6">
        <f>_xlfn.XLOOKUP(orders!D264,products!$A$1:$A$49,products!$E$1:$E$49,,0)</f>
        <v>13.75</v>
      </c>
      <c r="M264" s="6">
        <f t="shared" si="12"/>
        <v>41.25</v>
      </c>
      <c r="N264" t="str">
        <f t="shared" si="13"/>
        <v>Excelca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_xlfn.XLOOKUP(orders!D265,products!$A$1:$A$49,products!$D$1:$D$49,,0)</f>
        <v>2.5</v>
      </c>
      <c r="L265" s="6">
        <f>_xlfn.XLOOKUP(orders!D265,products!$A$1:$A$49,products!$E$1:$E$49,,0)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_xlfn.XLOOKUP(orders!D266,products!$A$1:$A$49,products!$D$1:$D$49,,0)</f>
        <v>1</v>
      </c>
      <c r="L266" s="6">
        <f>_xlfn.XLOOKUP(orders!D266,products!$A$1:$A$49,products!$E$1:$E$49,,0)</f>
        <v>11.95</v>
      </c>
      <c r="M266" s="6">
        <f t="shared" si="12"/>
        <v>59.75</v>
      </c>
      <c r="N266" t="str">
        <f t="shared" si="13"/>
        <v>Robusta</v>
      </c>
      <c r="O266" t="str">
        <f t="shared" si="14"/>
        <v>Large</v>
      </c>
      <c r="P266" t="str">
        <f>_xlfn.XLOOKUP(Orders[[#This Row],[Customer ID]],customers!$A$1:$A$1001,customers!$I$1:$I$1001,,0)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_xlfn.XLOOKUP(orders!D267,products!$A$1:$A$49,products!$D$1:$D$49,,0)</f>
        <v>0.5</v>
      </c>
      <c r="L267" s="6">
        <f>_xlfn.XLOOKUP(orders!D267,products!$A$1:$A$49,products!$E$1:$E$49,,0)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_xlfn.XLOOKUP(orders!D268,products!$A$1:$A$49,products!$D$1:$D$49,,0)</f>
        <v>1</v>
      </c>
      <c r="L268" s="6">
        <f>_xlfn.XLOOKUP(orders!D268,products!$A$1:$A$49,products!$E$1:$E$49,,0)</f>
        <v>12.15</v>
      </c>
      <c r="M268" s="6">
        <f t="shared" si="12"/>
        <v>24.3</v>
      </c>
      <c r="N268" t="str">
        <f t="shared" si="13"/>
        <v>Excelca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_xlfn.XLOOKUP(orders!D269,products!$A$1:$A$49,products!$D$1:$D$49,,0)</f>
        <v>0.2</v>
      </c>
      <c r="L269" s="6">
        <f>_xlfn.XLOOKUP(orders!D269,products!$A$1:$A$49,products!$E$1:$E$49,,0)</f>
        <v>3.645</v>
      </c>
      <c r="M269" s="6">
        <f t="shared" si="12"/>
        <v>21.87</v>
      </c>
      <c r="N269" t="str">
        <f t="shared" si="13"/>
        <v>Excelca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_xlfn.XLOOKUP(orders!D270,products!$A$1:$A$49,products!$D$1:$D$49,,0)</f>
        <v>1</v>
      </c>
      <c r="L270" s="6">
        <f>_xlfn.XLOOKUP(orders!D270,products!$A$1:$A$49,products!$E$1:$E$49,,0)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_xlfn.XLOOKUP(orders!D271,products!$A$1:$A$49,products!$D$1:$D$49,,0)</f>
        <v>0.2</v>
      </c>
      <c r="L271" s="6">
        <f>_xlfn.XLOOKUP(orders!D271,products!$A$1:$A$49,products!$E$1:$E$49,,0)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_xlfn.XLOOKUP(orders!D272,products!$A$1:$A$49,products!$D$1:$D$49,,0)</f>
        <v>0.5</v>
      </c>
      <c r="L272" s="6">
        <f>_xlfn.XLOOKUP(orders!D272,products!$A$1:$A$49,products!$E$1:$E$49,,0)</f>
        <v>7.29</v>
      </c>
      <c r="M272" s="6">
        <f t="shared" si="12"/>
        <v>7.29</v>
      </c>
      <c r="N272" t="str">
        <f t="shared" si="13"/>
        <v>Excelca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_xlfn.XLOOKUP(orders!D273,products!$A$1:$A$49,products!$D$1:$D$49,,0)</f>
        <v>0.2</v>
      </c>
      <c r="L273" s="6">
        <f>_xlfn.XLOOKUP(orders!D273,products!$A$1:$A$49,products!$E$1:$E$49,,0)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_xlfn.XLOOKUP(orders!D274,products!$A$1:$A$49,products!$D$1:$D$49,,0)</f>
        <v>1</v>
      </c>
      <c r="L274" s="6">
        <f>_xlfn.XLOOKUP(orders!D274,products!$A$1:$A$49,products!$E$1:$E$49,,0)</f>
        <v>11.95</v>
      </c>
      <c r="M274" s="6">
        <f t="shared" si="12"/>
        <v>71.699999999999989</v>
      </c>
      <c r="N274" t="str">
        <f t="shared" si="13"/>
        <v>Robusta</v>
      </c>
      <c r="O274" t="str">
        <f t="shared" si="14"/>
        <v>Large</v>
      </c>
      <c r="P274" t="str">
        <f>_xlfn.XLOOKUP(Orders[[#This Row],[Customer ID]],customers!$A$1:$A$1001,customers!$I$1:$I$1001,,0)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_xlfn.XLOOKUP(orders!D275,products!$A$1:$A$49,products!$D$1:$D$49,,0)</f>
        <v>0.2</v>
      </c>
      <c r="L275" s="6">
        <f>_xlfn.XLOOKUP(orders!D275,products!$A$1:$A$49,products!$E$1:$E$49,,0)</f>
        <v>3.8849999999999998</v>
      </c>
      <c r="M275" s="6">
        <f t="shared" si="12"/>
        <v>7.77</v>
      </c>
      <c r="N275" t="str">
        <f t="shared" si="13"/>
        <v>Arabica</v>
      </c>
      <c r="O275" t="str">
        <f t="shared" si="14"/>
        <v>Large</v>
      </c>
      <c r="P275" t="str">
        <f>_xlfn.XLOOKUP(Orders[[#This Row],[Customer ID]],customers!$A$1:$A$1001,customers!$I$1:$I$1001,,0)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_xlfn.XLOOKUP(orders!D276,products!$A$1:$A$49,products!$D$1:$D$49,,0)</f>
        <v>2.5</v>
      </c>
      <c r="L276" s="6">
        <f>_xlfn.XLOOKUP(orders!D276,products!$A$1:$A$49,products!$E$1:$E$49,,0)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_xlfn.XLOOKUP(orders!D277,products!$A$1:$A$49,products!$D$1:$D$49,,0)</f>
        <v>2.5</v>
      </c>
      <c r="L277" s="6">
        <f>_xlfn.XLOOKUP(orders!D277,products!$A$1:$A$49,products!$E$1:$E$49,,0)</f>
        <v>34.154999999999994</v>
      </c>
      <c r="M277" s="6">
        <f t="shared" si="12"/>
        <v>204.92999999999995</v>
      </c>
      <c r="N277" t="str">
        <f t="shared" si="13"/>
        <v>Excelca</v>
      </c>
      <c r="O277" t="str">
        <f t="shared" si="14"/>
        <v>Large</v>
      </c>
      <c r="P277" t="str">
        <f>_xlfn.XLOOKUP(Orders[[#This Row],[Customer ID]],customers!$A$1:$A$1001,customers!$I$1:$I$1001,,0)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_xlfn.XLOOKUP(orders!D278,products!$A$1:$A$49,products!$D$1:$D$49,,0)</f>
        <v>2.5</v>
      </c>
      <c r="L278" s="6">
        <f>_xlfn.XLOOKUP(orders!D278,products!$A$1:$A$49,products!$E$1:$E$49,,0)</f>
        <v>27.484999999999996</v>
      </c>
      <c r="M278" s="6">
        <f t="shared" si="12"/>
        <v>109.93999999999998</v>
      </c>
      <c r="N278" t="str">
        <f t="shared" si="13"/>
        <v>Robusta</v>
      </c>
      <c r="O278" t="str">
        <f t="shared" si="14"/>
        <v>Large</v>
      </c>
      <c r="P278" t="str">
        <f>_xlfn.XLOOKUP(Orders[[#This Row],[Customer ID]],customers!$A$1:$A$1001,customers!$I$1:$I$1001,,0)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_xlfn.XLOOKUP(orders!D279,products!$A$1:$A$49,products!$D$1:$D$49,,0)</f>
        <v>1</v>
      </c>
      <c r="L279" s="6">
        <f>_xlfn.XLOOKUP(orders!D279,products!$A$1:$A$49,products!$E$1:$E$49,,0)</f>
        <v>14.85</v>
      </c>
      <c r="M279" s="6">
        <f t="shared" si="12"/>
        <v>89.1</v>
      </c>
      <c r="N279" t="str">
        <f t="shared" si="13"/>
        <v>Excelca</v>
      </c>
      <c r="O279" t="str">
        <f t="shared" si="14"/>
        <v>Large</v>
      </c>
      <c r="P279" t="str">
        <f>_xlfn.XLOOKUP(Orders[[#This Row],[Customer ID]],customers!$A$1:$A$1001,customers!$I$1:$I$1001,,0)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_xlfn.XLOOKUP(orders!D280,products!$A$1:$A$49,products!$D$1:$D$49,,0)</f>
        <v>0.2</v>
      </c>
      <c r="L280" s="6">
        <f>_xlfn.XLOOKUP(orders!D280,products!$A$1:$A$49,products!$E$1:$E$49,,0)</f>
        <v>3.8849999999999998</v>
      </c>
      <c r="M280" s="6">
        <f t="shared" si="12"/>
        <v>7.77</v>
      </c>
      <c r="N280" t="str">
        <f t="shared" si="13"/>
        <v>Arabica</v>
      </c>
      <c r="O280" t="str">
        <f t="shared" si="14"/>
        <v>Large</v>
      </c>
      <c r="P280" t="str">
        <f>_xlfn.XLOOKUP(Orders[[#This Row],[Customer ID]],customers!$A$1:$A$1001,customers!$I$1:$I$1001,,0)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_xlfn.XLOOKUP(orders!D281,products!$A$1:$A$49,products!$D$1:$D$49,,0)</f>
        <v>2.5</v>
      </c>
      <c r="L281" s="6">
        <f>_xlfn.XLOOKUP(orders!D281,products!$A$1:$A$49,products!$E$1:$E$49,,0)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_xlfn.XLOOKUP(orders!D282,products!$A$1:$A$49,products!$D$1:$D$49,,0)</f>
        <v>0.5</v>
      </c>
      <c r="L282" s="6">
        <f>_xlfn.XLOOKUP(orders!D282,products!$A$1:$A$49,products!$E$1:$E$49,,0)</f>
        <v>8.25</v>
      </c>
      <c r="M282" s="6">
        <f t="shared" si="12"/>
        <v>41.25</v>
      </c>
      <c r="N282" t="str">
        <f t="shared" si="13"/>
        <v>Excelca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_xlfn.XLOOKUP(orders!D283,products!$A$1:$A$49,products!$D$1:$D$49,,0)</f>
        <v>1</v>
      </c>
      <c r="L283" s="6">
        <f>_xlfn.XLOOKUP(orders!D283,products!$A$1:$A$49,products!$E$1:$E$49,,0)</f>
        <v>14.85</v>
      </c>
      <c r="M283" s="6">
        <f t="shared" si="12"/>
        <v>59.4</v>
      </c>
      <c r="N283" t="str">
        <f t="shared" si="13"/>
        <v>Excelca</v>
      </c>
      <c r="O283" t="str">
        <f t="shared" si="14"/>
        <v>Large</v>
      </c>
      <c r="P283" t="str">
        <f>_xlfn.XLOOKUP(Orders[[#This Row],[Customer ID]],customers!$A$1:$A$1001,customers!$I$1:$I$1001,,0)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_xlfn.XLOOKUP(orders!D284,products!$A$1:$A$49,products!$D$1:$D$49,,0)</f>
        <v>0.5</v>
      </c>
      <c r="L284" s="6">
        <f>_xlfn.XLOOKUP(orders!D284,products!$A$1:$A$49,products!$E$1:$E$49,,0)</f>
        <v>7.77</v>
      </c>
      <c r="M284" s="6">
        <f t="shared" si="12"/>
        <v>7.77</v>
      </c>
      <c r="N284" t="str">
        <f t="shared" si="13"/>
        <v>Arabica</v>
      </c>
      <c r="O284" t="str">
        <f t="shared" si="14"/>
        <v>Large</v>
      </c>
      <c r="P284" t="str">
        <f>_xlfn.XLOOKUP(Orders[[#This Row],[Customer ID]],customers!$A$1:$A$1001,customers!$I$1:$I$1001,,0)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_xlfn.XLOOKUP(orders!D285,products!$A$1:$A$49,products!$D$1:$D$49,,0)</f>
        <v>0.5</v>
      </c>
      <c r="L285" s="6">
        <f>_xlfn.XLOOKUP(orders!D285,products!$A$1:$A$49,products!$E$1:$E$49,,0)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_xlfn.XLOOKUP(orders!D286,products!$A$1:$A$49,products!$D$1:$D$49,,0)</f>
        <v>2.5</v>
      </c>
      <c r="L286" s="6">
        <f>_xlfn.XLOOKUP(orders!D286,products!$A$1:$A$49,products!$E$1:$E$49,,0)</f>
        <v>31.624999999999996</v>
      </c>
      <c r="M286" s="6">
        <f t="shared" si="12"/>
        <v>94.874999999999986</v>
      </c>
      <c r="N286" t="str">
        <f t="shared" si="13"/>
        <v>Excelca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_xlfn.XLOOKUP(orders!D287,products!$A$1:$A$49,products!$D$1:$D$49,,0)</f>
        <v>2.5</v>
      </c>
      <c r="L287" s="6">
        <f>_xlfn.XLOOKUP(orders!D287,products!$A$1:$A$49,products!$E$1:$E$49,,0)</f>
        <v>36.454999999999998</v>
      </c>
      <c r="M287" s="6">
        <f t="shared" si="12"/>
        <v>36.454999999999998</v>
      </c>
      <c r="N287" t="str">
        <f t="shared" si="13"/>
        <v>Liberica</v>
      </c>
      <c r="O287" t="str">
        <f t="shared" si="14"/>
        <v>Large</v>
      </c>
      <c r="P287" t="str">
        <f>_xlfn.XLOOKUP(Orders[[#This Row],[Customer ID]],customers!$A$1:$A$1001,customers!$I$1:$I$1001,,0)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_xlfn.XLOOKUP(orders!D288,products!$A$1:$A$49,products!$D$1:$D$49,,0)</f>
        <v>0.2</v>
      </c>
      <c r="L288" s="6">
        <f>_xlfn.XLOOKUP(orders!D288,products!$A$1:$A$49,products!$E$1:$E$49,,0)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_xlfn.XLOOKUP(orders!D289,products!$A$1:$A$49,products!$D$1:$D$49,,0)</f>
        <v>0.2</v>
      </c>
      <c r="L289" s="6">
        <f>_xlfn.XLOOKUP(orders!D289,products!$A$1:$A$49,products!$E$1:$E$49,,0)</f>
        <v>3.5849999999999995</v>
      </c>
      <c r="M289" s="6">
        <f t="shared" si="12"/>
        <v>14.339999999999998</v>
      </c>
      <c r="N289" t="str">
        <f t="shared" si="13"/>
        <v>Robusta</v>
      </c>
      <c r="O289" t="str">
        <f t="shared" si="14"/>
        <v>Large</v>
      </c>
      <c r="P289" t="str">
        <f>_xlfn.XLOOKUP(Orders[[#This Row],[Customer ID]],customers!$A$1:$A$1001,customers!$I$1:$I$1001,,0)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_xlfn.XLOOKUP(orders!D290,products!$A$1:$A$49,products!$D$1:$D$49,,0)</f>
        <v>0.5</v>
      </c>
      <c r="L290" s="6">
        <f>_xlfn.XLOOKUP(orders!D290,products!$A$1:$A$49,products!$E$1:$E$49,,0)</f>
        <v>8.25</v>
      </c>
      <c r="M290" s="6">
        <f t="shared" si="12"/>
        <v>8.25</v>
      </c>
      <c r="N290" t="str">
        <f t="shared" si="13"/>
        <v>Excelca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_xlfn.XLOOKUP(orders!D291,products!$A$1:$A$49,products!$D$1:$D$49,,0)</f>
        <v>0.2</v>
      </c>
      <c r="L291" s="6">
        <f>_xlfn.XLOOKUP(orders!D291,products!$A$1:$A$49,products!$E$1:$E$49,,0)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_xlfn.XLOOKUP(orders!D292,products!$A$1:$A$49,products!$D$1:$D$49,,0)</f>
        <v>1</v>
      </c>
      <c r="L292" s="6">
        <f>_xlfn.XLOOKUP(orders!D292,products!$A$1:$A$49,products!$E$1:$E$49,,0)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_xlfn.XLOOKUP(orders!D293,products!$A$1:$A$49,products!$D$1:$D$49,,0)</f>
        <v>0.5</v>
      </c>
      <c r="L293" s="6">
        <f>_xlfn.XLOOKUP(orders!D293,products!$A$1:$A$49,products!$E$1:$E$49,,0)</f>
        <v>8.25</v>
      </c>
      <c r="M293" s="6">
        <f t="shared" si="12"/>
        <v>16.5</v>
      </c>
      <c r="N293" t="str">
        <f t="shared" si="13"/>
        <v>Excelca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_xlfn.XLOOKUP(orders!D294,products!$A$1:$A$49,products!$D$1:$D$49,,0)</f>
        <v>0.5</v>
      </c>
      <c r="L294" s="6">
        <f>_xlfn.XLOOKUP(orders!D294,products!$A$1:$A$49,products!$E$1:$E$49,,0)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_xlfn.XLOOKUP(orders!D295,products!$A$1:$A$49,products!$D$1:$D$49,,0)</f>
        <v>0.5</v>
      </c>
      <c r="L295" s="6">
        <f>_xlfn.XLOOKUP(orders!D295,products!$A$1:$A$49,products!$E$1:$E$49,,0)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_xlfn.XLOOKUP(orders!D296,products!$A$1:$A$49,products!$D$1:$D$49,,0)</f>
        <v>1</v>
      </c>
      <c r="L296" s="6">
        <f>_xlfn.XLOOKUP(orders!D296,products!$A$1:$A$49,products!$E$1:$E$49,,0)</f>
        <v>14.85</v>
      </c>
      <c r="M296" s="6">
        <f t="shared" si="12"/>
        <v>44.55</v>
      </c>
      <c r="N296" t="str">
        <f t="shared" si="13"/>
        <v>Excelca</v>
      </c>
      <c r="O296" t="str">
        <f t="shared" si="14"/>
        <v>Large</v>
      </c>
      <c r="P296" t="str">
        <f>_xlfn.XLOOKUP(Orders[[#This Row],[Customer ID]],customers!$A$1:$A$1001,customers!$I$1:$I$1001,,0)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_xlfn.XLOOKUP(orders!D297,products!$A$1:$A$49,products!$D$1:$D$49,,0)</f>
        <v>1</v>
      </c>
      <c r="L297" s="6">
        <f>_xlfn.XLOOKUP(orders!D297,products!$A$1:$A$49,products!$E$1:$E$49,,0)</f>
        <v>13.75</v>
      </c>
      <c r="M297" s="6">
        <f t="shared" si="12"/>
        <v>27.5</v>
      </c>
      <c r="N297" t="str">
        <f t="shared" si="13"/>
        <v>Excelca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_xlfn.XLOOKUP(orders!D298,products!$A$1:$A$49,products!$D$1:$D$49,,0)</f>
        <v>0.5</v>
      </c>
      <c r="L298" s="6">
        <f>_xlfn.XLOOKUP(orders!D298,products!$A$1:$A$49,products!$E$1:$E$49,,0)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_xlfn.XLOOKUP(orders!D299,products!$A$1:$A$49,products!$D$1:$D$49,,0)</f>
        <v>0.5</v>
      </c>
      <c r="L299" s="6">
        <f>_xlfn.XLOOKUP(orders!D299,products!$A$1:$A$49,products!$E$1:$E$49,,0)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_xlfn.XLOOKUP(orders!D300,products!$A$1:$A$49,products!$D$1:$D$49,,0)</f>
        <v>0.2</v>
      </c>
      <c r="L300" s="6">
        <f>_xlfn.XLOOKUP(orders!D300,products!$A$1:$A$49,products!$E$1:$E$49,,0)</f>
        <v>4.4550000000000001</v>
      </c>
      <c r="M300" s="6">
        <f t="shared" si="12"/>
        <v>26.73</v>
      </c>
      <c r="N300" t="str">
        <f t="shared" si="13"/>
        <v>Excelca</v>
      </c>
      <c r="O300" t="str">
        <f t="shared" si="14"/>
        <v>Large</v>
      </c>
      <c r="P300" t="str">
        <f>_xlfn.XLOOKUP(Orders[[#This Row],[Customer ID]],customers!$A$1:$A$1001,customers!$I$1:$I$1001,,0)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_xlfn.XLOOKUP(orders!D301,products!$A$1:$A$49,products!$D$1:$D$49,,0)</f>
        <v>2.5</v>
      </c>
      <c r="L301" s="6">
        <f>_xlfn.XLOOKUP(orders!D301,products!$A$1:$A$49,products!$E$1:$E$49,,0)</f>
        <v>34.154999999999994</v>
      </c>
      <c r="M301" s="6">
        <f t="shared" si="12"/>
        <v>204.92999999999995</v>
      </c>
      <c r="N301" t="str">
        <f t="shared" si="13"/>
        <v>Excelca</v>
      </c>
      <c r="O301" t="str">
        <f t="shared" si="14"/>
        <v>Large</v>
      </c>
      <c r="P301" t="str">
        <f>_xlfn.XLOOKUP(Orders[[#This Row],[Customer ID]],customers!$A$1:$A$1001,customers!$I$1:$I$1001,,0)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_xlfn.XLOOKUP(orders!D302,products!$A$1:$A$49,products!$D$1:$D$49,,0)</f>
        <v>1</v>
      </c>
      <c r="L302" s="6">
        <f>_xlfn.XLOOKUP(orders!D302,products!$A$1:$A$49,products!$E$1:$E$49,,0)</f>
        <v>12.95</v>
      </c>
      <c r="M302" s="6">
        <f t="shared" si="12"/>
        <v>38.849999999999994</v>
      </c>
      <c r="N302" t="str">
        <f t="shared" si="13"/>
        <v>Arabica</v>
      </c>
      <c r="O302" t="str">
        <f t="shared" si="14"/>
        <v>Large</v>
      </c>
      <c r="P302" t="str">
        <f>_xlfn.XLOOKUP(Orders[[#This Row],[Customer ID]],customers!$A$1:$A$1001,customers!$I$1:$I$1001,,0)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_xlfn.XLOOKUP(orders!D303,products!$A$1:$A$49,products!$D$1:$D$49,,0)</f>
        <v>0.2</v>
      </c>
      <c r="L303" s="6">
        <f>_xlfn.XLOOKUP(orders!D303,products!$A$1:$A$49,products!$E$1:$E$49,,0)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_xlfn.XLOOKUP(orders!D304,products!$A$1:$A$49,products!$D$1:$D$49,,0)</f>
        <v>0.5</v>
      </c>
      <c r="L304" s="6">
        <f>_xlfn.XLOOKUP(orders!D304,products!$A$1:$A$49,products!$E$1:$E$49,,0)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_xlfn.XLOOKUP(orders!D305,products!$A$1:$A$49,products!$D$1:$D$49,,0)</f>
        <v>2.5</v>
      </c>
      <c r="L305" s="6">
        <f>_xlfn.XLOOKUP(orders!D305,products!$A$1:$A$49,products!$E$1:$E$49,,0)</f>
        <v>27.945</v>
      </c>
      <c r="M305" s="6">
        <f t="shared" si="12"/>
        <v>111.78</v>
      </c>
      <c r="N305" t="str">
        <f t="shared" si="13"/>
        <v>Excelca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_xlfn.XLOOKUP(orders!D306,products!$A$1:$A$49,products!$D$1:$D$49,,0)</f>
        <v>0.2</v>
      </c>
      <c r="L306" s="6">
        <f>_xlfn.XLOOKUP(orders!D306,products!$A$1:$A$49,products!$E$1:$E$49,,0)</f>
        <v>3.8849999999999998</v>
      </c>
      <c r="M306" s="6">
        <f t="shared" si="12"/>
        <v>3.8849999999999998</v>
      </c>
      <c r="N306" t="str">
        <f t="shared" si="13"/>
        <v>Arabica</v>
      </c>
      <c r="O306" t="str">
        <f t="shared" si="14"/>
        <v>Large</v>
      </c>
      <c r="P306" t="str">
        <f>_xlfn.XLOOKUP(Orders[[#This Row],[Customer ID]],customers!$A$1:$A$1001,customers!$I$1:$I$1001,,0)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_xlfn.XLOOKUP(orders!D307,products!$A$1:$A$49,products!$D$1:$D$49,,0)</f>
        <v>0.2</v>
      </c>
      <c r="L307" s="6">
        <f>_xlfn.XLOOKUP(orders!D307,products!$A$1:$A$49,products!$E$1:$E$49,,0)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_xlfn.XLOOKUP(orders!D308,products!$A$1:$A$49,products!$D$1:$D$49,,0)</f>
        <v>0.2</v>
      </c>
      <c r="L308" s="6">
        <f>_xlfn.XLOOKUP(orders!D308,products!$A$1:$A$49,products!$E$1:$E$49,,0)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_xlfn.XLOOKUP(orders!D309,products!$A$1:$A$49,products!$D$1:$D$49,,0)</f>
        <v>1</v>
      </c>
      <c r="L309" s="6">
        <f>_xlfn.XLOOKUP(orders!D309,products!$A$1:$A$49,products!$E$1:$E$49,,0)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_xlfn.XLOOKUP(orders!D310,products!$A$1:$A$49,products!$D$1:$D$49,,0)</f>
        <v>1</v>
      </c>
      <c r="L310" s="6">
        <f>_xlfn.XLOOKUP(orders!D310,products!$A$1:$A$49,products!$E$1:$E$49,,0)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_xlfn.XLOOKUP(orders!D311,products!$A$1:$A$49,products!$D$1:$D$49,,0)</f>
        <v>0.2</v>
      </c>
      <c r="L311" s="6">
        <f>_xlfn.XLOOKUP(orders!D311,products!$A$1:$A$49,products!$E$1:$E$49,,0)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_xlfn.XLOOKUP(orders!D312,products!$A$1:$A$49,products!$D$1:$D$49,,0)</f>
        <v>1</v>
      </c>
      <c r="L312" s="6">
        <f>_xlfn.XLOOKUP(orders!D312,products!$A$1:$A$49,products!$E$1:$E$49,,0)</f>
        <v>14.85</v>
      </c>
      <c r="M312" s="6">
        <f t="shared" si="12"/>
        <v>14.85</v>
      </c>
      <c r="N312" t="str">
        <f t="shared" si="13"/>
        <v>Excelca</v>
      </c>
      <c r="O312" t="str">
        <f t="shared" si="14"/>
        <v>Large</v>
      </c>
      <c r="P312" t="str">
        <f>_xlfn.XLOOKUP(Orders[[#This Row],[Customer ID]],customers!$A$1:$A$1001,customers!$I$1:$I$1001,,0)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_xlfn.XLOOKUP(orders!D313,products!$A$1:$A$49,products!$D$1:$D$49,,0)</f>
        <v>2.5</v>
      </c>
      <c r="L313" s="6">
        <f>_xlfn.XLOOKUP(orders!D313,products!$A$1:$A$49,products!$E$1:$E$49,,0)</f>
        <v>31.624999999999996</v>
      </c>
      <c r="M313" s="6">
        <f t="shared" si="12"/>
        <v>189.74999999999997</v>
      </c>
      <c r="N313" t="str">
        <f t="shared" si="13"/>
        <v>Excelca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_xlfn.XLOOKUP(orders!D314,products!$A$1:$A$49,products!$D$1:$D$49,,0)</f>
        <v>0.5</v>
      </c>
      <c r="L314" s="6">
        <f>_xlfn.XLOOKUP(orders!D314,products!$A$1:$A$49,products!$E$1:$E$49,,0)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_xlfn.XLOOKUP(orders!D315,products!$A$1:$A$49,products!$D$1:$D$49,,0)</f>
        <v>1</v>
      </c>
      <c r="L315" s="6">
        <f>_xlfn.XLOOKUP(orders!D315,products!$A$1:$A$49,products!$E$1:$E$49,,0)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_xlfn.XLOOKUP(orders!D316,products!$A$1:$A$49,products!$D$1:$D$49,,0)</f>
        <v>1</v>
      </c>
      <c r="L316" s="6">
        <f>_xlfn.XLOOKUP(orders!D316,products!$A$1:$A$49,products!$E$1:$E$49,,0)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_xlfn.XLOOKUP(orders!D317,products!$A$1:$A$49,products!$D$1:$D$49,,0)</f>
        <v>2.5</v>
      </c>
      <c r="L317" s="6">
        <f>_xlfn.XLOOKUP(orders!D317,products!$A$1:$A$49,products!$E$1:$E$49,,0)</f>
        <v>34.154999999999994</v>
      </c>
      <c r="M317" s="6">
        <f t="shared" si="12"/>
        <v>34.154999999999994</v>
      </c>
      <c r="N317" t="str">
        <f t="shared" si="13"/>
        <v>Excelca</v>
      </c>
      <c r="O317" t="str">
        <f t="shared" si="14"/>
        <v>Large</v>
      </c>
      <c r="P317" t="str">
        <f>_xlfn.XLOOKUP(Orders[[#This Row],[Customer ID]],customers!$A$1:$A$1001,customers!$I$1:$I$1001,,0)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_xlfn.XLOOKUP(orders!D318,products!$A$1:$A$49,products!$D$1:$D$49,,0)</f>
        <v>2.5</v>
      </c>
      <c r="L318" s="6">
        <f>_xlfn.XLOOKUP(orders!D318,products!$A$1:$A$49,products!$E$1:$E$49,,0)</f>
        <v>34.154999999999994</v>
      </c>
      <c r="M318" s="6">
        <f t="shared" si="12"/>
        <v>204.92999999999995</v>
      </c>
      <c r="N318" t="str">
        <f t="shared" si="13"/>
        <v>Excelca</v>
      </c>
      <c r="O318" t="str">
        <f t="shared" si="14"/>
        <v>Large</v>
      </c>
      <c r="P318" t="str">
        <f>_xlfn.XLOOKUP(Orders[[#This Row],[Customer ID]],customers!$A$1:$A$1001,customers!$I$1:$I$1001,,0)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_xlfn.XLOOKUP(orders!D319,products!$A$1:$A$49,products!$D$1:$D$49,,0)</f>
        <v>0.5</v>
      </c>
      <c r="L319" s="6">
        <f>_xlfn.XLOOKUP(orders!D319,products!$A$1:$A$49,products!$E$1:$E$49,,0)</f>
        <v>7.29</v>
      </c>
      <c r="M319" s="6">
        <f t="shared" si="12"/>
        <v>21.87</v>
      </c>
      <c r="N319" t="str">
        <f t="shared" si="13"/>
        <v>Excelca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_xlfn.XLOOKUP(orders!D320,products!$A$1:$A$49,products!$D$1:$D$49,,0)</f>
        <v>2.5</v>
      </c>
      <c r="L320" s="6">
        <f>_xlfn.XLOOKUP(orders!D320,products!$A$1:$A$49,products!$E$1:$E$49,,0)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_xlfn.XLOOKUP(orders!D321,products!$A$1:$A$49,products!$D$1:$D$49,,0)</f>
        <v>0.2</v>
      </c>
      <c r="L321" s="6">
        <f>_xlfn.XLOOKUP(orders!D321,products!$A$1:$A$49,products!$E$1:$E$49,,0)</f>
        <v>4.125</v>
      </c>
      <c r="M321" s="6">
        <f t="shared" si="12"/>
        <v>8.25</v>
      </c>
      <c r="N321" t="str">
        <f t="shared" si="13"/>
        <v>Excelca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_xlfn.XLOOKUP(orders!D322,products!$A$1:$A$49,products!$D$1:$D$49,,0)</f>
        <v>0.2</v>
      </c>
      <c r="L322" s="6">
        <f>_xlfn.XLOOKUP(orders!D322,products!$A$1:$A$49,products!$E$1:$E$49,,0)</f>
        <v>3.8849999999999998</v>
      </c>
      <c r="M322" s="6">
        <f t="shared" si="12"/>
        <v>19.424999999999997</v>
      </c>
      <c r="N322" t="str">
        <f t="shared" si="13"/>
        <v>Arabica</v>
      </c>
      <c r="O322" t="str">
        <f t="shared" si="14"/>
        <v>Large</v>
      </c>
      <c r="P322" t="str">
        <f>_xlfn.XLOOKUP(Orders[[#This Row],[Customer ID]],customers!$A$1:$A$1001,customers!$I$1:$I$1001,,0)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_xlfn.XLOOKUP(orders!D323,products!$A$1:$A$49,products!$D$1:$D$49,,0)</f>
        <v>0.2</v>
      </c>
      <c r="L323" s="6">
        <f>_xlfn.XLOOKUP(orders!D323,products!$A$1:$A$49,products!$E$1:$E$49,,0)</f>
        <v>3.375</v>
      </c>
      <c r="M323" s="6">
        <f t="shared" ref="M323:M386" si="15">L323*E323</f>
        <v>20.25</v>
      </c>
      <c r="N323" t="str">
        <f t="shared" ref="N323:N386" si="16">IF(I323="Rob","Robusta",IF(I323="Exc","Excelca",IF(I323="Ara","Arabica",IF(I323="Lib","Liberica",""))))</f>
        <v>Arabica</v>
      </c>
      <c r="O323" t="str">
        <f t="shared" ref="O323:O386" si="17">IF(J323="M","Medium",IF(J323="L","Large",IF(J323="D","Dark","")))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_xlfn.XLOOKUP(orders!D324,products!$A$1:$A$49,products!$D$1:$D$49,,0)</f>
        <v>0.5</v>
      </c>
      <c r="L324" s="6">
        <f>_xlfn.XLOOKUP(orders!D324,products!$A$1:$A$49,products!$E$1:$E$49,,0)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_xlfn.XLOOKUP(orders!D325,products!$A$1:$A$49,products!$D$1:$D$49,,0)</f>
        <v>0.2</v>
      </c>
      <c r="L325" s="6">
        <f>_xlfn.XLOOKUP(orders!D325,products!$A$1:$A$49,products!$E$1:$E$49,,0)</f>
        <v>3.645</v>
      </c>
      <c r="M325" s="6">
        <f t="shared" si="15"/>
        <v>18.225000000000001</v>
      </c>
      <c r="N325" t="str">
        <f t="shared" si="16"/>
        <v>Excelca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_xlfn.XLOOKUP(orders!D326,products!$A$1:$A$49,products!$D$1:$D$49,,0)</f>
        <v>1</v>
      </c>
      <c r="L326" s="6">
        <f>_xlfn.XLOOKUP(orders!D326,products!$A$1:$A$49,products!$E$1:$E$49,,0)</f>
        <v>13.75</v>
      </c>
      <c r="M326" s="6">
        <f t="shared" si="15"/>
        <v>13.75</v>
      </c>
      <c r="N326" t="str">
        <f t="shared" si="16"/>
        <v>Excelca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_xlfn.XLOOKUP(orders!D327,products!$A$1:$A$49,products!$D$1:$D$49,,0)</f>
        <v>2.5</v>
      </c>
      <c r="L327" s="6">
        <f>_xlfn.XLOOKUP(orders!D327,products!$A$1:$A$49,products!$E$1:$E$49,,0)</f>
        <v>29.784999999999997</v>
      </c>
      <c r="M327" s="6">
        <f t="shared" si="15"/>
        <v>29.784999999999997</v>
      </c>
      <c r="N327" t="str">
        <f t="shared" si="16"/>
        <v>Arabica</v>
      </c>
      <c r="O327" t="str">
        <f t="shared" si="17"/>
        <v>Large</v>
      </c>
      <c r="P327" t="str">
        <f>_xlfn.XLOOKUP(Orders[[#This Row],[Customer ID]],customers!$A$1:$A$1001,customers!$I$1:$I$1001,,0)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_xlfn.XLOOKUP(orders!D328,products!$A$1:$A$49,products!$D$1:$D$49,,0)</f>
        <v>1</v>
      </c>
      <c r="L328" s="6">
        <f>_xlfn.XLOOKUP(orders!D328,products!$A$1:$A$49,products!$E$1:$E$49,,0)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_xlfn.XLOOKUP(orders!D329,products!$A$1:$A$49,products!$D$1:$D$49,,0)</f>
        <v>1</v>
      </c>
      <c r="L329" s="6">
        <f>_xlfn.XLOOKUP(orders!D329,products!$A$1:$A$49,products!$E$1:$E$49,,0)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_xlfn.XLOOKUP(orders!D330,products!$A$1:$A$49,products!$D$1:$D$49,,0)</f>
        <v>0.5</v>
      </c>
      <c r="L330" s="6">
        <f>_xlfn.XLOOKUP(orders!D330,products!$A$1:$A$49,products!$E$1:$E$49,,0)</f>
        <v>9.51</v>
      </c>
      <c r="M330" s="6">
        <f t="shared" si="15"/>
        <v>38.04</v>
      </c>
      <c r="N330" t="str">
        <f t="shared" si="16"/>
        <v>Liberica</v>
      </c>
      <c r="O330" t="str">
        <f t="shared" si="17"/>
        <v>Large</v>
      </c>
      <c r="P330" t="str">
        <f>_xlfn.XLOOKUP(Orders[[#This Row],[Customer ID]],customers!$A$1:$A$1001,customers!$I$1:$I$1001,,0)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_xlfn.XLOOKUP(orders!D331,products!$A$1:$A$49,products!$D$1:$D$49,,0)</f>
        <v>0.5</v>
      </c>
      <c r="L331" s="6">
        <f>_xlfn.XLOOKUP(orders!D331,products!$A$1:$A$49,products!$E$1:$E$49,,0)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_xlfn.XLOOKUP(orders!D332,products!$A$1:$A$49,products!$D$1:$D$49,,0)</f>
        <v>0.5</v>
      </c>
      <c r="L332" s="6">
        <f>_xlfn.XLOOKUP(orders!D332,products!$A$1:$A$49,products!$E$1:$E$49,,0)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_xlfn.XLOOKUP(orders!D333,products!$A$1:$A$49,products!$D$1:$D$49,,0)</f>
        <v>2.5</v>
      </c>
      <c r="L333" s="6">
        <f>_xlfn.XLOOKUP(orders!D333,products!$A$1:$A$49,products!$E$1:$E$49,,0)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_xlfn.XLOOKUP(orders!D334,products!$A$1:$A$49,products!$D$1:$D$49,,0)</f>
        <v>0.5</v>
      </c>
      <c r="L334" s="6">
        <f>_xlfn.XLOOKUP(orders!D334,products!$A$1:$A$49,products!$E$1:$E$49,,0)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_xlfn.XLOOKUP(orders!D335,products!$A$1:$A$49,products!$D$1:$D$49,,0)</f>
        <v>0.5</v>
      </c>
      <c r="L335" s="6">
        <f>_xlfn.XLOOKUP(orders!D335,products!$A$1:$A$49,products!$E$1:$E$49,,0)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_xlfn.XLOOKUP(orders!D336,products!$A$1:$A$49,products!$D$1:$D$49,,0)</f>
        <v>1</v>
      </c>
      <c r="L336" s="6">
        <f>_xlfn.XLOOKUP(orders!D336,products!$A$1:$A$49,products!$E$1:$E$49,,0)</f>
        <v>11.95</v>
      </c>
      <c r="M336" s="6">
        <f t="shared" si="15"/>
        <v>59.75</v>
      </c>
      <c r="N336" t="str">
        <f t="shared" si="16"/>
        <v>Robusta</v>
      </c>
      <c r="O336" t="str">
        <f t="shared" si="17"/>
        <v>Large</v>
      </c>
      <c r="P336" t="str">
        <f>_xlfn.XLOOKUP(Orders[[#This Row],[Customer ID]],customers!$A$1:$A$1001,customers!$I$1:$I$1001,,0)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_xlfn.XLOOKUP(orders!D337,products!$A$1:$A$49,products!$D$1:$D$49,,0)</f>
        <v>0.2</v>
      </c>
      <c r="L337" s="6">
        <f>_xlfn.XLOOKUP(orders!D337,products!$A$1:$A$49,products!$E$1:$E$49,,0)</f>
        <v>4.7549999999999999</v>
      </c>
      <c r="M337" s="6">
        <f t="shared" si="15"/>
        <v>28.53</v>
      </c>
      <c r="N337" t="str">
        <f t="shared" si="16"/>
        <v>Liberica</v>
      </c>
      <c r="O337" t="str">
        <f t="shared" si="17"/>
        <v>Large</v>
      </c>
      <c r="P337" t="str">
        <f>_xlfn.XLOOKUP(Orders[[#This Row],[Customer ID]],customers!$A$1:$A$1001,customers!$I$1:$I$1001,,0)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_xlfn.XLOOKUP(orders!D338,products!$A$1:$A$49,products!$D$1:$D$49,,0)</f>
        <v>1</v>
      </c>
      <c r="L338" s="6">
        <f>_xlfn.XLOOKUP(orders!D338,products!$A$1:$A$49,products!$E$1:$E$49,,0)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_xlfn.XLOOKUP(orders!D339,products!$A$1:$A$49,products!$D$1:$D$49,,0)</f>
        <v>2.5</v>
      </c>
      <c r="L339" s="6">
        <f>_xlfn.XLOOKUP(orders!D339,products!$A$1:$A$49,products!$E$1:$E$49,,0)</f>
        <v>27.945</v>
      </c>
      <c r="M339" s="6">
        <f t="shared" si="15"/>
        <v>55.89</v>
      </c>
      <c r="N339" t="str">
        <f t="shared" si="16"/>
        <v>Excelca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_xlfn.XLOOKUP(orders!D340,products!$A$1:$A$49,products!$D$1:$D$49,,0)</f>
        <v>1</v>
      </c>
      <c r="L340" s="6">
        <f>_xlfn.XLOOKUP(orders!D340,products!$A$1:$A$49,products!$E$1:$E$49,,0)</f>
        <v>14.85</v>
      </c>
      <c r="M340" s="6">
        <f t="shared" si="15"/>
        <v>59.4</v>
      </c>
      <c r="N340" t="str">
        <f t="shared" si="16"/>
        <v>Excelca</v>
      </c>
      <c r="O340" t="str">
        <f t="shared" si="17"/>
        <v>Large</v>
      </c>
      <c r="P340" t="str">
        <f>_xlfn.XLOOKUP(Orders[[#This Row],[Customer ID]],customers!$A$1:$A$1001,customers!$I$1:$I$1001,,0)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_xlfn.XLOOKUP(orders!D341,products!$A$1:$A$49,products!$D$1:$D$49,,0)</f>
        <v>0.2</v>
      </c>
      <c r="L341" s="6">
        <f>_xlfn.XLOOKUP(orders!D341,products!$A$1:$A$49,products!$E$1:$E$49,,0)</f>
        <v>3.645</v>
      </c>
      <c r="M341" s="6">
        <f t="shared" si="15"/>
        <v>7.29</v>
      </c>
      <c r="N341" t="str">
        <f t="shared" si="16"/>
        <v>Excelca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_xlfn.XLOOKUP(orders!D342,products!$A$1:$A$49,products!$D$1:$D$49,,0)</f>
        <v>0.5</v>
      </c>
      <c r="L342" s="6">
        <f>_xlfn.XLOOKUP(orders!D342,products!$A$1:$A$49,products!$E$1:$E$49,,0)</f>
        <v>7.29</v>
      </c>
      <c r="M342" s="6">
        <f t="shared" si="15"/>
        <v>7.29</v>
      </c>
      <c r="N342" t="str">
        <f t="shared" si="16"/>
        <v>Excelca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_xlfn.XLOOKUP(orders!D343,products!$A$1:$A$49,products!$D$1:$D$49,,0)</f>
        <v>0.5</v>
      </c>
      <c r="L343" s="6">
        <f>_xlfn.XLOOKUP(orders!D343,products!$A$1:$A$49,products!$E$1:$E$49,,0)</f>
        <v>8.91</v>
      </c>
      <c r="M343" s="6">
        <f t="shared" si="15"/>
        <v>17.82</v>
      </c>
      <c r="N343" t="str">
        <f t="shared" si="16"/>
        <v>Excelca</v>
      </c>
      <c r="O343" t="str">
        <f t="shared" si="17"/>
        <v>Large</v>
      </c>
      <c r="P343" t="str">
        <f>_xlfn.XLOOKUP(Orders[[#This Row],[Customer ID]],customers!$A$1:$A$1001,customers!$I$1:$I$1001,,0)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_xlfn.XLOOKUP(orders!D344,products!$A$1:$A$49,products!$D$1:$D$49,,0)</f>
        <v>0.5</v>
      </c>
      <c r="L344" s="6">
        <f>_xlfn.XLOOKUP(orders!D344,products!$A$1:$A$49,products!$E$1:$E$49,,0)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_xlfn.XLOOKUP(orders!D345,products!$A$1:$A$49,products!$D$1:$D$49,,0)</f>
        <v>0.5</v>
      </c>
      <c r="L345" s="6">
        <f>_xlfn.XLOOKUP(orders!D345,products!$A$1:$A$49,products!$E$1:$E$49,,0)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_xlfn.XLOOKUP(orders!D346,products!$A$1:$A$49,products!$D$1:$D$49,,0)</f>
        <v>1</v>
      </c>
      <c r="L346" s="6">
        <f>_xlfn.XLOOKUP(orders!D346,products!$A$1:$A$49,products!$E$1:$E$49,,0)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_xlfn.XLOOKUP(orders!D347,products!$A$1:$A$49,products!$D$1:$D$49,,0)</f>
        <v>1</v>
      </c>
      <c r="L347" s="6">
        <f>_xlfn.XLOOKUP(orders!D347,products!$A$1:$A$49,products!$E$1:$E$49,,0)</f>
        <v>11.95</v>
      </c>
      <c r="M347" s="6">
        <f t="shared" si="15"/>
        <v>59.75</v>
      </c>
      <c r="N347" t="str">
        <f t="shared" si="16"/>
        <v>Robusta</v>
      </c>
      <c r="O347" t="str">
        <f t="shared" si="17"/>
        <v>Large</v>
      </c>
      <c r="P347" t="str">
        <f>_xlfn.XLOOKUP(Orders[[#This Row],[Customer ID]],customers!$A$1:$A$1001,customers!$I$1:$I$1001,,0)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_xlfn.XLOOKUP(orders!D348,products!$A$1:$A$49,products!$D$1:$D$49,,0)</f>
        <v>0.5</v>
      </c>
      <c r="L348" s="6">
        <f>_xlfn.XLOOKUP(orders!D348,products!$A$1:$A$49,products!$E$1:$E$49,,0)</f>
        <v>7.77</v>
      </c>
      <c r="M348" s="6">
        <f t="shared" si="15"/>
        <v>23.31</v>
      </c>
      <c r="N348" t="str">
        <f t="shared" si="16"/>
        <v>Arabica</v>
      </c>
      <c r="O348" t="str">
        <f t="shared" si="17"/>
        <v>Large</v>
      </c>
      <c r="P348" t="str">
        <f>_xlfn.XLOOKUP(Orders[[#This Row],[Customer ID]],customers!$A$1:$A$1001,customers!$I$1:$I$1001,,0)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_xlfn.XLOOKUP(orders!D349,products!$A$1:$A$49,products!$D$1:$D$49,,0)</f>
        <v>1</v>
      </c>
      <c r="L349" s="6">
        <f>_xlfn.XLOOKUP(orders!D349,products!$A$1:$A$49,products!$E$1:$E$49,,0)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_xlfn.XLOOKUP(orders!D350,products!$A$1:$A$49,products!$D$1:$D$49,,0)</f>
        <v>2.5</v>
      </c>
      <c r="L350" s="6">
        <f>_xlfn.XLOOKUP(orders!D350,products!$A$1:$A$49,products!$E$1:$E$49,,0)</f>
        <v>34.154999999999994</v>
      </c>
      <c r="M350" s="6">
        <f t="shared" si="15"/>
        <v>204.92999999999995</v>
      </c>
      <c r="N350" t="str">
        <f t="shared" si="16"/>
        <v>Excelca</v>
      </c>
      <c r="O350" t="str">
        <f t="shared" si="17"/>
        <v>Large</v>
      </c>
      <c r="P350" t="str">
        <f>_xlfn.XLOOKUP(Orders[[#This Row],[Customer ID]],customers!$A$1:$A$1001,customers!$I$1:$I$1001,,0)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_xlfn.XLOOKUP(orders!D351,products!$A$1:$A$49,products!$D$1:$D$49,,0)</f>
        <v>0.2</v>
      </c>
      <c r="L351" s="6">
        <f>_xlfn.XLOOKUP(orders!D351,products!$A$1:$A$49,products!$E$1:$E$49,,0)</f>
        <v>3.5849999999999995</v>
      </c>
      <c r="M351" s="6">
        <f t="shared" si="15"/>
        <v>14.339999999999998</v>
      </c>
      <c r="N351" t="str">
        <f t="shared" si="16"/>
        <v>Robusta</v>
      </c>
      <c r="O351" t="str">
        <f t="shared" si="17"/>
        <v>Large</v>
      </c>
      <c r="P351" t="str">
        <f>_xlfn.XLOOKUP(Orders[[#This Row],[Customer ID]],customers!$A$1:$A$1001,customers!$I$1:$I$1001,,0)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_xlfn.XLOOKUP(orders!D352,products!$A$1:$A$49,products!$D$1:$D$49,,0)</f>
        <v>0.5</v>
      </c>
      <c r="L352" s="6">
        <f>_xlfn.XLOOKUP(orders!D352,products!$A$1:$A$49,products!$E$1:$E$49,,0)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_xlfn.XLOOKUP(orders!D353,products!$A$1:$A$49,products!$D$1:$D$49,,0)</f>
        <v>1</v>
      </c>
      <c r="L353" s="6">
        <f>_xlfn.XLOOKUP(orders!D353,products!$A$1:$A$49,products!$E$1:$E$49,,0)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_xlfn.XLOOKUP(orders!D354,products!$A$1:$A$49,products!$D$1:$D$49,,0)</f>
        <v>0.5</v>
      </c>
      <c r="L354" s="6">
        <f>_xlfn.XLOOKUP(orders!D354,products!$A$1:$A$49,products!$E$1:$E$49,,0)</f>
        <v>7.29</v>
      </c>
      <c r="M354" s="6">
        <f t="shared" si="15"/>
        <v>36.450000000000003</v>
      </c>
      <c r="N354" t="str">
        <f t="shared" si="16"/>
        <v>Excelca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_xlfn.XLOOKUP(orders!D355,products!$A$1:$A$49,products!$D$1:$D$49,,0)</f>
        <v>0.5</v>
      </c>
      <c r="L355" s="6">
        <f>_xlfn.XLOOKUP(orders!D355,products!$A$1:$A$49,products!$E$1:$E$49,,0)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_xlfn.XLOOKUP(orders!D356,products!$A$1:$A$49,products!$D$1:$D$49,,0)</f>
        <v>2.5</v>
      </c>
      <c r="L356" s="6">
        <f>_xlfn.XLOOKUP(orders!D356,products!$A$1:$A$49,products!$E$1:$E$49,,0)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_xlfn.XLOOKUP(orders!D357,products!$A$1:$A$49,products!$D$1:$D$49,,0)</f>
        <v>2.5</v>
      </c>
      <c r="L357" s="6">
        <f>_xlfn.XLOOKUP(orders!D357,products!$A$1:$A$49,products!$E$1:$E$49,,0)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_xlfn.XLOOKUP(orders!D358,products!$A$1:$A$49,products!$D$1:$D$49,,0)</f>
        <v>1</v>
      </c>
      <c r="L358" s="6">
        <f>_xlfn.XLOOKUP(orders!D358,products!$A$1:$A$49,products!$E$1:$E$49,,0)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_xlfn.XLOOKUP(orders!D359,products!$A$1:$A$49,products!$D$1:$D$49,,0)</f>
        <v>2.5</v>
      </c>
      <c r="L359" s="6">
        <f>_xlfn.XLOOKUP(orders!D359,products!$A$1:$A$49,products!$E$1:$E$49,,0)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_xlfn.XLOOKUP(orders!D360,products!$A$1:$A$49,products!$D$1:$D$49,,0)</f>
        <v>2.5</v>
      </c>
      <c r="L360" s="6">
        <f>_xlfn.XLOOKUP(orders!D360,products!$A$1:$A$49,products!$E$1:$E$49,,0)</f>
        <v>29.784999999999997</v>
      </c>
      <c r="M360" s="6">
        <f t="shared" si="15"/>
        <v>29.784999999999997</v>
      </c>
      <c r="N360" t="str">
        <f t="shared" si="16"/>
        <v>Arabica</v>
      </c>
      <c r="O360" t="str">
        <f t="shared" si="17"/>
        <v>Large</v>
      </c>
      <c r="P360" t="str">
        <f>_xlfn.XLOOKUP(Orders[[#This Row],[Customer ID]],customers!$A$1:$A$1001,customers!$I$1:$I$1001,,0)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_xlfn.XLOOKUP(orders!D361,products!$A$1:$A$49,products!$D$1:$D$49,,0)</f>
        <v>0.2</v>
      </c>
      <c r="L361" s="6">
        <f>_xlfn.XLOOKUP(orders!D361,products!$A$1:$A$49,products!$E$1:$E$49,,0)</f>
        <v>3.5849999999999995</v>
      </c>
      <c r="M361" s="6">
        <f t="shared" si="15"/>
        <v>21.509999999999998</v>
      </c>
      <c r="N361" t="str">
        <f t="shared" si="16"/>
        <v>Robusta</v>
      </c>
      <c r="O361" t="str">
        <f t="shared" si="17"/>
        <v>Large</v>
      </c>
      <c r="P361" t="str">
        <f>_xlfn.XLOOKUP(Orders[[#This Row],[Customer ID]],customers!$A$1:$A$1001,customers!$I$1:$I$1001,,0)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_xlfn.XLOOKUP(orders!D362,products!$A$1:$A$49,products!$D$1:$D$49,,0)</f>
        <v>2.5</v>
      </c>
      <c r="L362" s="6">
        <f>_xlfn.XLOOKUP(orders!D362,products!$A$1:$A$49,products!$E$1:$E$49,,0)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_xlfn.XLOOKUP(orders!D363,products!$A$1:$A$49,products!$D$1:$D$49,,0)</f>
        <v>0.5</v>
      </c>
      <c r="L363" s="6">
        <f>_xlfn.XLOOKUP(orders!D363,products!$A$1:$A$49,products!$E$1:$E$49,,0)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_xlfn.XLOOKUP(orders!D364,products!$A$1:$A$49,products!$D$1:$D$49,,0)</f>
        <v>1</v>
      </c>
      <c r="L364" s="6">
        <f>_xlfn.XLOOKUP(orders!D364,products!$A$1:$A$49,products!$E$1:$E$49,,0)</f>
        <v>14.85</v>
      </c>
      <c r="M364" s="6">
        <f t="shared" si="15"/>
        <v>74.25</v>
      </c>
      <c r="N364" t="str">
        <f t="shared" si="16"/>
        <v>Excelca</v>
      </c>
      <c r="O364" t="str">
        <f t="shared" si="17"/>
        <v>Large</v>
      </c>
      <c r="P364" t="str">
        <f>_xlfn.XLOOKUP(Orders[[#This Row],[Customer ID]],customers!$A$1:$A$1001,customers!$I$1:$I$1001,,0)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_xlfn.XLOOKUP(orders!D365,products!$A$1:$A$49,products!$D$1:$D$49,,0)</f>
        <v>1</v>
      </c>
      <c r="L365" s="6">
        <f>_xlfn.XLOOKUP(orders!D365,products!$A$1:$A$49,products!$E$1:$E$49,,0)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_xlfn.XLOOKUP(orders!D366,products!$A$1:$A$49,products!$D$1:$D$49,,0)</f>
        <v>1</v>
      </c>
      <c r="L366" s="6">
        <f>_xlfn.XLOOKUP(orders!D366,products!$A$1:$A$49,products!$E$1:$E$49,,0)</f>
        <v>12.15</v>
      </c>
      <c r="M366" s="6">
        <f t="shared" si="15"/>
        <v>72.900000000000006</v>
      </c>
      <c r="N366" t="str">
        <f t="shared" si="16"/>
        <v>Excelca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_xlfn.XLOOKUP(orders!D367,products!$A$1:$A$49,products!$D$1:$D$49,,0)</f>
        <v>0.5</v>
      </c>
      <c r="L367" s="6">
        <f>_xlfn.XLOOKUP(orders!D367,products!$A$1:$A$49,products!$E$1:$E$49,,0)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_xlfn.XLOOKUP(orders!D368,products!$A$1:$A$49,products!$D$1:$D$49,,0)</f>
        <v>0.5</v>
      </c>
      <c r="L368" s="6">
        <f>_xlfn.XLOOKUP(orders!D368,products!$A$1:$A$49,products!$E$1:$E$49,,0)</f>
        <v>7.29</v>
      </c>
      <c r="M368" s="6">
        <f t="shared" si="15"/>
        <v>43.74</v>
      </c>
      <c r="N368" t="str">
        <f t="shared" si="16"/>
        <v>Excelca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_xlfn.XLOOKUP(orders!D369,products!$A$1:$A$49,products!$D$1:$D$49,,0)</f>
        <v>0.2</v>
      </c>
      <c r="L369" s="6">
        <f>_xlfn.XLOOKUP(orders!D369,products!$A$1:$A$49,products!$E$1:$E$49,,0)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_xlfn.XLOOKUP(orders!D370,products!$A$1:$A$49,products!$D$1:$D$49,,0)</f>
        <v>2.5</v>
      </c>
      <c r="L370" s="6">
        <f>_xlfn.XLOOKUP(orders!D370,products!$A$1:$A$49,products!$E$1:$E$49,,0)</f>
        <v>31.624999999999996</v>
      </c>
      <c r="M370" s="6">
        <f t="shared" si="15"/>
        <v>63.249999999999993</v>
      </c>
      <c r="N370" t="str">
        <f t="shared" si="16"/>
        <v>Excelca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_xlfn.XLOOKUP(orders!D371,products!$A$1:$A$49,products!$D$1:$D$49,,0)</f>
        <v>0.5</v>
      </c>
      <c r="L371" s="6">
        <f>_xlfn.XLOOKUP(orders!D371,products!$A$1:$A$49,products!$E$1:$E$49,,0)</f>
        <v>8.91</v>
      </c>
      <c r="M371" s="6">
        <f t="shared" si="15"/>
        <v>8.91</v>
      </c>
      <c r="N371" t="str">
        <f t="shared" si="16"/>
        <v>Excelca</v>
      </c>
      <c r="O371" t="str">
        <f t="shared" si="17"/>
        <v>Large</v>
      </c>
      <c r="P371" t="str">
        <f>_xlfn.XLOOKUP(Orders[[#This Row],[Customer ID]],customers!$A$1:$A$1001,customers!$I$1:$I$1001,,0)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_xlfn.XLOOKUP(orders!D372,products!$A$1:$A$49,products!$D$1:$D$49,,0)</f>
        <v>1</v>
      </c>
      <c r="L372" s="6">
        <f>_xlfn.XLOOKUP(orders!D372,products!$A$1:$A$49,products!$E$1:$E$49,,0)</f>
        <v>12.15</v>
      </c>
      <c r="M372" s="6">
        <f t="shared" si="15"/>
        <v>24.3</v>
      </c>
      <c r="N372" t="str">
        <f t="shared" si="16"/>
        <v>Excelca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_xlfn.XLOOKUP(orders!D373,products!$A$1:$A$49,products!$D$1:$D$49,,0)</f>
        <v>0.5</v>
      </c>
      <c r="L373" s="6">
        <f>_xlfn.XLOOKUP(orders!D373,products!$A$1:$A$49,products!$E$1:$E$49,,0)</f>
        <v>7.77</v>
      </c>
      <c r="M373" s="6">
        <f t="shared" si="15"/>
        <v>46.62</v>
      </c>
      <c r="N373" t="str">
        <f t="shared" si="16"/>
        <v>Arabica</v>
      </c>
      <c r="O373" t="str">
        <f t="shared" si="17"/>
        <v>Large</v>
      </c>
      <c r="P373" t="str">
        <f>_xlfn.XLOOKUP(Orders[[#This Row],[Customer ID]],customers!$A$1:$A$1001,customers!$I$1:$I$1001,,0)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_xlfn.XLOOKUP(orders!D374,products!$A$1:$A$49,products!$D$1:$D$49,,0)</f>
        <v>0.5</v>
      </c>
      <c r="L374" s="6">
        <f>_xlfn.XLOOKUP(orders!D374,products!$A$1:$A$49,products!$E$1:$E$49,,0)</f>
        <v>7.169999999999999</v>
      </c>
      <c r="M374" s="6">
        <f t="shared" si="15"/>
        <v>43.019999999999996</v>
      </c>
      <c r="N374" t="str">
        <f t="shared" si="16"/>
        <v>Robusta</v>
      </c>
      <c r="O374" t="str">
        <f t="shared" si="17"/>
        <v>Large</v>
      </c>
      <c r="P374" t="str">
        <f>_xlfn.XLOOKUP(Orders[[#This Row],[Customer ID]],customers!$A$1:$A$1001,customers!$I$1:$I$1001,,0)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_xlfn.XLOOKUP(orders!D375,products!$A$1:$A$49,products!$D$1:$D$49,,0)</f>
        <v>0.5</v>
      </c>
      <c r="L375" s="6">
        <f>_xlfn.XLOOKUP(orders!D375,products!$A$1:$A$49,products!$E$1:$E$49,,0)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_xlfn.XLOOKUP(orders!D376,products!$A$1:$A$49,products!$D$1:$D$49,,0)</f>
        <v>0.5</v>
      </c>
      <c r="L376" s="6">
        <f>_xlfn.XLOOKUP(orders!D376,products!$A$1:$A$49,products!$E$1:$E$49,,0)</f>
        <v>9.51</v>
      </c>
      <c r="M376" s="6">
        <f t="shared" si="15"/>
        <v>38.04</v>
      </c>
      <c r="N376" t="str">
        <f t="shared" si="16"/>
        <v>Liberica</v>
      </c>
      <c r="O376" t="str">
        <f t="shared" si="17"/>
        <v>Large</v>
      </c>
      <c r="P376" t="str">
        <f>_xlfn.XLOOKUP(Orders[[#This Row],[Customer ID]],customers!$A$1:$A$1001,customers!$I$1:$I$1001,,0)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_xlfn.XLOOKUP(orders!D377,products!$A$1:$A$49,products!$D$1:$D$49,,0)</f>
        <v>0.2</v>
      </c>
      <c r="L377" s="6">
        <f>_xlfn.XLOOKUP(orders!D377,products!$A$1:$A$49,products!$E$1:$E$49,,0)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_xlfn.XLOOKUP(orders!D378,products!$A$1:$A$49,products!$D$1:$D$49,,0)</f>
        <v>0.5</v>
      </c>
      <c r="L378" s="6">
        <f>_xlfn.XLOOKUP(orders!D378,products!$A$1:$A$49,products!$E$1:$E$49,,0)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_xlfn.XLOOKUP(orders!D379,products!$A$1:$A$49,products!$D$1:$D$49,,0)</f>
        <v>0.2</v>
      </c>
      <c r="L379" s="6">
        <f>_xlfn.XLOOKUP(orders!D379,products!$A$1:$A$49,products!$E$1:$E$49,,0)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_xlfn.XLOOKUP(orders!D380,products!$A$1:$A$49,products!$D$1:$D$49,,0)</f>
        <v>0.5</v>
      </c>
      <c r="L380" s="6">
        <f>_xlfn.XLOOKUP(orders!D380,products!$A$1:$A$49,products!$E$1:$E$49,,0)</f>
        <v>7.77</v>
      </c>
      <c r="M380" s="6">
        <f t="shared" si="15"/>
        <v>23.31</v>
      </c>
      <c r="N380" t="str">
        <f t="shared" si="16"/>
        <v>Arabica</v>
      </c>
      <c r="O380" t="str">
        <f t="shared" si="17"/>
        <v>Large</v>
      </c>
      <c r="P380" t="str">
        <f>_xlfn.XLOOKUP(Orders[[#This Row],[Customer ID]],customers!$A$1:$A$1001,customers!$I$1:$I$1001,,0)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_xlfn.XLOOKUP(orders!D381,products!$A$1:$A$49,products!$D$1:$D$49,,0)</f>
        <v>0.5</v>
      </c>
      <c r="L381" s="6">
        <f>_xlfn.XLOOKUP(orders!D381,products!$A$1:$A$49,products!$E$1:$E$49,,0)</f>
        <v>7.169999999999999</v>
      </c>
      <c r="M381" s="6">
        <f t="shared" si="15"/>
        <v>43.019999999999996</v>
      </c>
      <c r="N381" t="str">
        <f t="shared" si="16"/>
        <v>Robusta</v>
      </c>
      <c r="O381" t="str">
        <f t="shared" si="17"/>
        <v>Large</v>
      </c>
      <c r="P381" t="str">
        <f>_xlfn.XLOOKUP(Orders[[#This Row],[Customer ID]],customers!$A$1:$A$1001,customers!$I$1:$I$1001,,0)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_xlfn.XLOOKUP(orders!D382,products!$A$1:$A$49,products!$D$1:$D$49,,0)</f>
        <v>0.5</v>
      </c>
      <c r="L382" s="6">
        <f>_xlfn.XLOOKUP(orders!D382,products!$A$1:$A$49,products!$E$1:$E$49,,0)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_xlfn.XLOOKUP(orders!D383,products!$A$1:$A$49,products!$D$1:$D$49,,0)</f>
        <v>0.2</v>
      </c>
      <c r="L383" s="6">
        <f>_xlfn.XLOOKUP(orders!D383,products!$A$1:$A$49,products!$E$1:$E$49,,0)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_xlfn.XLOOKUP(orders!D384,products!$A$1:$A$49,products!$D$1:$D$49,,0)</f>
        <v>0.5</v>
      </c>
      <c r="L384" s="6">
        <f>_xlfn.XLOOKUP(orders!D384,products!$A$1:$A$49,products!$E$1:$E$49,,0)</f>
        <v>7.29</v>
      </c>
      <c r="M384" s="6">
        <f t="shared" si="15"/>
        <v>21.87</v>
      </c>
      <c r="N384" t="str">
        <f t="shared" si="16"/>
        <v>Excelca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_xlfn.XLOOKUP(orders!D385,products!$A$1:$A$49,products!$D$1:$D$49,,0)</f>
        <v>0.5</v>
      </c>
      <c r="L385" s="6">
        <f>_xlfn.XLOOKUP(orders!D385,products!$A$1:$A$49,products!$E$1:$E$49,,0)</f>
        <v>8.91</v>
      </c>
      <c r="M385" s="6">
        <f t="shared" si="15"/>
        <v>53.46</v>
      </c>
      <c r="N385" t="str">
        <f t="shared" si="16"/>
        <v>Excelca</v>
      </c>
      <c r="O385" t="str">
        <f t="shared" si="17"/>
        <v>Large</v>
      </c>
      <c r="P385" t="str">
        <f>_xlfn.XLOOKUP(Orders[[#This Row],[Customer ID]],customers!$A$1:$A$1001,customers!$I$1:$I$1001,,0)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_xlfn.XLOOKUP(orders!D386,products!$A$1:$A$49,products!$D$1:$D$49,,0)</f>
        <v>2.5</v>
      </c>
      <c r="L386" s="6">
        <f>_xlfn.XLOOKUP(orders!D386,products!$A$1:$A$49,products!$E$1:$E$49,,0)</f>
        <v>29.784999999999997</v>
      </c>
      <c r="M386" s="6">
        <f t="shared" si="15"/>
        <v>119.13999999999999</v>
      </c>
      <c r="N386" t="str">
        <f t="shared" si="16"/>
        <v>Arabica</v>
      </c>
      <c r="O386" t="str">
        <f t="shared" si="17"/>
        <v>Large</v>
      </c>
      <c r="P386" t="str">
        <f>_xlfn.XLOOKUP(Orders[[#This Row],[Customer ID]],customers!$A$1:$A$1001,customers!$I$1:$I$1001,,0)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_xlfn.XLOOKUP(orders!D387,products!$A$1:$A$49,products!$D$1:$D$49,,0)</f>
        <v>0.5</v>
      </c>
      <c r="L387" s="6">
        <f>_xlfn.XLOOKUP(orders!D387,products!$A$1:$A$49,products!$E$1:$E$49,,0)</f>
        <v>8.73</v>
      </c>
      <c r="M387" s="6">
        <f t="shared" ref="M387:M450" si="18">L387*E387</f>
        <v>43.650000000000006</v>
      </c>
      <c r="N387" t="str">
        <f t="shared" ref="N387:N450" si="19">IF(I387="Rob","Robusta",IF(I387="Exc","Excelca",IF(I387="Ara","Arabica",IF(I387="Lib","Liberica",""))))</f>
        <v>Liberica</v>
      </c>
      <c r="O387" t="str">
        <f t="shared" ref="O387:O450" si="20">IF(J387="M","Medium",IF(J387="L","Large",IF(J387="D","Dark","")))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_xlfn.XLOOKUP(orders!D388,products!$A$1:$A$49,products!$D$1:$D$49,,0)</f>
        <v>0.2</v>
      </c>
      <c r="L388" s="6">
        <f>_xlfn.XLOOKUP(orders!D388,products!$A$1:$A$49,products!$E$1:$E$49,,0)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_xlfn.XLOOKUP(orders!D389,products!$A$1:$A$49,products!$D$1:$D$49,,0)</f>
        <v>1</v>
      </c>
      <c r="L389" s="6">
        <f>_xlfn.XLOOKUP(orders!D389,products!$A$1:$A$49,products!$E$1:$E$49,,0)</f>
        <v>14.85</v>
      </c>
      <c r="M389" s="6">
        <f t="shared" si="18"/>
        <v>74.25</v>
      </c>
      <c r="N389" t="str">
        <f t="shared" si="19"/>
        <v>Excelca</v>
      </c>
      <c r="O389" t="str">
        <f t="shared" si="20"/>
        <v>Large</v>
      </c>
      <c r="P389" t="str">
        <f>_xlfn.XLOOKUP(Orders[[#This Row],[Customer ID]],customers!$A$1:$A$1001,customers!$I$1:$I$1001,,0)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_xlfn.XLOOKUP(orders!D390,products!$A$1:$A$49,products!$D$1:$D$49,,0)</f>
        <v>0.2</v>
      </c>
      <c r="L390" s="6">
        <f>_xlfn.XLOOKUP(orders!D390,products!$A$1:$A$49,products!$E$1:$E$49,,0)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_xlfn.XLOOKUP(orders!D391,products!$A$1:$A$49,products!$D$1:$D$49,,0)</f>
        <v>0.5</v>
      </c>
      <c r="L391" s="6">
        <f>_xlfn.XLOOKUP(orders!D391,products!$A$1:$A$49,products!$E$1:$E$49,,0)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_xlfn.XLOOKUP(orders!D392,products!$A$1:$A$49,products!$D$1:$D$49,,0)</f>
        <v>0.5</v>
      </c>
      <c r="L392" s="6">
        <f>_xlfn.XLOOKUP(orders!D392,products!$A$1:$A$49,products!$E$1:$E$49,,0)</f>
        <v>7.29</v>
      </c>
      <c r="M392" s="6">
        <f t="shared" si="18"/>
        <v>14.58</v>
      </c>
      <c r="N392" t="str">
        <f t="shared" si="19"/>
        <v>Excelca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_xlfn.XLOOKUP(orders!D393,products!$A$1:$A$49,products!$D$1:$D$49,,0)</f>
        <v>0.5</v>
      </c>
      <c r="L393" s="6">
        <f>_xlfn.XLOOKUP(orders!D393,products!$A$1:$A$49,products!$E$1:$E$49,,0)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_xlfn.XLOOKUP(orders!D394,products!$A$1:$A$49,products!$D$1:$D$49,,0)</f>
        <v>1</v>
      </c>
      <c r="L394" s="6">
        <f>_xlfn.XLOOKUP(orders!D394,products!$A$1:$A$49,products!$E$1:$E$49,,0)</f>
        <v>14.85</v>
      </c>
      <c r="M394" s="6">
        <f t="shared" si="18"/>
        <v>89.1</v>
      </c>
      <c r="N394" t="str">
        <f t="shared" si="19"/>
        <v>Excelca</v>
      </c>
      <c r="O394" t="str">
        <f t="shared" si="20"/>
        <v>Large</v>
      </c>
      <c r="P394" t="str">
        <f>_xlfn.XLOOKUP(Orders[[#This Row],[Customer ID]],customers!$A$1:$A$1001,customers!$I$1:$I$1001,,0)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_xlfn.XLOOKUP(orders!D395,products!$A$1:$A$49,products!$D$1:$D$49,,0)</f>
        <v>0.2</v>
      </c>
      <c r="L395" s="6">
        <f>_xlfn.XLOOKUP(orders!D395,products!$A$1:$A$49,products!$E$1:$E$49,,0)</f>
        <v>3.8849999999999998</v>
      </c>
      <c r="M395" s="6">
        <f t="shared" si="18"/>
        <v>3.8849999999999998</v>
      </c>
      <c r="N395" t="str">
        <f t="shared" si="19"/>
        <v>Arabica</v>
      </c>
      <c r="O395" t="str">
        <f t="shared" si="20"/>
        <v>Large</v>
      </c>
      <c r="P395" t="str">
        <f>_xlfn.XLOOKUP(Orders[[#This Row],[Customer ID]],customers!$A$1:$A$1001,customers!$I$1:$I$1001,,0)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_xlfn.XLOOKUP(orders!D396,products!$A$1:$A$49,products!$D$1:$D$49,,0)</f>
        <v>2.5</v>
      </c>
      <c r="L396" s="6">
        <f>_xlfn.XLOOKUP(orders!D396,products!$A$1:$A$49,products!$E$1:$E$49,,0)</f>
        <v>27.484999999999996</v>
      </c>
      <c r="M396" s="6">
        <f t="shared" si="18"/>
        <v>109.93999999999998</v>
      </c>
      <c r="N396" t="str">
        <f t="shared" si="19"/>
        <v>Robusta</v>
      </c>
      <c r="O396" t="str">
        <f t="shared" si="20"/>
        <v>Large</v>
      </c>
      <c r="P396" t="str">
        <f>_xlfn.XLOOKUP(Orders[[#This Row],[Customer ID]],customers!$A$1:$A$1001,customers!$I$1:$I$1001,,0)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_xlfn.XLOOKUP(orders!D397,products!$A$1:$A$49,products!$D$1:$D$49,,0)</f>
        <v>0.5</v>
      </c>
      <c r="L397" s="6">
        <f>_xlfn.XLOOKUP(orders!D397,products!$A$1:$A$49,products!$E$1:$E$49,,0)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_xlfn.XLOOKUP(orders!D398,products!$A$1:$A$49,products!$D$1:$D$49,,0)</f>
        <v>0.5</v>
      </c>
      <c r="L398" s="6">
        <f>_xlfn.XLOOKUP(orders!D398,products!$A$1:$A$49,products!$E$1:$E$49,,0)</f>
        <v>7.77</v>
      </c>
      <c r="M398" s="6">
        <f t="shared" si="18"/>
        <v>38.849999999999994</v>
      </c>
      <c r="N398" t="str">
        <f t="shared" si="19"/>
        <v>Arabica</v>
      </c>
      <c r="O398" t="str">
        <f t="shared" si="20"/>
        <v>Large</v>
      </c>
      <c r="P398" t="str">
        <f>_xlfn.XLOOKUP(Orders[[#This Row],[Customer ID]],customers!$A$1:$A$1001,customers!$I$1:$I$1001,,0)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_xlfn.XLOOKUP(orders!D399,products!$A$1:$A$49,products!$D$1:$D$49,,0)</f>
        <v>0.5</v>
      </c>
      <c r="L399" s="6">
        <f>_xlfn.XLOOKUP(orders!D399,products!$A$1:$A$49,products!$E$1:$E$49,,0)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_xlfn.XLOOKUP(orders!D400,products!$A$1:$A$49,products!$D$1:$D$49,,0)</f>
        <v>0.2</v>
      </c>
      <c r="L400" s="6">
        <f>_xlfn.XLOOKUP(orders!D400,products!$A$1:$A$49,products!$E$1:$E$49,,0)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_xlfn.XLOOKUP(orders!D401,products!$A$1:$A$49,products!$D$1:$D$49,,0)</f>
        <v>2.5</v>
      </c>
      <c r="L401" s="6">
        <f>_xlfn.XLOOKUP(orders!D401,products!$A$1:$A$49,products!$E$1:$E$49,,0)</f>
        <v>27.945</v>
      </c>
      <c r="M401" s="6">
        <f t="shared" si="18"/>
        <v>167.67000000000002</v>
      </c>
      <c r="N401" t="str">
        <f t="shared" si="19"/>
        <v>Excelca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_xlfn.XLOOKUP(orders!D402,products!$A$1:$A$49,products!$D$1:$D$49,,0)</f>
        <v>1</v>
      </c>
      <c r="L402" s="6">
        <f>_xlfn.XLOOKUP(orders!D402,products!$A$1:$A$49,products!$E$1:$E$49,,0)</f>
        <v>15.85</v>
      </c>
      <c r="M402" s="6">
        <f t="shared" si="18"/>
        <v>63.4</v>
      </c>
      <c r="N402" t="str">
        <f t="shared" si="19"/>
        <v>Liberica</v>
      </c>
      <c r="O402" t="str">
        <f t="shared" si="20"/>
        <v>Large</v>
      </c>
      <c r="P402" t="str">
        <f>_xlfn.XLOOKUP(Orders[[#This Row],[Customer ID]],customers!$A$1:$A$1001,customers!$I$1:$I$1001,,0)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_xlfn.XLOOKUP(orders!D403,products!$A$1:$A$49,products!$D$1:$D$49,,0)</f>
        <v>0.2</v>
      </c>
      <c r="L403" s="6">
        <f>_xlfn.XLOOKUP(orders!D403,products!$A$1:$A$49,products!$E$1:$E$49,,0)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_xlfn.XLOOKUP(orders!D404,products!$A$1:$A$49,products!$D$1:$D$49,,0)</f>
        <v>1</v>
      </c>
      <c r="L404" s="6">
        <f>_xlfn.XLOOKUP(orders!D404,products!$A$1:$A$49,products!$E$1:$E$49,,0)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_xlfn.XLOOKUP(orders!D405,products!$A$1:$A$49,products!$D$1:$D$49,,0)</f>
        <v>0.2</v>
      </c>
      <c r="L405" s="6">
        <f>_xlfn.XLOOKUP(orders!D405,products!$A$1:$A$49,products!$E$1:$E$49,,0)</f>
        <v>4.7549999999999999</v>
      </c>
      <c r="M405" s="6">
        <f t="shared" si="18"/>
        <v>9.51</v>
      </c>
      <c r="N405" t="str">
        <f t="shared" si="19"/>
        <v>Liberica</v>
      </c>
      <c r="O405" t="str">
        <f t="shared" si="20"/>
        <v>Large</v>
      </c>
      <c r="P405" t="str">
        <f>_xlfn.XLOOKUP(Orders[[#This Row],[Customer ID]],customers!$A$1:$A$1001,customers!$I$1:$I$1001,,0)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_xlfn.XLOOKUP(orders!D406,products!$A$1:$A$49,products!$D$1:$D$49,,0)</f>
        <v>1</v>
      </c>
      <c r="L406" s="6">
        <f>_xlfn.XLOOKUP(orders!D406,products!$A$1:$A$49,products!$E$1:$E$49,,0)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_xlfn.XLOOKUP(orders!D407,products!$A$1:$A$49,products!$D$1:$D$49,,0)</f>
        <v>0.5</v>
      </c>
      <c r="L407" s="6">
        <f>_xlfn.XLOOKUP(orders!D407,products!$A$1:$A$49,products!$E$1:$E$49,,0)</f>
        <v>8.25</v>
      </c>
      <c r="M407" s="6">
        <f t="shared" si="18"/>
        <v>24.75</v>
      </c>
      <c r="N407" t="str">
        <f t="shared" si="19"/>
        <v>Excelca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_xlfn.XLOOKUP(orders!D408,products!$A$1:$A$49,products!$D$1:$D$49,,0)</f>
        <v>1</v>
      </c>
      <c r="L408" s="6">
        <f>_xlfn.XLOOKUP(orders!D408,products!$A$1:$A$49,products!$E$1:$E$49,,0)</f>
        <v>13.75</v>
      </c>
      <c r="M408" s="6">
        <f t="shared" si="18"/>
        <v>68.75</v>
      </c>
      <c r="N408" t="str">
        <f t="shared" si="19"/>
        <v>Excelca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_xlfn.XLOOKUP(orders!D409,products!$A$1:$A$49,products!$D$1:$D$49,,0)</f>
        <v>0.5</v>
      </c>
      <c r="L409" s="6">
        <f>_xlfn.XLOOKUP(orders!D409,products!$A$1:$A$49,products!$E$1:$E$49,,0)</f>
        <v>8.25</v>
      </c>
      <c r="M409" s="6">
        <f t="shared" si="18"/>
        <v>49.5</v>
      </c>
      <c r="N409" t="str">
        <f t="shared" si="19"/>
        <v>Excelca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_xlfn.XLOOKUP(orders!D410,products!$A$1:$A$49,products!$D$1:$D$49,,0)</f>
        <v>2.5</v>
      </c>
      <c r="L410" s="6">
        <f>_xlfn.XLOOKUP(orders!D410,products!$A$1:$A$49,products!$E$1:$E$49,,0)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_xlfn.XLOOKUP(orders!D411,products!$A$1:$A$49,products!$D$1:$D$49,,0)</f>
        <v>1</v>
      </c>
      <c r="L411" s="6">
        <f>_xlfn.XLOOKUP(orders!D411,products!$A$1:$A$49,products!$E$1:$E$49,,0)</f>
        <v>15.85</v>
      </c>
      <c r="M411" s="6">
        <f t="shared" si="18"/>
        <v>47.55</v>
      </c>
      <c r="N411" t="str">
        <f t="shared" si="19"/>
        <v>Liberica</v>
      </c>
      <c r="O411" t="str">
        <f t="shared" si="20"/>
        <v>Large</v>
      </c>
      <c r="P411" t="str">
        <f>_xlfn.XLOOKUP(Orders[[#This Row],[Customer ID]],customers!$A$1:$A$1001,customers!$I$1:$I$1001,,0)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_xlfn.XLOOKUP(orders!D412,products!$A$1:$A$49,products!$D$1:$D$49,,0)</f>
        <v>0.2</v>
      </c>
      <c r="L412" s="6">
        <f>_xlfn.XLOOKUP(orders!D412,products!$A$1:$A$49,products!$E$1:$E$49,,0)</f>
        <v>3.8849999999999998</v>
      </c>
      <c r="M412" s="6">
        <f t="shared" si="18"/>
        <v>15.54</v>
      </c>
      <c r="N412" t="str">
        <f t="shared" si="19"/>
        <v>Arabica</v>
      </c>
      <c r="O412" t="str">
        <f t="shared" si="20"/>
        <v>Large</v>
      </c>
      <c r="P412" t="str">
        <f>_xlfn.XLOOKUP(Orders[[#This Row],[Customer ID]],customers!$A$1:$A$1001,customers!$I$1:$I$1001,,0)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_xlfn.XLOOKUP(orders!D413,products!$A$1:$A$49,products!$D$1:$D$49,,0)</f>
        <v>1</v>
      </c>
      <c r="L413" s="6">
        <f>_xlfn.XLOOKUP(orders!D413,products!$A$1:$A$49,products!$E$1:$E$49,,0)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_xlfn.XLOOKUP(orders!D414,products!$A$1:$A$49,products!$D$1:$D$49,,0)</f>
        <v>1</v>
      </c>
      <c r="L414" s="6">
        <f>_xlfn.XLOOKUP(orders!D414,products!$A$1:$A$49,products!$E$1:$E$49,,0)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_xlfn.XLOOKUP(orders!D415,products!$A$1:$A$49,products!$D$1:$D$49,,0)</f>
        <v>2.5</v>
      </c>
      <c r="L415" s="6">
        <f>_xlfn.XLOOKUP(orders!D415,products!$A$1:$A$49,products!$E$1:$E$49,,0)</f>
        <v>36.454999999999998</v>
      </c>
      <c r="M415" s="6">
        <f t="shared" si="18"/>
        <v>36.454999999999998</v>
      </c>
      <c r="N415" t="str">
        <f t="shared" si="19"/>
        <v>Liberica</v>
      </c>
      <c r="O415" t="str">
        <f t="shared" si="20"/>
        <v>Large</v>
      </c>
      <c r="P415" t="str">
        <f>_xlfn.XLOOKUP(Orders[[#This Row],[Customer ID]],customers!$A$1:$A$1001,customers!$I$1:$I$1001,,0)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_xlfn.XLOOKUP(orders!D416,products!$A$1:$A$49,products!$D$1:$D$49,,0)</f>
        <v>0.2</v>
      </c>
      <c r="L416" s="6">
        <f>_xlfn.XLOOKUP(orders!D416,products!$A$1:$A$49,products!$E$1:$E$49,,0)</f>
        <v>3.5849999999999995</v>
      </c>
      <c r="M416" s="6">
        <f t="shared" si="18"/>
        <v>10.754999999999999</v>
      </c>
      <c r="N416" t="str">
        <f t="shared" si="19"/>
        <v>Robusta</v>
      </c>
      <c r="O416" t="str">
        <f t="shared" si="20"/>
        <v>Large</v>
      </c>
      <c r="P416" t="str">
        <f>_xlfn.XLOOKUP(Orders[[#This Row],[Customer ID]],customers!$A$1:$A$1001,customers!$I$1:$I$1001,,0)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_xlfn.XLOOKUP(orders!D417,products!$A$1:$A$49,products!$D$1:$D$49,,0)</f>
        <v>0.2</v>
      </c>
      <c r="L417" s="6">
        <f>_xlfn.XLOOKUP(orders!D417,products!$A$1:$A$49,products!$E$1:$E$49,,0)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_xlfn.XLOOKUP(orders!D418,products!$A$1:$A$49,products!$D$1:$D$49,,0)</f>
        <v>0.5</v>
      </c>
      <c r="L418" s="6">
        <f>_xlfn.XLOOKUP(orders!D418,products!$A$1:$A$49,products!$E$1:$E$49,,0)</f>
        <v>7.77</v>
      </c>
      <c r="M418" s="6">
        <f t="shared" si="18"/>
        <v>23.31</v>
      </c>
      <c r="N418" t="str">
        <f t="shared" si="19"/>
        <v>Arabica</v>
      </c>
      <c r="O418" t="str">
        <f t="shared" si="20"/>
        <v>Large</v>
      </c>
      <c r="P418" t="str">
        <f>_xlfn.XLOOKUP(Orders[[#This Row],[Customer ID]],customers!$A$1:$A$1001,customers!$I$1:$I$1001,,0)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_xlfn.XLOOKUP(orders!D419,products!$A$1:$A$49,products!$D$1:$D$49,,0)</f>
        <v>2.5</v>
      </c>
      <c r="L419" s="6">
        <f>_xlfn.XLOOKUP(orders!D419,products!$A$1:$A$49,products!$E$1:$E$49,,0)</f>
        <v>29.784999999999997</v>
      </c>
      <c r="M419" s="6">
        <f t="shared" si="18"/>
        <v>29.784999999999997</v>
      </c>
      <c r="N419" t="str">
        <f t="shared" si="19"/>
        <v>Arabica</v>
      </c>
      <c r="O419" t="str">
        <f t="shared" si="20"/>
        <v>Large</v>
      </c>
      <c r="P419" t="str">
        <f>_xlfn.XLOOKUP(Orders[[#This Row],[Customer ID]],customers!$A$1:$A$1001,customers!$I$1:$I$1001,,0)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_xlfn.XLOOKUP(orders!D420,products!$A$1:$A$49,products!$D$1:$D$49,,0)</f>
        <v>2.5</v>
      </c>
      <c r="L420" s="6">
        <f>_xlfn.XLOOKUP(orders!D420,products!$A$1:$A$49,products!$E$1:$E$49,,0)</f>
        <v>29.784999999999997</v>
      </c>
      <c r="M420" s="6">
        <f t="shared" si="18"/>
        <v>148.92499999999998</v>
      </c>
      <c r="N420" t="str">
        <f t="shared" si="19"/>
        <v>Arabica</v>
      </c>
      <c r="O420" t="str">
        <f t="shared" si="20"/>
        <v>Large</v>
      </c>
      <c r="P420" t="str">
        <f>_xlfn.XLOOKUP(Orders[[#This Row],[Customer ID]],customers!$A$1:$A$1001,customers!$I$1:$I$1001,,0)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_xlfn.XLOOKUP(orders!D421,products!$A$1:$A$49,products!$D$1:$D$49,,0)</f>
        <v>0.5</v>
      </c>
      <c r="L421" s="6">
        <f>_xlfn.XLOOKUP(orders!D421,products!$A$1:$A$49,products!$E$1:$E$49,,0)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_xlfn.XLOOKUP(orders!D422,products!$A$1:$A$49,products!$D$1:$D$49,,0)</f>
        <v>0.5</v>
      </c>
      <c r="L422" s="6">
        <f>_xlfn.XLOOKUP(orders!D422,products!$A$1:$A$49,products!$E$1:$E$49,,0)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_xlfn.XLOOKUP(orders!D423,products!$A$1:$A$49,products!$D$1:$D$49,,0)</f>
        <v>2.5</v>
      </c>
      <c r="L423" s="6">
        <f>_xlfn.XLOOKUP(orders!D423,products!$A$1:$A$49,products!$E$1:$E$49,,0)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_xlfn.XLOOKUP(orders!D424,products!$A$1:$A$49,products!$D$1:$D$49,,0)</f>
        <v>0.5</v>
      </c>
      <c r="L424" s="6">
        <f>_xlfn.XLOOKUP(orders!D424,products!$A$1:$A$49,products!$E$1:$E$49,,0)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_xlfn.XLOOKUP(orders!D425,products!$A$1:$A$49,products!$D$1:$D$49,,0)</f>
        <v>0.5</v>
      </c>
      <c r="L425" s="6">
        <f>_xlfn.XLOOKUP(orders!D425,products!$A$1:$A$49,products!$E$1:$E$49,,0)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_xlfn.XLOOKUP(orders!D426,products!$A$1:$A$49,products!$D$1:$D$49,,0)</f>
        <v>0.5</v>
      </c>
      <c r="L426" s="6">
        <f>_xlfn.XLOOKUP(orders!D426,products!$A$1:$A$49,products!$E$1:$E$49,,0)</f>
        <v>8.91</v>
      </c>
      <c r="M426" s="6">
        <f t="shared" si="18"/>
        <v>26.73</v>
      </c>
      <c r="N426" t="str">
        <f t="shared" si="19"/>
        <v>Excelca</v>
      </c>
      <c r="O426" t="str">
        <f t="shared" si="20"/>
        <v>Large</v>
      </c>
      <c r="P426" t="str">
        <f>_xlfn.XLOOKUP(Orders[[#This Row],[Customer ID]],customers!$A$1:$A$1001,customers!$I$1:$I$1001,,0)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_xlfn.XLOOKUP(orders!D427,products!$A$1:$A$49,products!$D$1:$D$49,,0)</f>
        <v>1</v>
      </c>
      <c r="L427" s="6">
        <f>_xlfn.XLOOKUP(orders!D427,products!$A$1:$A$49,products!$E$1:$E$49,,0)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_xlfn.XLOOKUP(orders!D428,products!$A$1:$A$49,products!$D$1:$D$49,,0)</f>
        <v>0.2</v>
      </c>
      <c r="L428" s="6">
        <f>_xlfn.XLOOKUP(orders!D428,products!$A$1:$A$49,products!$E$1:$E$49,,0)</f>
        <v>3.5849999999999995</v>
      </c>
      <c r="M428" s="6">
        <f t="shared" si="18"/>
        <v>14.339999999999998</v>
      </c>
      <c r="N428" t="str">
        <f t="shared" si="19"/>
        <v>Robusta</v>
      </c>
      <c r="O428" t="str">
        <f t="shared" si="20"/>
        <v>Large</v>
      </c>
      <c r="P428" t="str">
        <f>_xlfn.XLOOKUP(Orders[[#This Row],[Customer ID]],customers!$A$1:$A$1001,customers!$I$1:$I$1001,,0)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_xlfn.XLOOKUP(orders!D429,products!$A$1:$A$49,products!$D$1:$D$49,,0)</f>
        <v>2.5</v>
      </c>
      <c r="L429" s="6">
        <f>_xlfn.XLOOKUP(orders!D429,products!$A$1:$A$49,products!$E$1:$E$49,,0)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_xlfn.XLOOKUP(orders!D430,products!$A$1:$A$49,products!$D$1:$D$49,,0)</f>
        <v>1</v>
      </c>
      <c r="L430" s="6">
        <f>_xlfn.XLOOKUP(orders!D430,products!$A$1:$A$49,products!$E$1:$E$49,,0)</f>
        <v>11.95</v>
      </c>
      <c r="M430" s="6">
        <f t="shared" si="18"/>
        <v>59.75</v>
      </c>
      <c r="N430" t="str">
        <f t="shared" si="19"/>
        <v>Robusta</v>
      </c>
      <c r="O430" t="str">
        <f t="shared" si="20"/>
        <v>Large</v>
      </c>
      <c r="P430" t="str">
        <f>_xlfn.XLOOKUP(Orders[[#This Row],[Customer ID]],customers!$A$1:$A$1001,customers!$I$1:$I$1001,,0)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_xlfn.XLOOKUP(orders!D431,products!$A$1:$A$49,products!$D$1:$D$49,,0)</f>
        <v>1</v>
      </c>
      <c r="L431" s="6">
        <f>_xlfn.XLOOKUP(orders!D431,products!$A$1:$A$49,products!$E$1:$E$49,,0)</f>
        <v>12.95</v>
      </c>
      <c r="M431" s="6">
        <f t="shared" si="18"/>
        <v>77.699999999999989</v>
      </c>
      <c r="N431" t="str">
        <f t="shared" si="19"/>
        <v>Arabica</v>
      </c>
      <c r="O431" t="str">
        <f t="shared" si="20"/>
        <v>Large</v>
      </c>
      <c r="P431" t="str">
        <f>_xlfn.XLOOKUP(Orders[[#This Row],[Customer ID]],customers!$A$1:$A$1001,customers!$I$1:$I$1001,,0)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_xlfn.XLOOKUP(orders!D432,products!$A$1:$A$49,products!$D$1:$D$49,,0)</f>
        <v>0.2</v>
      </c>
      <c r="L432" s="6">
        <f>_xlfn.XLOOKUP(orders!D432,products!$A$1:$A$49,products!$E$1:$E$49,,0)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_xlfn.XLOOKUP(orders!D433,products!$A$1:$A$49,products!$D$1:$D$49,,0)</f>
        <v>2.5</v>
      </c>
      <c r="L433" s="6">
        <f>_xlfn.XLOOKUP(orders!D433,products!$A$1:$A$49,products!$E$1:$E$49,,0)</f>
        <v>27.945</v>
      </c>
      <c r="M433" s="6">
        <f t="shared" si="18"/>
        <v>83.835000000000008</v>
      </c>
      <c r="N433" t="str">
        <f t="shared" si="19"/>
        <v>Excelca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_xlfn.XLOOKUP(orders!D434,products!$A$1:$A$49,products!$D$1:$D$49,,0)</f>
        <v>1</v>
      </c>
      <c r="L434" s="6">
        <f>_xlfn.XLOOKUP(orders!D434,products!$A$1:$A$49,products!$E$1:$E$49,,0)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_xlfn.XLOOKUP(orders!D435,products!$A$1:$A$49,products!$D$1:$D$49,,0)</f>
        <v>2.5</v>
      </c>
      <c r="L435" s="6">
        <f>_xlfn.XLOOKUP(orders!D435,products!$A$1:$A$49,products!$E$1:$E$49,,0)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_xlfn.XLOOKUP(orders!D436,products!$A$1:$A$49,products!$D$1:$D$49,,0)</f>
        <v>1</v>
      </c>
      <c r="L436" s="6">
        <f>_xlfn.XLOOKUP(orders!D436,products!$A$1:$A$49,products!$E$1:$E$49,,0)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_xlfn.XLOOKUP(orders!D437,products!$A$1:$A$49,products!$D$1:$D$49,,0)</f>
        <v>0.5</v>
      </c>
      <c r="L437" s="6">
        <f>_xlfn.XLOOKUP(orders!D437,products!$A$1:$A$49,products!$E$1:$E$49,,0)</f>
        <v>8.25</v>
      </c>
      <c r="M437" s="6">
        <f t="shared" si="18"/>
        <v>8.25</v>
      </c>
      <c r="N437" t="str">
        <f t="shared" si="19"/>
        <v>Excelca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_xlfn.XLOOKUP(orders!D438,products!$A$1:$A$49,products!$D$1:$D$49,,0)</f>
        <v>0.2</v>
      </c>
      <c r="L438" s="6">
        <f>_xlfn.XLOOKUP(orders!D438,products!$A$1:$A$49,products!$E$1:$E$49,,0)</f>
        <v>4.7549999999999999</v>
      </c>
      <c r="M438" s="6">
        <f t="shared" si="18"/>
        <v>9.51</v>
      </c>
      <c r="N438" t="str">
        <f t="shared" si="19"/>
        <v>Liberica</v>
      </c>
      <c r="O438" t="str">
        <f t="shared" si="20"/>
        <v>Large</v>
      </c>
      <c r="P438" t="str">
        <f>_xlfn.XLOOKUP(Orders[[#This Row],[Customer ID]],customers!$A$1:$A$1001,customers!$I$1:$I$1001,,0)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_xlfn.XLOOKUP(orders!D439,products!$A$1:$A$49,products!$D$1:$D$49,,0)</f>
        <v>2.5</v>
      </c>
      <c r="L439" s="6">
        <f>_xlfn.XLOOKUP(orders!D439,products!$A$1:$A$49,products!$E$1:$E$49,,0)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_xlfn.XLOOKUP(orders!D440,products!$A$1:$A$49,products!$D$1:$D$49,,0)</f>
        <v>0.5</v>
      </c>
      <c r="L440" s="6">
        <f>_xlfn.XLOOKUP(orders!D440,products!$A$1:$A$49,products!$E$1:$E$49,,0)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_xlfn.XLOOKUP(orders!D441,products!$A$1:$A$49,products!$D$1:$D$49,,0)</f>
        <v>0.5</v>
      </c>
      <c r="L441" s="6">
        <f>_xlfn.XLOOKUP(orders!D441,products!$A$1:$A$49,products!$E$1:$E$49,,0)</f>
        <v>8.91</v>
      </c>
      <c r="M441" s="6">
        <f t="shared" si="18"/>
        <v>35.64</v>
      </c>
      <c r="N441" t="str">
        <f t="shared" si="19"/>
        <v>Excelca</v>
      </c>
      <c r="O441" t="str">
        <f t="shared" si="20"/>
        <v>Large</v>
      </c>
      <c r="P441" t="str">
        <f>_xlfn.XLOOKUP(Orders[[#This Row],[Customer ID]],customers!$A$1:$A$1001,customers!$I$1:$I$1001,,0)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_xlfn.XLOOKUP(orders!D442,products!$A$1:$A$49,products!$D$1:$D$49,,0)</f>
        <v>2.5</v>
      </c>
      <c r="L442" s="6">
        <f>_xlfn.XLOOKUP(orders!D442,products!$A$1:$A$49,products!$E$1:$E$49,,0)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_xlfn.XLOOKUP(orders!D443,products!$A$1:$A$49,products!$D$1:$D$49,,0)</f>
        <v>1</v>
      </c>
      <c r="L443" s="6">
        <f>_xlfn.XLOOKUP(orders!D443,products!$A$1:$A$49,products!$E$1:$E$49,,0)</f>
        <v>12.15</v>
      </c>
      <c r="M443" s="6">
        <f t="shared" si="18"/>
        <v>36.450000000000003</v>
      </c>
      <c r="N443" t="str">
        <f t="shared" si="19"/>
        <v>Excelca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_xlfn.XLOOKUP(orders!D444,products!$A$1:$A$49,products!$D$1:$D$49,,0)</f>
        <v>0.5</v>
      </c>
      <c r="L444" s="6">
        <f>_xlfn.XLOOKUP(orders!D444,products!$A$1:$A$49,products!$E$1:$E$49,,0)</f>
        <v>7.169999999999999</v>
      </c>
      <c r="M444" s="6">
        <f t="shared" si="18"/>
        <v>35.849999999999994</v>
      </c>
      <c r="N444" t="str">
        <f t="shared" si="19"/>
        <v>Robusta</v>
      </c>
      <c r="O444" t="str">
        <f t="shared" si="20"/>
        <v>Large</v>
      </c>
      <c r="P444" t="str">
        <f>_xlfn.XLOOKUP(Orders[[#This Row],[Customer ID]],customers!$A$1:$A$1001,customers!$I$1:$I$1001,,0)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_xlfn.XLOOKUP(orders!D445,products!$A$1:$A$49,products!$D$1:$D$49,,0)</f>
        <v>0.2</v>
      </c>
      <c r="L445" s="6">
        <f>_xlfn.XLOOKUP(orders!D445,products!$A$1:$A$49,products!$E$1:$E$49,,0)</f>
        <v>4.4550000000000001</v>
      </c>
      <c r="M445" s="6">
        <f t="shared" si="18"/>
        <v>22.274999999999999</v>
      </c>
      <c r="N445" t="str">
        <f t="shared" si="19"/>
        <v>Excelca</v>
      </c>
      <c r="O445" t="str">
        <f t="shared" si="20"/>
        <v>Large</v>
      </c>
      <c r="P445" t="str">
        <f>_xlfn.XLOOKUP(Orders[[#This Row],[Customer ID]],customers!$A$1:$A$1001,customers!$I$1:$I$1001,,0)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_xlfn.XLOOKUP(orders!D446,products!$A$1:$A$49,products!$D$1:$D$49,,0)</f>
        <v>0.2</v>
      </c>
      <c r="L446" s="6">
        <f>_xlfn.XLOOKUP(orders!D446,products!$A$1:$A$49,products!$E$1:$E$49,,0)</f>
        <v>4.125</v>
      </c>
      <c r="M446" s="6">
        <f t="shared" si="18"/>
        <v>24.75</v>
      </c>
      <c r="N446" t="str">
        <f t="shared" si="19"/>
        <v>Excelca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_xlfn.XLOOKUP(orders!D447,products!$A$1:$A$49,products!$D$1:$D$49,,0)</f>
        <v>2.5</v>
      </c>
      <c r="L447" s="6">
        <f>_xlfn.XLOOKUP(orders!D447,products!$A$1:$A$49,products!$E$1:$E$49,,0)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_xlfn.XLOOKUP(orders!D448,products!$A$1:$A$49,products!$D$1:$D$49,,0)</f>
        <v>0.5</v>
      </c>
      <c r="L448" s="6">
        <f>_xlfn.XLOOKUP(orders!D448,products!$A$1:$A$49,products!$E$1:$E$49,,0)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_xlfn.XLOOKUP(orders!D449,products!$A$1:$A$49,products!$D$1:$D$49,,0)</f>
        <v>0.5</v>
      </c>
      <c r="L449" s="6">
        <f>_xlfn.XLOOKUP(orders!D449,products!$A$1:$A$49,products!$E$1:$E$49,,0)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_xlfn.XLOOKUP(orders!D450,products!$A$1:$A$49,products!$D$1:$D$49,,0)</f>
        <v>0.5</v>
      </c>
      <c r="L450" s="6">
        <f>_xlfn.XLOOKUP(orders!D450,products!$A$1:$A$49,products!$E$1:$E$49,,0)</f>
        <v>7.169999999999999</v>
      </c>
      <c r="M450" s="6">
        <f t="shared" si="18"/>
        <v>7.169999999999999</v>
      </c>
      <c r="N450" t="str">
        <f t="shared" si="19"/>
        <v>Robusta</v>
      </c>
      <c r="O450" t="str">
        <f t="shared" si="20"/>
        <v>Large</v>
      </c>
      <c r="P450" t="str">
        <f>_xlfn.XLOOKUP(Orders[[#This Row],[Customer ID]],customers!$A$1:$A$1001,customers!$I$1:$I$1001,,0)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_xlfn.XLOOKUP(orders!D451,products!$A$1:$A$49,products!$D$1:$D$49,,0)</f>
        <v>0.2</v>
      </c>
      <c r="L451" s="6">
        <f>_xlfn.XLOOKUP(orders!D451,products!$A$1:$A$49,products!$E$1:$E$49,,0)</f>
        <v>2.6849999999999996</v>
      </c>
      <c r="M451" s="6">
        <f t="shared" ref="M451:M514" si="21">L451*E451</f>
        <v>5.3699999999999992</v>
      </c>
      <c r="N451" t="str">
        <f t="shared" ref="N451:N514" si="22">IF(I451="Rob","Robusta",IF(I451="Exc","Excelca",IF(I451="Ara","Arabica",IF(I451="Lib","Liberica",""))))</f>
        <v>Robusta</v>
      </c>
      <c r="O451" t="str">
        <f t="shared" ref="O451:O514" si="23">IF(J451="M","Medium",IF(J451="L","Large",IF(J451="D","Dark","")))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_xlfn.XLOOKUP(orders!D452,products!$A$1:$A$49,products!$D$1:$D$49,,0)</f>
        <v>0.2</v>
      </c>
      <c r="L452" s="6">
        <f>_xlfn.XLOOKUP(orders!D452,products!$A$1:$A$49,products!$E$1:$E$49,,0)</f>
        <v>4.7549999999999999</v>
      </c>
      <c r="M452" s="6">
        <f t="shared" si="21"/>
        <v>23.774999999999999</v>
      </c>
      <c r="N452" t="str">
        <f t="shared" si="22"/>
        <v>Liberica</v>
      </c>
      <c r="O452" t="str">
        <f t="shared" si="23"/>
        <v>Large</v>
      </c>
      <c r="P452" t="str">
        <f>_xlfn.XLOOKUP(Orders[[#This Row],[Customer ID]],customers!$A$1:$A$1001,customers!$I$1:$I$1001,,0)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_xlfn.XLOOKUP(orders!D453,products!$A$1:$A$49,products!$D$1:$D$49,,0)</f>
        <v>2.5</v>
      </c>
      <c r="L453" s="6">
        <f>_xlfn.XLOOKUP(orders!D453,products!$A$1:$A$49,products!$E$1:$E$49,,0)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_xlfn.XLOOKUP(orders!D454,products!$A$1:$A$49,products!$D$1:$D$49,,0)</f>
        <v>0.2</v>
      </c>
      <c r="L454" s="6">
        <f>_xlfn.XLOOKUP(orders!D454,products!$A$1:$A$49,products!$E$1:$E$49,,0)</f>
        <v>3.8849999999999998</v>
      </c>
      <c r="M454" s="6">
        <f t="shared" si="21"/>
        <v>11.654999999999999</v>
      </c>
      <c r="N454" t="str">
        <f t="shared" si="22"/>
        <v>Arabica</v>
      </c>
      <c r="O454" t="str">
        <f t="shared" si="23"/>
        <v>Large</v>
      </c>
      <c r="P454" t="str">
        <f>_xlfn.XLOOKUP(Orders[[#This Row],[Customer ID]],customers!$A$1:$A$1001,customers!$I$1:$I$1001,,0)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_xlfn.XLOOKUP(orders!D455,products!$A$1:$A$49,products!$D$1:$D$49,,0)</f>
        <v>0.5</v>
      </c>
      <c r="L455" s="6">
        <f>_xlfn.XLOOKUP(orders!D455,products!$A$1:$A$49,products!$E$1:$E$49,,0)</f>
        <v>9.51</v>
      </c>
      <c r="M455" s="6">
        <f t="shared" si="21"/>
        <v>38.04</v>
      </c>
      <c r="N455" t="str">
        <f t="shared" si="22"/>
        <v>Liberica</v>
      </c>
      <c r="O455" t="str">
        <f t="shared" si="23"/>
        <v>Large</v>
      </c>
      <c r="P455" t="str">
        <f>_xlfn.XLOOKUP(Orders[[#This Row],[Customer ID]],customers!$A$1:$A$1001,customers!$I$1:$I$1001,,0)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_xlfn.XLOOKUP(orders!D456,products!$A$1:$A$49,products!$D$1:$D$49,,0)</f>
        <v>2.5</v>
      </c>
      <c r="L456" s="6">
        <f>_xlfn.XLOOKUP(orders!D456,products!$A$1:$A$49,products!$E$1:$E$49,,0)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_xlfn.XLOOKUP(orders!D457,products!$A$1:$A$49,products!$D$1:$D$49,,0)</f>
        <v>0.2</v>
      </c>
      <c r="L457" s="6">
        <f>_xlfn.XLOOKUP(orders!D457,products!$A$1:$A$49,products!$E$1:$E$49,,0)</f>
        <v>4.7549999999999999</v>
      </c>
      <c r="M457" s="6">
        <f t="shared" si="21"/>
        <v>9.51</v>
      </c>
      <c r="N457" t="str">
        <f t="shared" si="22"/>
        <v>Liberica</v>
      </c>
      <c r="O457" t="str">
        <f t="shared" si="23"/>
        <v>Large</v>
      </c>
      <c r="P457" t="str">
        <f>_xlfn.XLOOKUP(Orders[[#This Row],[Customer ID]],customers!$A$1:$A$1001,customers!$I$1:$I$1001,,0)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_xlfn.XLOOKUP(orders!D458,products!$A$1:$A$49,products!$D$1:$D$49,,0)</f>
        <v>2.5</v>
      </c>
      <c r="L458" s="6">
        <f>_xlfn.XLOOKUP(orders!D458,products!$A$1:$A$49,products!$E$1:$E$49,,0)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_xlfn.XLOOKUP(orders!D459,products!$A$1:$A$49,products!$D$1:$D$49,,0)</f>
        <v>0.5</v>
      </c>
      <c r="L459" s="6">
        <f>_xlfn.XLOOKUP(orders!D459,products!$A$1:$A$49,products!$E$1:$E$49,,0)</f>
        <v>9.51</v>
      </c>
      <c r="M459" s="6">
        <f t="shared" si="21"/>
        <v>47.55</v>
      </c>
      <c r="N459" t="str">
        <f t="shared" si="22"/>
        <v>Liberica</v>
      </c>
      <c r="O459" t="str">
        <f t="shared" si="23"/>
        <v>Large</v>
      </c>
      <c r="P459" t="str">
        <f>_xlfn.XLOOKUP(Orders[[#This Row],[Customer ID]],customers!$A$1:$A$1001,customers!$I$1:$I$1001,,0)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_xlfn.XLOOKUP(orders!D460,products!$A$1:$A$49,products!$D$1:$D$49,,0)</f>
        <v>1</v>
      </c>
      <c r="L460" s="6">
        <f>_xlfn.XLOOKUP(orders!D460,products!$A$1:$A$49,products!$E$1:$E$49,,0)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_xlfn.XLOOKUP(orders!D461,products!$A$1:$A$49,products!$D$1:$D$49,,0)</f>
        <v>0.2</v>
      </c>
      <c r="L461" s="6">
        <f>_xlfn.XLOOKUP(orders!D461,products!$A$1:$A$49,products!$E$1:$E$49,,0)</f>
        <v>4.7549999999999999</v>
      </c>
      <c r="M461" s="6">
        <f t="shared" si="21"/>
        <v>23.774999999999999</v>
      </c>
      <c r="N461" t="str">
        <f t="shared" si="22"/>
        <v>Liberica</v>
      </c>
      <c r="O461" t="str">
        <f t="shared" si="23"/>
        <v>Large</v>
      </c>
      <c r="P461" t="str">
        <f>_xlfn.XLOOKUP(Orders[[#This Row],[Customer ID]],customers!$A$1:$A$1001,customers!$I$1:$I$1001,,0)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_xlfn.XLOOKUP(orders!D462,products!$A$1:$A$49,products!$D$1:$D$49,,0)</f>
        <v>0.5</v>
      </c>
      <c r="L462" s="6">
        <f>_xlfn.XLOOKUP(orders!D462,products!$A$1:$A$49,products!$E$1:$E$49,,0)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_xlfn.XLOOKUP(orders!D463,products!$A$1:$A$49,products!$D$1:$D$49,,0)</f>
        <v>0.2</v>
      </c>
      <c r="L463" s="6">
        <f>_xlfn.XLOOKUP(orders!D463,products!$A$1:$A$49,products!$E$1:$E$49,,0)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_xlfn.XLOOKUP(orders!D464,products!$A$1:$A$49,products!$D$1:$D$49,,0)</f>
        <v>1</v>
      </c>
      <c r="L464" s="6">
        <f>_xlfn.XLOOKUP(orders!D464,products!$A$1:$A$49,products!$E$1:$E$49,,0)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_xlfn.XLOOKUP(orders!D465,products!$A$1:$A$49,products!$D$1:$D$49,,0)</f>
        <v>1</v>
      </c>
      <c r="L465" s="6">
        <f>_xlfn.XLOOKUP(orders!D465,products!$A$1:$A$49,products!$E$1:$E$49,,0)</f>
        <v>13.75</v>
      </c>
      <c r="M465" s="6">
        <f t="shared" si="21"/>
        <v>27.5</v>
      </c>
      <c r="N465" t="str">
        <f t="shared" si="22"/>
        <v>Excelca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_xlfn.XLOOKUP(orders!D466,products!$A$1:$A$49,products!$D$1:$D$49,,0)</f>
        <v>2.5</v>
      </c>
      <c r="L466" s="6">
        <f>_xlfn.XLOOKUP(orders!D466,products!$A$1:$A$49,products!$E$1:$E$49,,0)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_xlfn.XLOOKUP(orders!D467,products!$A$1:$A$49,products!$D$1:$D$49,,0)</f>
        <v>2.5</v>
      </c>
      <c r="L467" s="6">
        <f>_xlfn.XLOOKUP(orders!D467,products!$A$1:$A$49,products!$E$1:$E$49,,0)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_xlfn.XLOOKUP(orders!D468,products!$A$1:$A$49,products!$D$1:$D$49,,0)</f>
        <v>0.2</v>
      </c>
      <c r="L468" s="6">
        <f>_xlfn.XLOOKUP(orders!D468,products!$A$1:$A$49,products!$E$1:$E$49,,0)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_xlfn.XLOOKUP(orders!D469,products!$A$1:$A$49,products!$D$1:$D$49,,0)</f>
        <v>0.5</v>
      </c>
      <c r="L469" s="6">
        <f>_xlfn.XLOOKUP(orders!D469,products!$A$1:$A$49,products!$E$1:$E$49,,0)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_xlfn.XLOOKUP(orders!D470,products!$A$1:$A$49,products!$D$1:$D$49,,0)</f>
        <v>1</v>
      </c>
      <c r="L470" s="6">
        <f>_xlfn.XLOOKUP(orders!D470,products!$A$1:$A$49,products!$E$1:$E$49,,0)</f>
        <v>13.75</v>
      </c>
      <c r="M470" s="6">
        <f t="shared" si="21"/>
        <v>41.25</v>
      </c>
      <c r="N470" t="str">
        <f t="shared" si="22"/>
        <v>Excelca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_xlfn.XLOOKUP(orders!D471,products!$A$1:$A$49,products!$D$1:$D$49,,0)</f>
        <v>0.2</v>
      </c>
      <c r="L471" s="6">
        <f>_xlfn.XLOOKUP(orders!D471,products!$A$1:$A$49,products!$E$1:$E$49,,0)</f>
        <v>4.4550000000000001</v>
      </c>
      <c r="M471" s="6">
        <f t="shared" si="21"/>
        <v>22.274999999999999</v>
      </c>
      <c r="N471" t="str">
        <f t="shared" si="22"/>
        <v>Excelca</v>
      </c>
      <c r="O471" t="str">
        <f t="shared" si="23"/>
        <v>Large</v>
      </c>
      <c r="P471" t="str">
        <f>_xlfn.XLOOKUP(Orders[[#This Row],[Customer ID]],customers!$A$1:$A$1001,customers!$I$1:$I$1001,,0)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_xlfn.XLOOKUP(orders!D472,products!$A$1:$A$49,products!$D$1:$D$49,,0)</f>
        <v>0.5</v>
      </c>
      <c r="L472" s="6">
        <f>_xlfn.XLOOKUP(orders!D472,products!$A$1:$A$49,products!$E$1:$E$49,,0)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_xlfn.XLOOKUP(orders!D473,products!$A$1:$A$49,products!$D$1:$D$49,,0)</f>
        <v>2.5</v>
      </c>
      <c r="L473" s="6">
        <f>_xlfn.XLOOKUP(orders!D473,products!$A$1:$A$49,products!$E$1:$E$49,,0)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_xlfn.XLOOKUP(orders!D474,products!$A$1:$A$49,products!$D$1:$D$49,,0)</f>
        <v>0.2</v>
      </c>
      <c r="L474" s="6">
        <f>_xlfn.XLOOKUP(orders!D474,products!$A$1:$A$49,products!$E$1:$E$49,,0)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_xlfn.XLOOKUP(orders!D475,products!$A$1:$A$49,products!$D$1:$D$49,,0)</f>
        <v>1</v>
      </c>
      <c r="L475" s="6">
        <f>_xlfn.XLOOKUP(orders!D475,products!$A$1:$A$49,products!$E$1:$E$49,,0)</f>
        <v>12.95</v>
      </c>
      <c r="M475" s="6">
        <f t="shared" si="21"/>
        <v>25.9</v>
      </c>
      <c r="N475" t="str">
        <f t="shared" si="22"/>
        <v>Arabica</v>
      </c>
      <c r="O475" t="str">
        <f t="shared" si="23"/>
        <v>Large</v>
      </c>
      <c r="P475" t="str">
        <f>_xlfn.XLOOKUP(Orders[[#This Row],[Customer ID]],customers!$A$1:$A$1001,customers!$I$1:$I$1001,,0)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_xlfn.XLOOKUP(orders!D476,products!$A$1:$A$49,products!$D$1:$D$49,,0)</f>
        <v>2.5</v>
      </c>
      <c r="L476" s="6">
        <f>_xlfn.XLOOKUP(orders!D476,products!$A$1:$A$49,products!$E$1:$E$49,,0)</f>
        <v>31.624999999999996</v>
      </c>
      <c r="M476" s="6">
        <f t="shared" si="21"/>
        <v>31.624999999999996</v>
      </c>
      <c r="N476" t="str">
        <f t="shared" si="22"/>
        <v>Excelca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_xlfn.XLOOKUP(orders!D477,products!$A$1:$A$49,products!$D$1:$D$49,,0)</f>
        <v>0.2</v>
      </c>
      <c r="L477" s="6">
        <f>_xlfn.XLOOKUP(orders!D477,products!$A$1:$A$49,products!$E$1:$E$49,,0)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_xlfn.XLOOKUP(orders!D478,products!$A$1:$A$49,products!$D$1:$D$49,,0)</f>
        <v>0.2</v>
      </c>
      <c r="L478" s="6">
        <f>_xlfn.XLOOKUP(orders!D478,products!$A$1:$A$49,products!$E$1:$E$49,,0)</f>
        <v>4.4550000000000001</v>
      </c>
      <c r="M478" s="6">
        <f t="shared" si="21"/>
        <v>26.73</v>
      </c>
      <c r="N478" t="str">
        <f t="shared" si="22"/>
        <v>Excelca</v>
      </c>
      <c r="O478" t="str">
        <f t="shared" si="23"/>
        <v>Large</v>
      </c>
      <c r="P478" t="str">
        <f>_xlfn.XLOOKUP(Orders[[#This Row],[Customer ID]],customers!$A$1:$A$1001,customers!$I$1:$I$1001,,0)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_xlfn.XLOOKUP(orders!D479,products!$A$1:$A$49,products!$D$1:$D$49,,0)</f>
        <v>0.2</v>
      </c>
      <c r="L479" s="6">
        <f>_xlfn.XLOOKUP(orders!D479,products!$A$1:$A$49,products!$E$1:$E$49,,0)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_xlfn.XLOOKUP(orders!D480,products!$A$1:$A$49,products!$D$1:$D$49,,0)</f>
        <v>1</v>
      </c>
      <c r="L480" s="6">
        <f>_xlfn.XLOOKUP(orders!D480,products!$A$1:$A$49,products!$E$1:$E$49,,0)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_xlfn.XLOOKUP(orders!D481,products!$A$1:$A$49,products!$D$1:$D$49,,0)</f>
        <v>2.5</v>
      </c>
      <c r="L481" s="6">
        <f>_xlfn.XLOOKUP(orders!D481,products!$A$1:$A$49,products!$E$1:$E$49,,0)</f>
        <v>31.624999999999996</v>
      </c>
      <c r="M481" s="6">
        <f t="shared" si="21"/>
        <v>126.49999999999999</v>
      </c>
      <c r="N481" t="str">
        <f t="shared" si="22"/>
        <v>Excelca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_xlfn.XLOOKUP(orders!D482,products!$A$1:$A$49,products!$D$1:$D$49,,0)</f>
        <v>0.2</v>
      </c>
      <c r="L482" s="6">
        <f>_xlfn.XLOOKUP(orders!D482,products!$A$1:$A$49,products!$E$1:$E$49,,0)</f>
        <v>4.125</v>
      </c>
      <c r="M482" s="6">
        <f t="shared" si="21"/>
        <v>4.125</v>
      </c>
      <c r="N482" t="str">
        <f t="shared" si="22"/>
        <v>Excelca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_xlfn.XLOOKUP(orders!D483,products!$A$1:$A$49,products!$D$1:$D$49,,0)</f>
        <v>1</v>
      </c>
      <c r="L483" s="6">
        <f>_xlfn.XLOOKUP(orders!D483,products!$A$1:$A$49,products!$E$1:$E$49,,0)</f>
        <v>11.95</v>
      </c>
      <c r="M483" s="6">
        <f t="shared" si="21"/>
        <v>23.9</v>
      </c>
      <c r="N483" t="str">
        <f t="shared" si="22"/>
        <v>Robusta</v>
      </c>
      <c r="O483" t="str">
        <f t="shared" si="23"/>
        <v>Large</v>
      </c>
      <c r="P483" t="str">
        <f>_xlfn.XLOOKUP(Orders[[#This Row],[Customer ID]],customers!$A$1:$A$1001,customers!$I$1:$I$1001,,0)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_xlfn.XLOOKUP(orders!D484,products!$A$1:$A$49,products!$D$1:$D$49,,0)</f>
        <v>2.5</v>
      </c>
      <c r="L484" s="6">
        <f>_xlfn.XLOOKUP(orders!D484,products!$A$1:$A$49,products!$E$1:$E$49,,0)</f>
        <v>27.945</v>
      </c>
      <c r="M484" s="6">
        <f t="shared" si="21"/>
        <v>139.72499999999999</v>
      </c>
      <c r="N484" t="str">
        <f t="shared" si="22"/>
        <v>Excelca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_xlfn.XLOOKUP(orders!D485,products!$A$1:$A$49,products!$D$1:$D$49,,0)</f>
        <v>2.5</v>
      </c>
      <c r="L485" s="6">
        <f>_xlfn.XLOOKUP(orders!D485,products!$A$1:$A$49,products!$E$1:$E$49,,0)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_xlfn.XLOOKUP(orders!D486,products!$A$1:$A$49,products!$D$1:$D$49,,0)</f>
        <v>0.5</v>
      </c>
      <c r="L486" s="6">
        <f>_xlfn.XLOOKUP(orders!D486,products!$A$1:$A$49,products!$E$1:$E$49,,0)</f>
        <v>9.51</v>
      </c>
      <c r="M486" s="6">
        <f t="shared" si="21"/>
        <v>57.06</v>
      </c>
      <c r="N486" t="str">
        <f t="shared" si="22"/>
        <v>Liberica</v>
      </c>
      <c r="O486" t="str">
        <f t="shared" si="23"/>
        <v>Large</v>
      </c>
      <c r="P486" t="str">
        <f>_xlfn.XLOOKUP(Orders[[#This Row],[Customer ID]],customers!$A$1:$A$1001,customers!$I$1:$I$1001,,0)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_xlfn.XLOOKUP(orders!D487,products!$A$1:$A$49,products!$D$1:$D$49,,0)</f>
        <v>0.2</v>
      </c>
      <c r="L487" s="6">
        <f>_xlfn.XLOOKUP(orders!D487,products!$A$1:$A$49,products!$E$1:$E$49,,0)</f>
        <v>3.5849999999999995</v>
      </c>
      <c r="M487" s="6">
        <f t="shared" si="21"/>
        <v>21.509999999999998</v>
      </c>
      <c r="N487" t="str">
        <f t="shared" si="22"/>
        <v>Robusta</v>
      </c>
      <c r="O487" t="str">
        <f t="shared" si="23"/>
        <v>Large</v>
      </c>
      <c r="P487" t="str">
        <f>_xlfn.XLOOKUP(Orders[[#This Row],[Customer ID]],customers!$A$1:$A$1001,customers!$I$1:$I$1001,,0)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_xlfn.XLOOKUP(orders!D488,products!$A$1:$A$49,products!$D$1:$D$49,,0)</f>
        <v>0.5</v>
      </c>
      <c r="L488" s="6">
        <f>_xlfn.XLOOKUP(orders!D488,products!$A$1:$A$49,products!$E$1:$E$49,,0)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_xlfn.XLOOKUP(orders!D489,products!$A$1:$A$49,products!$D$1:$D$49,,0)</f>
        <v>1</v>
      </c>
      <c r="L489" s="6">
        <f>_xlfn.XLOOKUP(orders!D489,products!$A$1:$A$49,products!$E$1:$E$49,,0)</f>
        <v>12.15</v>
      </c>
      <c r="M489" s="6">
        <f t="shared" si="21"/>
        <v>72.900000000000006</v>
      </c>
      <c r="N489" t="str">
        <f t="shared" si="22"/>
        <v>Excelca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_xlfn.XLOOKUP(orders!D490,products!$A$1:$A$49,products!$D$1:$D$49,,0)</f>
        <v>0.2</v>
      </c>
      <c r="L490" s="6">
        <f>_xlfn.XLOOKUP(orders!D490,products!$A$1:$A$49,products!$E$1:$E$49,,0)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_xlfn.XLOOKUP(orders!D491,products!$A$1:$A$49,products!$D$1:$D$49,,0)</f>
        <v>1</v>
      </c>
      <c r="L491" s="6">
        <f>_xlfn.XLOOKUP(orders!D491,products!$A$1:$A$49,products!$E$1:$E$49,,0)</f>
        <v>15.85</v>
      </c>
      <c r="M491" s="6">
        <f t="shared" si="21"/>
        <v>95.1</v>
      </c>
      <c r="N491" t="str">
        <f t="shared" si="22"/>
        <v>Liberica</v>
      </c>
      <c r="O491" t="str">
        <f t="shared" si="23"/>
        <v>Large</v>
      </c>
      <c r="P491" t="str">
        <f>_xlfn.XLOOKUP(Orders[[#This Row],[Customer ID]],customers!$A$1:$A$1001,customers!$I$1:$I$1001,,0)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_xlfn.XLOOKUP(orders!D492,products!$A$1:$A$49,products!$D$1:$D$49,,0)</f>
        <v>0.5</v>
      </c>
      <c r="L492" s="6">
        <f>_xlfn.XLOOKUP(orders!D492,products!$A$1:$A$49,products!$E$1:$E$49,,0)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_xlfn.XLOOKUP(orders!D493,products!$A$1:$A$49,products!$D$1:$D$49,,0)</f>
        <v>0.2</v>
      </c>
      <c r="L493" s="6">
        <f>_xlfn.XLOOKUP(orders!D493,products!$A$1:$A$49,products!$E$1:$E$49,,0)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_xlfn.XLOOKUP(orders!D494,products!$A$1:$A$49,products!$D$1:$D$49,,0)</f>
        <v>0.2</v>
      </c>
      <c r="L494" s="6">
        <f>_xlfn.XLOOKUP(orders!D494,products!$A$1:$A$49,products!$E$1:$E$49,,0)</f>
        <v>4.125</v>
      </c>
      <c r="M494" s="6">
        <f t="shared" si="21"/>
        <v>4.125</v>
      </c>
      <c r="N494" t="str">
        <f t="shared" si="22"/>
        <v>Excelca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_xlfn.XLOOKUP(orders!D495,products!$A$1:$A$49,products!$D$1:$D$49,,0)</f>
        <v>0.5</v>
      </c>
      <c r="L495" s="6">
        <f>_xlfn.XLOOKUP(orders!D495,products!$A$1:$A$49,products!$E$1:$E$49,,0)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_xlfn.XLOOKUP(orders!D496,products!$A$1:$A$49,products!$D$1:$D$49,,0)</f>
        <v>1</v>
      </c>
      <c r="L496" s="6">
        <f>_xlfn.XLOOKUP(orders!D496,products!$A$1:$A$49,products!$E$1:$E$49,,0)</f>
        <v>15.85</v>
      </c>
      <c r="M496" s="6">
        <f t="shared" si="21"/>
        <v>31.7</v>
      </c>
      <c r="N496" t="str">
        <f t="shared" si="22"/>
        <v>Liberica</v>
      </c>
      <c r="O496" t="str">
        <f t="shared" si="23"/>
        <v>Large</v>
      </c>
      <c r="P496" t="str">
        <f>_xlfn.XLOOKUP(Orders[[#This Row],[Customer ID]],customers!$A$1:$A$1001,customers!$I$1:$I$1001,,0)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_xlfn.XLOOKUP(orders!D497,products!$A$1:$A$49,products!$D$1:$D$49,,0)</f>
        <v>1</v>
      </c>
      <c r="L497" s="6">
        <f>_xlfn.XLOOKUP(orders!D497,products!$A$1:$A$49,products!$E$1:$E$49,,0)</f>
        <v>15.85</v>
      </c>
      <c r="M497" s="6">
        <f t="shared" si="21"/>
        <v>79.25</v>
      </c>
      <c r="N497" t="str">
        <f t="shared" si="22"/>
        <v>Liberica</v>
      </c>
      <c r="O497" t="str">
        <f t="shared" si="23"/>
        <v>Large</v>
      </c>
      <c r="P497" t="str">
        <f>_xlfn.XLOOKUP(Orders[[#This Row],[Customer ID]],customers!$A$1:$A$1001,customers!$I$1:$I$1001,,0)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_xlfn.XLOOKUP(orders!D498,products!$A$1:$A$49,products!$D$1:$D$49,,0)</f>
        <v>0.2</v>
      </c>
      <c r="L498" s="6">
        <f>_xlfn.XLOOKUP(orders!D498,products!$A$1:$A$49,products!$E$1:$E$49,,0)</f>
        <v>3.645</v>
      </c>
      <c r="M498" s="6">
        <f t="shared" si="21"/>
        <v>10.935</v>
      </c>
      <c r="N498" t="str">
        <f t="shared" si="22"/>
        <v>Excelca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_xlfn.XLOOKUP(orders!D499,products!$A$1:$A$49,products!$D$1:$D$49,,0)</f>
        <v>1</v>
      </c>
      <c r="L499" s="6">
        <f>_xlfn.XLOOKUP(orders!D499,products!$A$1:$A$49,products!$E$1:$E$49,,0)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_xlfn.XLOOKUP(orders!D500,products!$A$1:$A$49,products!$D$1:$D$49,,0)</f>
        <v>1</v>
      </c>
      <c r="L500" s="6">
        <f>_xlfn.XLOOKUP(orders!D500,products!$A$1:$A$49,products!$E$1:$E$49,,0)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_xlfn.XLOOKUP(orders!D501,products!$A$1:$A$49,products!$D$1:$D$49,,0)</f>
        <v>0.2</v>
      </c>
      <c r="L501" s="6">
        <f>_xlfn.XLOOKUP(orders!D501,products!$A$1:$A$49,products!$E$1:$E$49,,0)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_xlfn.XLOOKUP(orders!D502,products!$A$1:$A$49,products!$D$1:$D$49,,0)</f>
        <v>1</v>
      </c>
      <c r="L502" s="6">
        <f>_xlfn.XLOOKUP(orders!D502,products!$A$1:$A$49,products!$E$1:$E$49,,0)</f>
        <v>11.95</v>
      </c>
      <c r="M502" s="6">
        <f t="shared" si="21"/>
        <v>47.8</v>
      </c>
      <c r="N502" t="str">
        <f t="shared" si="22"/>
        <v>Robusta</v>
      </c>
      <c r="O502" t="str">
        <f t="shared" si="23"/>
        <v>Large</v>
      </c>
      <c r="P502" t="str">
        <f>_xlfn.XLOOKUP(Orders[[#This Row],[Customer ID]],customers!$A$1:$A$1001,customers!$I$1:$I$1001,,0)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_xlfn.XLOOKUP(orders!D503,products!$A$1:$A$49,products!$D$1:$D$49,,0)</f>
        <v>0.2</v>
      </c>
      <c r="L503" s="6">
        <f>_xlfn.XLOOKUP(orders!D503,products!$A$1:$A$49,products!$E$1:$E$49,,0)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_xlfn.XLOOKUP(orders!D504,products!$A$1:$A$49,products!$D$1:$D$49,,0)</f>
        <v>0.2</v>
      </c>
      <c r="L504" s="6">
        <f>_xlfn.XLOOKUP(orders!D504,products!$A$1:$A$49,products!$E$1:$E$49,,0)</f>
        <v>4.125</v>
      </c>
      <c r="M504" s="6">
        <f t="shared" si="21"/>
        <v>16.5</v>
      </c>
      <c r="N504" t="str">
        <f t="shared" si="22"/>
        <v>Excelca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_xlfn.XLOOKUP(orders!D505,products!$A$1:$A$49,products!$D$1:$D$49,,0)</f>
        <v>1</v>
      </c>
      <c r="L505" s="6">
        <f>_xlfn.XLOOKUP(orders!D505,products!$A$1:$A$49,products!$E$1:$E$49,,0)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_xlfn.XLOOKUP(orders!D506,products!$A$1:$A$49,products!$D$1:$D$49,,0)</f>
        <v>0.2</v>
      </c>
      <c r="L506" s="6">
        <f>_xlfn.XLOOKUP(orders!D506,products!$A$1:$A$49,products!$E$1:$E$49,,0)</f>
        <v>4.7549999999999999</v>
      </c>
      <c r="M506" s="6">
        <f t="shared" si="21"/>
        <v>14.265000000000001</v>
      </c>
      <c r="N506" t="str">
        <f t="shared" si="22"/>
        <v>Liberica</v>
      </c>
      <c r="O506" t="str">
        <f t="shared" si="23"/>
        <v>Large</v>
      </c>
      <c r="P506" t="str">
        <f>_xlfn.XLOOKUP(Orders[[#This Row],[Customer ID]],customers!$A$1:$A$1001,customers!$I$1:$I$1001,,0)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_xlfn.XLOOKUP(orders!D507,products!$A$1:$A$49,products!$D$1:$D$49,,0)</f>
        <v>0.2</v>
      </c>
      <c r="L507" s="6">
        <f>_xlfn.XLOOKUP(orders!D507,products!$A$1:$A$49,products!$E$1:$E$49,,0)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_xlfn.XLOOKUP(orders!D508,products!$A$1:$A$49,products!$D$1:$D$49,,0)</f>
        <v>1</v>
      </c>
      <c r="L508" s="6">
        <f>_xlfn.XLOOKUP(orders!D508,products!$A$1:$A$49,products!$E$1:$E$49,,0)</f>
        <v>12.95</v>
      </c>
      <c r="M508" s="6">
        <f t="shared" si="21"/>
        <v>25.9</v>
      </c>
      <c r="N508" t="str">
        <f t="shared" si="22"/>
        <v>Arabica</v>
      </c>
      <c r="O508" t="str">
        <f t="shared" si="23"/>
        <v>Large</v>
      </c>
      <c r="P508" t="str">
        <f>_xlfn.XLOOKUP(Orders[[#This Row],[Customer ID]],customers!$A$1:$A$1001,customers!$I$1:$I$1001,,0)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_xlfn.XLOOKUP(orders!D509,products!$A$1:$A$49,products!$D$1:$D$49,,0)</f>
        <v>2.5</v>
      </c>
      <c r="L509" s="6">
        <f>_xlfn.XLOOKUP(orders!D509,products!$A$1:$A$49,products!$E$1:$E$49,,0)</f>
        <v>29.784999999999997</v>
      </c>
      <c r="M509" s="6">
        <f t="shared" si="21"/>
        <v>89.35499999999999</v>
      </c>
      <c r="N509" t="str">
        <f t="shared" si="22"/>
        <v>Arabica</v>
      </c>
      <c r="O509" t="str">
        <f t="shared" si="23"/>
        <v>Large</v>
      </c>
      <c r="P509" t="str">
        <f>_xlfn.XLOOKUP(Orders[[#This Row],[Customer ID]],customers!$A$1:$A$1001,customers!$I$1:$I$1001,,0)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_xlfn.XLOOKUP(orders!D510,products!$A$1:$A$49,products!$D$1:$D$49,,0)</f>
        <v>0.5</v>
      </c>
      <c r="L510" s="6">
        <f>_xlfn.XLOOKUP(orders!D510,products!$A$1:$A$49,products!$E$1:$E$49,,0)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_xlfn.XLOOKUP(orders!D511,products!$A$1:$A$49,products!$D$1:$D$49,,0)</f>
        <v>1</v>
      </c>
      <c r="L511" s="6">
        <f>_xlfn.XLOOKUP(orders!D511,products!$A$1:$A$49,products!$E$1:$E$49,,0)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_xlfn.XLOOKUP(orders!D512,products!$A$1:$A$49,products!$D$1:$D$49,,0)</f>
        <v>0.2</v>
      </c>
      <c r="L512" s="6">
        <f>_xlfn.XLOOKUP(orders!D512,products!$A$1:$A$49,products!$E$1:$E$49,,0)</f>
        <v>3.5849999999999995</v>
      </c>
      <c r="M512" s="6">
        <f t="shared" si="21"/>
        <v>10.754999999999999</v>
      </c>
      <c r="N512" t="str">
        <f t="shared" si="22"/>
        <v>Robusta</v>
      </c>
      <c r="O512" t="str">
        <f t="shared" si="23"/>
        <v>Large</v>
      </c>
      <c r="P512" t="str">
        <f>_xlfn.XLOOKUP(Orders[[#This Row],[Customer ID]],customers!$A$1:$A$1001,customers!$I$1:$I$1001,,0)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_xlfn.XLOOKUP(orders!D513,products!$A$1:$A$49,products!$D$1:$D$49,,0)</f>
        <v>0.2</v>
      </c>
      <c r="L513" s="6">
        <f>_xlfn.XLOOKUP(orders!D513,products!$A$1:$A$49,products!$E$1:$E$49,,0)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_xlfn.XLOOKUP(orders!D514,products!$A$1:$A$49,products!$D$1:$D$49,,0)</f>
        <v>1</v>
      </c>
      <c r="L514" s="6">
        <f>_xlfn.XLOOKUP(orders!D514,products!$A$1:$A$49,products!$E$1:$E$49,,0)</f>
        <v>15.85</v>
      </c>
      <c r="M514" s="6">
        <f t="shared" si="21"/>
        <v>47.55</v>
      </c>
      <c r="N514" t="str">
        <f t="shared" si="22"/>
        <v>Liberica</v>
      </c>
      <c r="O514" t="str">
        <f t="shared" si="23"/>
        <v>Large</v>
      </c>
      <c r="P514" t="str">
        <f>_xlfn.XLOOKUP(Orders[[#This Row],[Customer ID]],customers!$A$1:$A$1001,customers!$I$1:$I$1001,,0)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_xlfn.XLOOKUP(orders!D515,products!$A$1:$A$49,products!$D$1:$D$49,,0)</f>
        <v>1</v>
      </c>
      <c r="L515" s="6">
        <f>_xlfn.XLOOKUP(orders!D515,products!$A$1:$A$49,products!$E$1:$E$49,,0)</f>
        <v>15.85</v>
      </c>
      <c r="M515" s="6">
        <f t="shared" ref="M515:M578" si="24">L515*E515</f>
        <v>79.25</v>
      </c>
      <c r="N515" t="str">
        <f t="shared" ref="N515:N578" si="25">IF(I515="Rob","Robusta",IF(I515="Exc","Excelca",IF(I515="Ara","Arabica",IF(I515="Lib","Liberica",""))))</f>
        <v>Liberica</v>
      </c>
      <c r="O515" t="str">
        <f t="shared" ref="O515:O578" si="26">IF(J515="M","Medium",IF(J515="L","Large",IF(J515="D","Dark","")))</f>
        <v>Large</v>
      </c>
      <c r="P515" t="str">
        <f>_xlfn.XLOOKUP(Orders[[#This Row],[Customer ID]],customers!$A$1:$A$1001,customers!$I$1:$I$1001,,0)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_xlfn.XLOOKUP(orders!D516,products!$A$1:$A$49,products!$D$1:$D$49,,0)</f>
        <v>0.2</v>
      </c>
      <c r="L516" s="6">
        <f>_xlfn.XLOOKUP(orders!D516,products!$A$1:$A$49,products!$E$1:$E$49,,0)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_xlfn.XLOOKUP(orders!D517,products!$A$1:$A$49,products!$D$1:$D$49,,0)</f>
        <v>0.5</v>
      </c>
      <c r="L517" s="6">
        <f>_xlfn.XLOOKUP(orders!D517,products!$A$1:$A$49,products!$E$1:$E$49,,0)</f>
        <v>7.169999999999999</v>
      </c>
      <c r="M517" s="6">
        <f t="shared" si="24"/>
        <v>21.509999999999998</v>
      </c>
      <c r="N517" t="str">
        <f t="shared" si="25"/>
        <v>Robusta</v>
      </c>
      <c r="O517" t="str">
        <f t="shared" si="26"/>
        <v>Large</v>
      </c>
      <c r="P517" t="str">
        <f>_xlfn.XLOOKUP(Orders[[#This Row],[Customer ID]],customers!$A$1:$A$1001,customers!$I$1:$I$1001,,0)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_xlfn.XLOOKUP(orders!D518,products!$A$1:$A$49,products!$D$1:$D$49,,0)</f>
        <v>2.5</v>
      </c>
      <c r="L518" s="6">
        <f>_xlfn.XLOOKUP(orders!D518,products!$A$1:$A$49,products!$E$1:$E$49,,0)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_xlfn.XLOOKUP(orders!D519,products!$A$1:$A$49,products!$D$1:$D$49,,0)</f>
        <v>0.2</v>
      </c>
      <c r="L519" s="6">
        <f>_xlfn.XLOOKUP(orders!D519,products!$A$1:$A$49,products!$E$1:$E$49,,0)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_xlfn.XLOOKUP(orders!D520,products!$A$1:$A$49,products!$D$1:$D$49,,0)</f>
        <v>2.5</v>
      </c>
      <c r="L520" s="6">
        <f>_xlfn.XLOOKUP(orders!D520,products!$A$1:$A$49,products!$E$1:$E$49,,0)</f>
        <v>27.945</v>
      </c>
      <c r="M520" s="6">
        <f t="shared" si="24"/>
        <v>139.72499999999999</v>
      </c>
      <c r="N520" t="str">
        <f t="shared" si="25"/>
        <v>Excelca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_xlfn.XLOOKUP(orders!D521,products!$A$1:$A$49,products!$D$1:$D$49,,0)</f>
        <v>0.5</v>
      </c>
      <c r="L521" s="6">
        <f>_xlfn.XLOOKUP(orders!D521,products!$A$1:$A$49,products!$E$1:$E$49,,0)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_xlfn.XLOOKUP(orders!D522,products!$A$1:$A$49,products!$D$1:$D$49,,0)</f>
        <v>0.2</v>
      </c>
      <c r="L522" s="6">
        <f>_xlfn.XLOOKUP(orders!D522,products!$A$1:$A$49,products!$E$1:$E$49,,0)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_xlfn.XLOOKUP(orders!D523,products!$A$1:$A$49,products!$D$1:$D$49,,0)</f>
        <v>1</v>
      </c>
      <c r="L523" s="6">
        <f>_xlfn.XLOOKUP(orders!D523,products!$A$1:$A$49,products!$E$1:$E$49,,0)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_xlfn.XLOOKUP(orders!D524,products!$A$1:$A$49,products!$D$1:$D$49,,0)</f>
        <v>0.5</v>
      </c>
      <c r="L524" s="6">
        <f>_xlfn.XLOOKUP(orders!D524,products!$A$1:$A$49,products!$E$1:$E$49,,0)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_xlfn.XLOOKUP(orders!D525,products!$A$1:$A$49,products!$D$1:$D$49,,0)</f>
        <v>2.5</v>
      </c>
      <c r="L525" s="6">
        <f>_xlfn.XLOOKUP(orders!D525,products!$A$1:$A$49,products!$E$1:$E$49,,0)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_xlfn.XLOOKUP(orders!D526,products!$A$1:$A$49,products!$D$1:$D$49,,0)</f>
        <v>2.5</v>
      </c>
      <c r="L526" s="6">
        <f>_xlfn.XLOOKUP(orders!D526,products!$A$1:$A$49,products!$E$1:$E$49,,0)</f>
        <v>36.454999999999998</v>
      </c>
      <c r="M526" s="6">
        <f t="shared" si="24"/>
        <v>72.91</v>
      </c>
      <c r="N526" t="str">
        <f t="shared" si="25"/>
        <v>Liberica</v>
      </c>
      <c r="O526" t="str">
        <f t="shared" si="26"/>
        <v>Large</v>
      </c>
      <c r="P526" t="str">
        <f>_xlfn.XLOOKUP(Orders[[#This Row],[Customer ID]],customers!$A$1:$A$1001,customers!$I$1:$I$1001,,0)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_xlfn.XLOOKUP(orders!D527,products!$A$1:$A$49,products!$D$1:$D$49,,0)</f>
        <v>0.2</v>
      </c>
      <c r="L527" s="6">
        <f>_xlfn.XLOOKUP(orders!D527,products!$A$1:$A$49,products!$E$1:$E$49,,0)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_xlfn.XLOOKUP(orders!D528,products!$A$1:$A$49,products!$D$1:$D$49,,0)</f>
        <v>2.5</v>
      </c>
      <c r="L528" s="6">
        <f>_xlfn.XLOOKUP(orders!D528,products!$A$1:$A$49,products!$E$1:$E$49,,0)</f>
        <v>31.624999999999996</v>
      </c>
      <c r="M528" s="6">
        <f t="shared" si="24"/>
        <v>126.49999999999999</v>
      </c>
      <c r="N528" t="str">
        <f t="shared" si="25"/>
        <v>Excelca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_xlfn.XLOOKUP(orders!D529,products!$A$1:$A$49,products!$D$1:$D$49,,0)</f>
        <v>0.5</v>
      </c>
      <c r="L529" s="6">
        <f>_xlfn.XLOOKUP(orders!D529,products!$A$1:$A$49,products!$E$1:$E$49,,0)</f>
        <v>8.25</v>
      </c>
      <c r="M529" s="6">
        <f t="shared" si="24"/>
        <v>41.25</v>
      </c>
      <c r="N529" t="str">
        <f t="shared" si="25"/>
        <v>Excelca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_xlfn.XLOOKUP(orders!D530,products!$A$1:$A$49,products!$D$1:$D$49,,0)</f>
        <v>0.5</v>
      </c>
      <c r="L530" s="6">
        <f>_xlfn.XLOOKUP(orders!D530,products!$A$1:$A$49,products!$E$1:$E$49,,0)</f>
        <v>8.91</v>
      </c>
      <c r="M530" s="6">
        <f t="shared" si="24"/>
        <v>53.46</v>
      </c>
      <c r="N530" t="str">
        <f t="shared" si="25"/>
        <v>Excelca</v>
      </c>
      <c r="O530" t="str">
        <f t="shared" si="26"/>
        <v>Large</v>
      </c>
      <c r="P530" t="str">
        <f>_xlfn.XLOOKUP(Orders[[#This Row],[Customer ID]],customers!$A$1:$A$1001,customers!$I$1:$I$1001,,0)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_xlfn.XLOOKUP(orders!D531,products!$A$1:$A$49,products!$D$1:$D$49,,0)</f>
        <v>1</v>
      </c>
      <c r="L531" s="6">
        <f>_xlfn.XLOOKUP(orders!D531,products!$A$1:$A$49,products!$E$1:$E$49,,0)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_xlfn.XLOOKUP(orders!D532,products!$A$1:$A$49,products!$D$1:$D$49,,0)</f>
        <v>1</v>
      </c>
      <c r="L532" s="6">
        <f>_xlfn.XLOOKUP(orders!D532,products!$A$1:$A$49,products!$E$1:$E$49,,0)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_xlfn.XLOOKUP(orders!D533,products!$A$1:$A$49,products!$D$1:$D$49,,0)</f>
        <v>1</v>
      </c>
      <c r="L533" s="6">
        <f>_xlfn.XLOOKUP(orders!D533,products!$A$1:$A$49,products!$E$1:$E$49,,0)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_xlfn.XLOOKUP(orders!D534,products!$A$1:$A$49,products!$D$1:$D$49,,0)</f>
        <v>0.5</v>
      </c>
      <c r="L534" s="6">
        <f>_xlfn.XLOOKUP(orders!D534,products!$A$1:$A$49,products!$E$1:$E$49,,0)</f>
        <v>8.25</v>
      </c>
      <c r="M534" s="6">
        <f t="shared" si="24"/>
        <v>16.5</v>
      </c>
      <c r="N534" t="str">
        <f t="shared" si="25"/>
        <v>Excelca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_xlfn.XLOOKUP(orders!D535,products!$A$1:$A$49,products!$D$1:$D$49,,0)</f>
        <v>0.5</v>
      </c>
      <c r="L535" s="6">
        <f>_xlfn.XLOOKUP(orders!D535,products!$A$1:$A$49,products!$E$1:$E$49,,0)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_xlfn.XLOOKUP(orders!D536,products!$A$1:$A$49,products!$D$1:$D$49,,0)</f>
        <v>2.5</v>
      </c>
      <c r="L536" s="6">
        <f>_xlfn.XLOOKUP(orders!D536,products!$A$1:$A$49,products!$E$1:$E$49,,0)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_xlfn.XLOOKUP(orders!D537,products!$A$1:$A$49,products!$D$1:$D$49,,0)</f>
        <v>0.2</v>
      </c>
      <c r="L537" s="6">
        <f>_xlfn.XLOOKUP(orders!D537,products!$A$1:$A$49,products!$E$1:$E$49,,0)</f>
        <v>4.7549999999999999</v>
      </c>
      <c r="M537" s="6">
        <f t="shared" si="24"/>
        <v>9.51</v>
      </c>
      <c r="N537" t="str">
        <f t="shared" si="25"/>
        <v>Liberica</v>
      </c>
      <c r="O537" t="str">
        <f t="shared" si="26"/>
        <v>Large</v>
      </c>
      <c r="P537" t="str">
        <f>_xlfn.XLOOKUP(Orders[[#This Row],[Customer ID]],customers!$A$1:$A$1001,customers!$I$1:$I$1001,,0)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_xlfn.XLOOKUP(orders!D538,products!$A$1:$A$49,products!$D$1:$D$49,,0)</f>
        <v>0.2</v>
      </c>
      <c r="L538" s="6">
        <f>_xlfn.XLOOKUP(orders!D538,products!$A$1:$A$49,products!$E$1:$E$49,,0)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_xlfn.XLOOKUP(orders!D539,products!$A$1:$A$49,products!$D$1:$D$49,,0)</f>
        <v>2.5</v>
      </c>
      <c r="L539" s="6">
        <f>_xlfn.XLOOKUP(orders!D539,products!$A$1:$A$49,products!$E$1:$E$49,,0)</f>
        <v>27.945</v>
      </c>
      <c r="M539" s="6">
        <f t="shared" si="24"/>
        <v>111.78</v>
      </c>
      <c r="N539" t="str">
        <f t="shared" si="25"/>
        <v>Excelca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_xlfn.XLOOKUP(orders!D540,products!$A$1:$A$49,products!$D$1:$D$49,,0)</f>
        <v>0.2</v>
      </c>
      <c r="L540" s="6">
        <f>_xlfn.XLOOKUP(orders!D540,products!$A$1:$A$49,products!$E$1:$E$49,,0)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_xlfn.XLOOKUP(orders!D541,products!$A$1:$A$49,products!$D$1:$D$49,,0)</f>
        <v>0.5</v>
      </c>
      <c r="L541" s="6">
        <f>_xlfn.XLOOKUP(orders!D541,products!$A$1:$A$49,products!$E$1:$E$49,,0)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_xlfn.XLOOKUP(orders!D542,products!$A$1:$A$49,products!$D$1:$D$49,,0)</f>
        <v>1</v>
      </c>
      <c r="L542" s="6">
        <f>_xlfn.XLOOKUP(orders!D542,products!$A$1:$A$49,products!$E$1:$E$49,,0)</f>
        <v>15.85</v>
      </c>
      <c r="M542" s="6">
        <f t="shared" si="24"/>
        <v>63.4</v>
      </c>
      <c r="N542" t="str">
        <f t="shared" si="25"/>
        <v>Liberica</v>
      </c>
      <c r="O542" t="str">
        <f t="shared" si="26"/>
        <v>Large</v>
      </c>
      <c r="P542" t="str">
        <f>_xlfn.XLOOKUP(Orders[[#This Row],[Customer ID]],customers!$A$1:$A$1001,customers!$I$1:$I$1001,,0)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_xlfn.XLOOKUP(orders!D543,products!$A$1:$A$49,products!$D$1:$D$49,,0)</f>
        <v>2.5</v>
      </c>
      <c r="L543" s="6">
        <f>_xlfn.XLOOKUP(orders!D543,products!$A$1:$A$49,products!$E$1:$E$49,,0)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_xlfn.XLOOKUP(orders!D544,products!$A$1:$A$49,products!$D$1:$D$49,,0)</f>
        <v>2.5</v>
      </c>
      <c r="L544" s="6">
        <f>_xlfn.XLOOKUP(orders!D544,products!$A$1:$A$49,products!$E$1:$E$49,,0)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_xlfn.XLOOKUP(orders!D545,products!$A$1:$A$49,products!$D$1:$D$49,,0)</f>
        <v>2.5</v>
      </c>
      <c r="L545" s="6">
        <f>_xlfn.XLOOKUP(orders!D545,products!$A$1:$A$49,products!$E$1:$E$49,,0)</f>
        <v>27.484999999999996</v>
      </c>
      <c r="M545" s="6">
        <f t="shared" si="24"/>
        <v>54.969999999999992</v>
      </c>
      <c r="N545" t="str">
        <f t="shared" si="25"/>
        <v>Robusta</v>
      </c>
      <c r="O545" t="str">
        <f t="shared" si="26"/>
        <v>Large</v>
      </c>
      <c r="P545" t="str">
        <f>_xlfn.XLOOKUP(Orders[[#This Row],[Customer ID]],customers!$A$1:$A$1001,customers!$I$1:$I$1001,,0)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_xlfn.XLOOKUP(orders!D546,products!$A$1:$A$49,products!$D$1:$D$49,,0)</f>
        <v>0.5</v>
      </c>
      <c r="L546" s="6">
        <f>_xlfn.XLOOKUP(orders!D546,products!$A$1:$A$49,products!$E$1:$E$49,,0)</f>
        <v>7.77</v>
      </c>
      <c r="M546" s="6">
        <f t="shared" si="24"/>
        <v>15.54</v>
      </c>
      <c r="N546" t="str">
        <f t="shared" si="25"/>
        <v>Arabica</v>
      </c>
      <c r="O546" t="str">
        <f t="shared" si="26"/>
        <v>Large</v>
      </c>
      <c r="P546" t="str">
        <f>_xlfn.XLOOKUP(Orders[[#This Row],[Customer ID]],customers!$A$1:$A$1001,customers!$I$1:$I$1001,,0)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_xlfn.XLOOKUP(orders!D547,products!$A$1:$A$49,products!$D$1:$D$49,,0)</f>
        <v>0.2</v>
      </c>
      <c r="L547" s="6">
        <f>_xlfn.XLOOKUP(orders!D547,products!$A$1:$A$49,products!$E$1:$E$49,,0)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_xlfn.XLOOKUP(orders!D548,products!$A$1:$A$49,products!$D$1:$D$49,,0)</f>
        <v>2.5</v>
      </c>
      <c r="L548" s="6">
        <f>_xlfn.XLOOKUP(orders!D548,products!$A$1:$A$49,products!$E$1:$E$49,,0)</f>
        <v>27.945</v>
      </c>
      <c r="M548" s="6">
        <f t="shared" si="24"/>
        <v>83.835000000000008</v>
      </c>
      <c r="N548" t="str">
        <f t="shared" si="25"/>
        <v>Excelca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_xlfn.XLOOKUP(orders!D549,products!$A$1:$A$49,products!$D$1:$D$49,,0)</f>
        <v>0.2</v>
      </c>
      <c r="L549" s="6">
        <f>_xlfn.XLOOKUP(orders!D549,products!$A$1:$A$49,products!$E$1:$E$49,,0)</f>
        <v>3.5849999999999995</v>
      </c>
      <c r="M549" s="6">
        <f t="shared" si="24"/>
        <v>10.754999999999999</v>
      </c>
      <c r="N549" t="str">
        <f t="shared" si="25"/>
        <v>Robusta</v>
      </c>
      <c r="O549" t="str">
        <f t="shared" si="26"/>
        <v>Large</v>
      </c>
      <c r="P549" t="str">
        <f>_xlfn.XLOOKUP(Orders[[#This Row],[Customer ID]],customers!$A$1:$A$1001,customers!$I$1:$I$1001,,0)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_xlfn.XLOOKUP(orders!D550,products!$A$1:$A$49,products!$D$1:$D$49,,0)</f>
        <v>0.2</v>
      </c>
      <c r="L550" s="6">
        <f>_xlfn.XLOOKUP(orders!D550,products!$A$1:$A$49,products!$E$1:$E$49,,0)</f>
        <v>4.4550000000000001</v>
      </c>
      <c r="M550" s="6">
        <f t="shared" si="24"/>
        <v>13.365</v>
      </c>
      <c r="N550" t="str">
        <f t="shared" si="25"/>
        <v>Excelca</v>
      </c>
      <c r="O550" t="str">
        <f t="shared" si="26"/>
        <v>Large</v>
      </c>
      <c r="P550" t="str">
        <f>_xlfn.XLOOKUP(Orders[[#This Row],[Customer ID]],customers!$A$1:$A$1001,customers!$I$1:$I$1001,,0)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_xlfn.XLOOKUP(orders!D551,products!$A$1:$A$49,products!$D$1:$D$49,,0)</f>
        <v>0.2</v>
      </c>
      <c r="L551" s="6">
        <f>_xlfn.XLOOKUP(orders!D551,products!$A$1:$A$49,products!$E$1:$E$49,,0)</f>
        <v>4.4550000000000001</v>
      </c>
      <c r="M551" s="6">
        <f t="shared" si="24"/>
        <v>17.82</v>
      </c>
      <c r="N551" t="str">
        <f t="shared" si="25"/>
        <v>Excelca</v>
      </c>
      <c r="O551" t="str">
        <f t="shared" si="26"/>
        <v>Large</v>
      </c>
      <c r="P551" t="str">
        <f>_xlfn.XLOOKUP(Orders[[#This Row],[Customer ID]],customers!$A$1:$A$1001,customers!$I$1:$I$1001,,0)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_xlfn.XLOOKUP(orders!D552,products!$A$1:$A$49,products!$D$1:$D$49,,0)</f>
        <v>0.2</v>
      </c>
      <c r="L552" s="6">
        <f>_xlfn.XLOOKUP(orders!D552,products!$A$1:$A$49,products!$E$1:$E$49,,0)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_xlfn.XLOOKUP(orders!D553,products!$A$1:$A$49,products!$D$1:$D$49,,0)</f>
        <v>0.2</v>
      </c>
      <c r="L553" s="6">
        <f>_xlfn.XLOOKUP(orders!D553,products!$A$1:$A$49,products!$E$1:$E$49,,0)</f>
        <v>3.645</v>
      </c>
      <c r="M553" s="6">
        <f t="shared" si="24"/>
        <v>7.29</v>
      </c>
      <c r="N553" t="str">
        <f t="shared" si="25"/>
        <v>Excelca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_xlfn.XLOOKUP(orders!D554,products!$A$1:$A$49,products!$D$1:$D$49,,0)</f>
        <v>0.2</v>
      </c>
      <c r="L554" s="6">
        <f>_xlfn.XLOOKUP(orders!D554,products!$A$1:$A$49,products!$E$1:$E$49,,0)</f>
        <v>4.4550000000000001</v>
      </c>
      <c r="M554" s="6">
        <f t="shared" si="24"/>
        <v>17.82</v>
      </c>
      <c r="N554" t="str">
        <f t="shared" si="25"/>
        <v>Excelca</v>
      </c>
      <c r="O554" t="str">
        <f t="shared" si="26"/>
        <v>Large</v>
      </c>
      <c r="P554" t="str">
        <f>_xlfn.XLOOKUP(Orders[[#This Row],[Customer ID]],customers!$A$1:$A$1001,customers!$I$1:$I$1001,,0)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_xlfn.XLOOKUP(orders!D555,products!$A$1:$A$49,products!$D$1:$D$49,,0)</f>
        <v>1</v>
      </c>
      <c r="L555" s="6">
        <f>_xlfn.XLOOKUP(orders!D555,products!$A$1:$A$49,products!$E$1:$E$49,,0)</f>
        <v>13.75</v>
      </c>
      <c r="M555" s="6">
        <f t="shared" si="24"/>
        <v>68.75</v>
      </c>
      <c r="N555" t="str">
        <f t="shared" si="25"/>
        <v>Excelca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_xlfn.XLOOKUP(orders!D556,products!$A$1:$A$49,products!$D$1:$D$49,,0)</f>
        <v>2.5</v>
      </c>
      <c r="L556" s="6">
        <f>_xlfn.XLOOKUP(orders!D556,products!$A$1:$A$49,products!$E$1:$E$49,,0)</f>
        <v>27.484999999999996</v>
      </c>
      <c r="M556" s="6">
        <f t="shared" si="24"/>
        <v>54.969999999999992</v>
      </c>
      <c r="N556" t="str">
        <f t="shared" si="25"/>
        <v>Robusta</v>
      </c>
      <c r="O556" t="str">
        <f t="shared" si="26"/>
        <v>Large</v>
      </c>
      <c r="P556" t="str">
        <f>_xlfn.XLOOKUP(Orders[[#This Row],[Customer ID]],customers!$A$1:$A$1001,customers!$I$1:$I$1001,,0)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_xlfn.XLOOKUP(orders!D557,products!$A$1:$A$49,products!$D$1:$D$49,,0)</f>
        <v>1</v>
      </c>
      <c r="L557" s="6">
        <f>_xlfn.XLOOKUP(orders!D557,products!$A$1:$A$49,products!$E$1:$E$49,,0)</f>
        <v>13.75</v>
      </c>
      <c r="M557" s="6">
        <f t="shared" si="24"/>
        <v>82.5</v>
      </c>
      <c r="N557" t="str">
        <f t="shared" si="25"/>
        <v>Excelca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_xlfn.XLOOKUP(orders!D558,products!$A$1:$A$49,products!$D$1:$D$49,,0)</f>
        <v>0.2</v>
      </c>
      <c r="L558" s="6">
        <f>_xlfn.XLOOKUP(orders!D558,products!$A$1:$A$49,products!$E$1:$E$49,,0)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_xlfn.XLOOKUP(orders!D559,products!$A$1:$A$49,products!$D$1:$D$49,,0)</f>
        <v>1</v>
      </c>
      <c r="L559" s="6">
        <f>_xlfn.XLOOKUP(orders!D559,products!$A$1:$A$49,products!$E$1:$E$49,,0)</f>
        <v>14.85</v>
      </c>
      <c r="M559" s="6">
        <f t="shared" si="24"/>
        <v>59.4</v>
      </c>
      <c r="N559" t="str">
        <f t="shared" si="25"/>
        <v>Excelca</v>
      </c>
      <c r="O559" t="str">
        <f t="shared" si="26"/>
        <v>Large</v>
      </c>
      <c r="P559" t="str">
        <f>_xlfn.XLOOKUP(Orders[[#This Row],[Customer ID]],customers!$A$1:$A$1001,customers!$I$1:$I$1001,,0)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_xlfn.XLOOKUP(orders!D560,products!$A$1:$A$49,products!$D$1:$D$49,,0)</f>
        <v>0.2</v>
      </c>
      <c r="L560" s="6">
        <f>_xlfn.XLOOKUP(orders!D560,products!$A$1:$A$49,products!$E$1:$E$49,,0)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_xlfn.XLOOKUP(orders!D561,products!$A$1:$A$49,products!$D$1:$D$49,,0)</f>
        <v>1</v>
      </c>
      <c r="L561" s="6">
        <f>_xlfn.XLOOKUP(orders!D561,products!$A$1:$A$49,products!$E$1:$E$49,,0)</f>
        <v>12.95</v>
      </c>
      <c r="M561" s="6">
        <f t="shared" si="24"/>
        <v>38.849999999999994</v>
      </c>
      <c r="N561" t="str">
        <f t="shared" si="25"/>
        <v>Arabica</v>
      </c>
      <c r="O561" t="str">
        <f t="shared" si="26"/>
        <v>Large</v>
      </c>
      <c r="P561" t="str">
        <f>_xlfn.XLOOKUP(Orders[[#This Row],[Customer ID]],customers!$A$1:$A$1001,customers!$I$1:$I$1001,,0)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_xlfn.XLOOKUP(orders!D562,products!$A$1:$A$49,products!$D$1:$D$49,,0)</f>
        <v>2.5</v>
      </c>
      <c r="L562" s="6">
        <f>_xlfn.XLOOKUP(orders!D562,products!$A$1:$A$49,products!$E$1:$E$49,,0)</f>
        <v>31.624999999999996</v>
      </c>
      <c r="M562" s="6">
        <f t="shared" si="24"/>
        <v>189.74999999999997</v>
      </c>
      <c r="N562" t="str">
        <f t="shared" si="25"/>
        <v>Excelca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_xlfn.XLOOKUP(orders!D563,products!$A$1:$A$49,products!$D$1:$D$49,,0)</f>
        <v>0.2</v>
      </c>
      <c r="L563" s="6">
        <f>_xlfn.XLOOKUP(orders!D563,products!$A$1:$A$49,products!$E$1:$E$49,,0)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_xlfn.XLOOKUP(orders!D564,products!$A$1:$A$49,products!$D$1:$D$49,,0)</f>
        <v>0.2</v>
      </c>
      <c r="L564" s="6">
        <f>_xlfn.XLOOKUP(orders!D564,products!$A$1:$A$49,products!$E$1:$E$49,,0)</f>
        <v>4.7549999999999999</v>
      </c>
      <c r="M564" s="6">
        <f t="shared" si="24"/>
        <v>28.53</v>
      </c>
      <c r="N564" t="str">
        <f t="shared" si="25"/>
        <v>Liberica</v>
      </c>
      <c r="O564" t="str">
        <f t="shared" si="26"/>
        <v>Large</v>
      </c>
      <c r="P564" t="str">
        <f>_xlfn.XLOOKUP(Orders[[#This Row],[Customer ID]],customers!$A$1:$A$1001,customers!$I$1:$I$1001,,0)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_xlfn.XLOOKUP(orders!D565,products!$A$1:$A$49,products!$D$1:$D$49,,0)</f>
        <v>1</v>
      </c>
      <c r="L565" s="6">
        <f>_xlfn.XLOOKUP(orders!D565,products!$A$1:$A$49,products!$E$1:$E$49,,0)</f>
        <v>13.75</v>
      </c>
      <c r="M565" s="6">
        <f t="shared" si="24"/>
        <v>82.5</v>
      </c>
      <c r="N565" t="str">
        <f t="shared" si="25"/>
        <v>Excelca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_xlfn.XLOOKUP(orders!D566,products!$A$1:$A$49,products!$D$1:$D$49,,0)</f>
        <v>0.5</v>
      </c>
      <c r="L566" s="6">
        <f>_xlfn.XLOOKUP(orders!D566,products!$A$1:$A$49,products!$E$1:$E$49,,0)</f>
        <v>7.169999999999999</v>
      </c>
      <c r="M566" s="6">
        <f t="shared" si="24"/>
        <v>14.339999999999998</v>
      </c>
      <c r="N566" t="str">
        <f t="shared" si="25"/>
        <v>Robusta</v>
      </c>
      <c r="O566" t="str">
        <f t="shared" si="26"/>
        <v>Large</v>
      </c>
      <c r="P566" t="str">
        <f>_xlfn.XLOOKUP(Orders[[#This Row],[Customer ID]],customers!$A$1:$A$1001,customers!$I$1:$I$1001,,0)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_xlfn.XLOOKUP(orders!D567,products!$A$1:$A$49,products!$D$1:$D$49,,0)</f>
        <v>2.5</v>
      </c>
      <c r="L567" s="6">
        <f>_xlfn.XLOOKUP(orders!D567,products!$A$1:$A$49,products!$E$1:$E$49,,0)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_xlfn.XLOOKUP(orders!D568,products!$A$1:$A$49,products!$D$1:$D$49,,0)</f>
        <v>0.2</v>
      </c>
      <c r="L568" s="6">
        <f>_xlfn.XLOOKUP(orders!D568,products!$A$1:$A$49,products!$E$1:$E$49,,0)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_xlfn.XLOOKUP(orders!D569,products!$A$1:$A$49,products!$D$1:$D$49,,0)</f>
        <v>2.5</v>
      </c>
      <c r="L569" s="6">
        <f>_xlfn.XLOOKUP(orders!D569,products!$A$1:$A$49,products!$E$1:$E$49,,0)</f>
        <v>27.484999999999996</v>
      </c>
      <c r="M569" s="6">
        <f t="shared" si="24"/>
        <v>164.90999999999997</v>
      </c>
      <c r="N569" t="str">
        <f t="shared" si="25"/>
        <v>Robusta</v>
      </c>
      <c r="O569" t="str">
        <f t="shared" si="26"/>
        <v>Large</v>
      </c>
      <c r="P569" t="str">
        <f>_xlfn.XLOOKUP(Orders[[#This Row],[Customer ID]],customers!$A$1:$A$1001,customers!$I$1:$I$1001,,0)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_xlfn.XLOOKUP(orders!D570,products!$A$1:$A$49,products!$D$1:$D$49,,0)</f>
        <v>0.2</v>
      </c>
      <c r="L570" s="6">
        <f>_xlfn.XLOOKUP(orders!D570,products!$A$1:$A$49,products!$E$1:$E$49,,0)</f>
        <v>4.7549999999999999</v>
      </c>
      <c r="M570" s="6">
        <f t="shared" si="24"/>
        <v>19.02</v>
      </c>
      <c r="N570" t="str">
        <f t="shared" si="25"/>
        <v>Liberica</v>
      </c>
      <c r="O570" t="str">
        <f t="shared" si="26"/>
        <v>Large</v>
      </c>
      <c r="P570" t="str">
        <f>_xlfn.XLOOKUP(Orders[[#This Row],[Customer ID]],customers!$A$1:$A$1001,customers!$I$1:$I$1001,,0)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_xlfn.XLOOKUP(orders!D571,products!$A$1:$A$49,products!$D$1:$D$49,,0)</f>
        <v>2.5</v>
      </c>
      <c r="L571" s="6">
        <f>_xlfn.XLOOKUP(orders!D571,products!$A$1:$A$49,products!$E$1:$E$49,,0)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_xlfn.XLOOKUP(orders!D572,products!$A$1:$A$49,products!$D$1:$D$49,,0)</f>
        <v>0.5</v>
      </c>
      <c r="L572" s="6">
        <f>_xlfn.XLOOKUP(orders!D572,products!$A$1:$A$49,products!$E$1:$E$49,,0)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_xlfn.XLOOKUP(orders!D573,products!$A$1:$A$49,products!$D$1:$D$49,,0)</f>
        <v>0.5</v>
      </c>
      <c r="L573" s="6">
        <f>_xlfn.XLOOKUP(orders!D573,products!$A$1:$A$49,products!$E$1:$E$49,,0)</f>
        <v>8.91</v>
      </c>
      <c r="M573" s="6">
        <f t="shared" si="24"/>
        <v>35.64</v>
      </c>
      <c r="N573" t="str">
        <f t="shared" si="25"/>
        <v>Excelca</v>
      </c>
      <c r="O573" t="str">
        <f t="shared" si="26"/>
        <v>Large</v>
      </c>
      <c r="P573" t="str">
        <f>_xlfn.XLOOKUP(Orders[[#This Row],[Customer ID]],customers!$A$1:$A$1001,customers!$I$1:$I$1001,,0)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_xlfn.XLOOKUP(orders!D574,products!$A$1:$A$49,products!$D$1:$D$49,,0)</f>
        <v>0.2</v>
      </c>
      <c r="L574" s="6">
        <f>_xlfn.XLOOKUP(orders!D574,products!$A$1:$A$49,products!$E$1:$E$49,,0)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_xlfn.XLOOKUP(orders!D575,products!$A$1:$A$49,products!$D$1:$D$49,,0)</f>
        <v>1</v>
      </c>
      <c r="L575" s="6">
        <f>_xlfn.XLOOKUP(orders!D575,products!$A$1:$A$49,products!$E$1:$E$49,,0)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_xlfn.XLOOKUP(orders!D576,products!$A$1:$A$49,products!$D$1:$D$49,,0)</f>
        <v>0.2</v>
      </c>
      <c r="L576" s="6">
        <f>_xlfn.XLOOKUP(orders!D576,products!$A$1:$A$49,products!$E$1:$E$49,,0)</f>
        <v>3.5849999999999995</v>
      </c>
      <c r="M576" s="6">
        <f t="shared" si="24"/>
        <v>21.509999999999998</v>
      </c>
      <c r="N576" t="str">
        <f t="shared" si="25"/>
        <v>Robusta</v>
      </c>
      <c r="O576" t="str">
        <f t="shared" si="26"/>
        <v>Large</v>
      </c>
      <c r="P576" t="str">
        <f>_xlfn.XLOOKUP(Orders[[#This Row],[Customer ID]],customers!$A$1:$A$1001,customers!$I$1:$I$1001,,0)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_xlfn.XLOOKUP(orders!D577,products!$A$1:$A$49,products!$D$1:$D$49,,0)</f>
        <v>2.5</v>
      </c>
      <c r="L577" s="6">
        <f>_xlfn.XLOOKUP(orders!D577,products!$A$1:$A$49,products!$E$1:$E$49,,0)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_xlfn.XLOOKUP(orders!D578,products!$A$1:$A$49,products!$D$1:$D$49,,0)</f>
        <v>0.2</v>
      </c>
      <c r="L578" s="6">
        <f>_xlfn.XLOOKUP(orders!D578,products!$A$1:$A$49,products!$E$1:$E$49,,0)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_xlfn.XLOOKUP(orders!D579,products!$A$1:$A$49,products!$D$1:$D$49,,0)</f>
        <v>1</v>
      </c>
      <c r="L579" s="6">
        <f>_xlfn.XLOOKUP(orders!D579,products!$A$1:$A$49,products!$E$1:$E$49,,0)</f>
        <v>14.55</v>
      </c>
      <c r="M579" s="6">
        <f t="shared" ref="M579:M642" si="27">L579*E579</f>
        <v>58.2</v>
      </c>
      <c r="N579" t="str">
        <f t="shared" ref="N579:N642" si="28">IF(I579="Rob","Robusta",IF(I579="Exc","Excelca",IF(I579="Ara","Arabica",IF(I579="Lib","Liberica",""))))</f>
        <v>Liberica</v>
      </c>
      <c r="O579" t="str">
        <f t="shared" ref="O579:O642" si="29">IF(J579="M","Medium",IF(J579="L","Large",IF(J579="D","Dark","")))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_xlfn.XLOOKUP(orders!D580,products!$A$1:$A$49,products!$D$1:$D$49,,0)</f>
        <v>0.2</v>
      </c>
      <c r="L580" s="6">
        <f>_xlfn.XLOOKUP(orders!D580,products!$A$1:$A$49,products!$E$1:$E$49,,0)</f>
        <v>4.4550000000000001</v>
      </c>
      <c r="M580" s="6">
        <f t="shared" si="27"/>
        <v>13.365</v>
      </c>
      <c r="N580" t="str">
        <f t="shared" si="28"/>
        <v>Excelca</v>
      </c>
      <c r="O580" t="str">
        <f t="shared" si="29"/>
        <v>Large</v>
      </c>
      <c r="P580" t="str">
        <f>_xlfn.XLOOKUP(Orders[[#This Row],[Customer ID]],customers!$A$1:$A$1001,customers!$I$1:$I$1001,,0)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_xlfn.XLOOKUP(orders!D581,products!$A$1:$A$49,products!$D$1:$D$49,,0)</f>
        <v>0.5</v>
      </c>
      <c r="L581" s="6">
        <f>_xlfn.XLOOKUP(orders!D581,products!$A$1:$A$49,products!$E$1:$E$49,,0)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_xlfn.XLOOKUP(orders!D582,products!$A$1:$A$49,products!$D$1:$D$49,,0)</f>
        <v>1</v>
      </c>
      <c r="L582" s="6">
        <f>_xlfn.XLOOKUP(orders!D582,products!$A$1:$A$49,products!$E$1:$E$49,,0)</f>
        <v>14.85</v>
      </c>
      <c r="M582" s="6">
        <f t="shared" si="27"/>
        <v>44.55</v>
      </c>
      <c r="N582" t="str">
        <f t="shared" si="28"/>
        <v>Excelca</v>
      </c>
      <c r="O582" t="str">
        <f t="shared" si="29"/>
        <v>Large</v>
      </c>
      <c r="P582" t="str">
        <f>_xlfn.XLOOKUP(Orders[[#This Row],[Customer ID]],customers!$A$1:$A$1001,customers!$I$1:$I$1001,,0)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_xlfn.XLOOKUP(orders!D583,products!$A$1:$A$49,products!$D$1:$D$49,,0)</f>
        <v>0.5</v>
      </c>
      <c r="L583" s="6">
        <f>_xlfn.XLOOKUP(orders!D583,products!$A$1:$A$49,products!$E$1:$E$49,,0)</f>
        <v>8.91</v>
      </c>
      <c r="M583" s="6">
        <f t="shared" si="27"/>
        <v>44.55</v>
      </c>
      <c r="N583" t="str">
        <f t="shared" si="28"/>
        <v>Excelca</v>
      </c>
      <c r="O583" t="str">
        <f t="shared" si="29"/>
        <v>Large</v>
      </c>
      <c r="P583" t="str">
        <f>_xlfn.XLOOKUP(Orders[[#This Row],[Customer ID]],customers!$A$1:$A$1001,customers!$I$1:$I$1001,,0)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_xlfn.XLOOKUP(orders!D584,products!$A$1:$A$49,products!$D$1:$D$49,,0)</f>
        <v>1</v>
      </c>
      <c r="L584" s="6">
        <f>_xlfn.XLOOKUP(orders!D584,products!$A$1:$A$49,products!$E$1:$E$49,,0)</f>
        <v>12.15</v>
      </c>
      <c r="M584" s="6">
        <f t="shared" si="27"/>
        <v>60.75</v>
      </c>
      <c r="N584" t="str">
        <f t="shared" si="28"/>
        <v>Excelca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_xlfn.XLOOKUP(orders!D585,products!$A$1:$A$49,products!$D$1:$D$49,,0)</f>
        <v>0.2</v>
      </c>
      <c r="L585" s="6">
        <f>_xlfn.XLOOKUP(orders!D585,products!$A$1:$A$49,products!$E$1:$E$49,,0)</f>
        <v>3.5849999999999995</v>
      </c>
      <c r="M585" s="6">
        <f t="shared" si="27"/>
        <v>3.5849999999999995</v>
      </c>
      <c r="N585" t="str">
        <f t="shared" si="28"/>
        <v>Robusta</v>
      </c>
      <c r="O585" t="str">
        <f t="shared" si="29"/>
        <v>Large</v>
      </c>
      <c r="P585" t="str">
        <f>_xlfn.XLOOKUP(Orders[[#This Row],[Customer ID]],customers!$A$1:$A$1001,customers!$I$1:$I$1001,,0)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_xlfn.XLOOKUP(orders!D586,products!$A$1:$A$49,products!$D$1:$D$49,,0)</f>
        <v>0.2</v>
      </c>
      <c r="L586" s="6">
        <f>_xlfn.XLOOKUP(orders!D586,products!$A$1:$A$49,products!$E$1:$E$49,,0)</f>
        <v>3.5849999999999995</v>
      </c>
      <c r="M586" s="6">
        <f t="shared" si="27"/>
        <v>21.509999999999998</v>
      </c>
      <c r="N586" t="str">
        <f t="shared" si="28"/>
        <v>Robusta</v>
      </c>
      <c r="O586" t="str">
        <f t="shared" si="29"/>
        <v>Large</v>
      </c>
      <c r="P586" t="str">
        <f>_xlfn.XLOOKUP(Orders[[#This Row],[Customer ID]],customers!$A$1:$A$1001,customers!$I$1:$I$1001,,0)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_xlfn.XLOOKUP(orders!D587,products!$A$1:$A$49,products!$D$1:$D$49,,0)</f>
        <v>0.5</v>
      </c>
      <c r="L587" s="6">
        <f>_xlfn.XLOOKUP(orders!D587,products!$A$1:$A$49,products!$E$1:$E$49,,0)</f>
        <v>8.25</v>
      </c>
      <c r="M587" s="6">
        <f t="shared" si="27"/>
        <v>16.5</v>
      </c>
      <c r="N587" t="str">
        <f t="shared" si="28"/>
        <v>Excelca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_xlfn.XLOOKUP(orders!D588,products!$A$1:$A$49,products!$D$1:$D$49,,0)</f>
        <v>2.5</v>
      </c>
      <c r="L588" s="6">
        <f>_xlfn.XLOOKUP(orders!D588,products!$A$1:$A$49,products!$E$1:$E$49,,0)</f>
        <v>27.484999999999996</v>
      </c>
      <c r="M588" s="6">
        <f t="shared" si="27"/>
        <v>82.454999999999984</v>
      </c>
      <c r="N588" t="str">
        <f t="shared" si="28"/>
        <v>Robusta</v>
      </c>
      <c r="O588" t="str">
        <f t="shared" si="29"/>
        <v>Large</v>
      </c>
      <c r="P588" t="str">
        <f>_xlfn.XLOOKUP(Orders[[#This Row],[Customer ID]],customers!$A$1:$A$1001,customers!$I$1:$I$1001,,0)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_xlfn.XLOOKUP(orders!D589,products!$A$1:$A$49,products!$D$1:$D$49,,0)</f>
        <v>0.5</v>
      </c>
      <c r="L589" s="6">
        <f>_xlfn.XLOOKUP(orders!D589,products!$A$1:$A$49,products!$E$1:$E$49,,0)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_xlfn.XLOOKUP(orders!D590,products!$A$1:$A$49,products!$D$1:$D$49,,0)</f>
        <v>0.5</v>
      </c>
      <c r="L590" s="6">
        <f>_xlfn.XLOOKUP(orders!D590,products!$A$1:$A$49,products!$E$1:$E$49,,0)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_xlfn.XLOOKUP(orders!D591,products!$A$1:$A$49,products!$D$1:$D$49,,0)</f>
        <v>2.5</v>
      </c>
      <c r="L591" s="6">
        <f>_xlfn.XLOOKUP(orders!D591,products!$A$1:$A$49,products!$E$1:$E$49,,0)</f>
        <v>34.154999999999994</v>
      </c>
      <c r="M591" s="6">
        <f t="shared" si="27"/>
        <v>204.92999999999995</v>
      </c>
      <c r="N591" t="str">
        <f t="shared" si="28"/>
        <v>Excelca</v>
      </c>
      <c r="O591" t="str">
        <f t="shared" si="29"/>
        <v>Large</v>
      </c>
      <c r="P591" t="str">
        <f>_xlfn.XLOOKUP(Orders[[#This Row],[Customer ID]],customers!$A$1:$A$1001,customers!$I$1:$I$1001,,0)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_xlfn.XLOOKUP(orders!D592,products!$A$1:$A$49,products!$D$1:$D$49,,0)</f>
        <v>2.5</v>
      </c>
      <c r="L592" s="6">
        <f>_xlfn.XLOOKUP(orders!D592,products!$A$1:$A$49,products!$E$1:$E$49,,0)</f>
        <v>31.624999999999996</v>
      </c>
      <c r="M592" s="6">
        <f t="shared" si="27"/>
        <v>63.249999999999993</v>
      </c>
      <c r="N592" t="str">
        <f t="shared" si="28"/>
        <v>Excelca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_xlfn.XLOOKUP(orders!D593,products!$A$1:$A$49,products!$D$1:$D$49,,0)</f>
        <v>0.2</v>
      </c>
      <c r="L593" s="6">
        <f>_xlfn.XLOOKUP(orders!D593,products!$A$1:$A$49,products!$E$1:$E$49,,0)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_xlfn.XLOOKUP(orders!D594,products!$A$1:$A$49,products!$D$1:$D$49,,0)</f>
        <v>2.5</v>
      </c>
      <c r="L594" s="6">
        <f>_xlfn.XLOOKUP(orders!D594,products!$A$1:$A$49,products!$E$1:$E$49,,0)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_xlfn.XLOOKUP(orders!D595,products!$A$1:$A$49,products!$D$1:$D$49,,0)</f>
        <v>2.5</v>
      </c>
      <c r="L595" s="6">
        <f>_xlfn.XLOOKUP(orders!D595,products!$A$1:$A$49,products!$E$1:$E$49,,0)</f>
        <v>27.945</v>
      </c>
      <c r="M595" s="6">
        <f t="shared" si="27"/>
        <v>27.945</v>
      </c>
      <c r="N595" t="str">
        <f t="shared" si="28"/>
        <v>Excelca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_xlfn.XLOOKUP(orders!D596,products!$A$1:$A$49,products!$D$1:$D$49,,0)</f>
        <v>2.5</v>
      </c>
      <c r="L596" s="6">
        <f>_xlfn.XLOOKUP(orders!D596,products!$A$1:$A$49,products!$E$1:$E$49,,0)</f>
        <v>29.784999999999997</v>
      </c>
      <c r="M596" s="6">
        <f t="shared" si="27"/>
        <v>59.569999999999993</v>
      </c>
      <c r="N596" t="str">
        <f t="shared" si="28"/>
        <v>Arabica</v>
      </c>
      <c r="O596" t="str">
        <f t="shared" si="29"/>
        <v>Large</v>
      </c>
      <c r="P596" t="str">
        <f>_xlfn.XLOOKUP(Orders[[#This Row],[Customer ID]],customers!$A$1:$A$1001,customers!$I$1:$I$1001,,0)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_xlfn.XLOOKUP(orders!D597,products!$A$1:$A$49,products!$D$1:$D$49,,0)</f>
        <v>1</v>
      </c>
      <c r="L597" s="6">
        <f>_xlfn.XLOOKUP(orders!D597,products!$A$1:$A$49,products!$E$1:$E$49,,0)</f>
        <v>14.85</v>
      </c>
      <c r="M597" s="6">
        <f t="shared" si="27"/>
        <v>14.85</v>
      </c>
      <c r="N597" t="str">
        <f t="shared" si="28"/>
        <v>Excelca</v>
      </c>
      <c r="O597" t="str">
        <f t="shared" si="29"/>
        <v>Large</v>
      </c>
      <c r="P597" t="str">
        <f>_xlfn.XLOOKUP(Orders[[#This Row],[Customer ID]],customers!$A$1:$A$1001,customers!$I$1:$I$1001,,0)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_xlfn.XLOOKUP(orders!D598,products!$A$1:$A$49,products!$D$1:$D$49,,0)</f>
        <v>0.5</v>
      </c>
      <c r="L598" s="6">
        <f>_xlfn.XLOOKUP(orders!D598,products!$A$1:$A$49,products!$E$1:$E$49,,0)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_xlfn.XLOOKUP(orders!D599,products!$A$1:$A$49,products!$D$1:$D$49,,0)</f>
        <v>2.5</v>
      </c>
      <c r="L599" s="6">
        <f>_xlfn.XLOOKUP(orders!D599,products!$A$1:$A$49,products!$E$1:$E$49,,0)</f>
        <v>36.454999999999998</v>
      </c>
      <c r="M599" s="6">
        <f t="shared" si="27"/>
        <v>145.82</v>
      </c>
      <c r="N599" t="str">
        <f t="shared" si="28"/>
        <v>Liberica</v>
      </c>
      <c r="O599" t="str">
        <f t="shared" si="29"/>
        <v>Large</v>
      </c>
      <c r="P599" t="str">
        <f>_xlfn.XLOOKUP(Orders[[#This Row],[Customer ID]],customers!$A$1:$A$1001,customers!$I$1:$I$1001,,0)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_xlfn.XLOOKUP(orders!D600,products!$A$1:$A$49,products!$D$1:$D$49,,0)</f>
        <v>0.2</v>
      </c>
      <c r="L600" s="6">
        <f>_xlfn.XLOOKUP(orders!D600,products!$A$1:$A$49,products!$E$1:$E$49,,0)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_xlfn.XLOOKUP(orders!D601,products!$A$1:$A$49,products!$D$1:$D$49,,0)</f>
        <v>0.2</v>
      </c>
      <c r="L601" s="6">
        <f>_xlfn.XLOOKUP(orders!D601,products!$A$1:$A$49,products!$E$1:$E$49,,0)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_xlfn.XLOOKUP(orders!D602,products!$A$1:$A$49,products!$D$1:$D$49,,0)</f>
        <v>0.5</v>
      </c>
      <c r="L602" s="6">
        <f>_xlfn.XLOOKUP(orders!D602,products!$A$1:$A$49,products!$E$1:$E$49,,0)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_xlfn.XLOOKUP(orders!D603,products!$A$1:$A$49,products!$D$1:$D$49,,0)</f>
        <v>2.5</v>
      </c>
      <c r="L603" s="6">
        <f>_xlfn.XLOOKUP(orders!D603,products!$A$1:$A$49,products!$E$1:$E$49,,0)</f>
        <v>27.484999999999996</v>
      </c>
      <c r="M603" s="6">
        <f t="shared" si="27"/>
        <v>109.93999999999998</v>
      </c>
      <c r="N603" t="str">
        <f t="shared" si="28"/>
        <v>Robusta</v>
      </c>
      <c r="O603" t="str">
        <f t="shared" si="29"/>
        <v>Large</v>
      </c>
      <c r="P603" t="str">
        <f>_xlfn.XLOOKUP(Orders[[#This Row],[Customer ID]],customers!$A$1:$A$1001,customers!$I$1:$I$1001,,0)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_xlfn.XLOOKUP(orders!D604,products!$A$1:$A$49,products!$D$1:$D$49,,0)</f>
        <v>0.2</v>
      </c>
      <c r="L604" s="6">
        <f>_xlfn.XLOOKUP(orders!D604,products!$A$1:$A$49,products!$E$1:$E$49,,0)</f>
        <v>4.4550000000000001</v>
      </c>
      <c r="M604" s="6">
        <f t="shared" si="27"/>
        <v>22.274999999999999</v>
      </c>
      <c r="N604" t="str">
        <f t="shared" si="28"/>
        <v>Excelca</v>
      </c>
      <c r="O604" t="str">
        <f t="shared" si="29"/>
        <v>Large</v>
      </c>
      <c r="P604" t="str">
        <f>_xlfn.XLOOKUP(Orders[[#This Row],[Customer ID]],customers!$A$1:$A$1001,customers!$I$1:$I$1001,,0)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_xlfn.XLOOKUP(orders!D605,products!$A$1:$A$49,products!$D$1:$D$49,,0)</f>
        <v>0.2</v>
      </c>
      <c r="L605" s="6">
        <f>_xlfn.XLOOKUP(orders!D605,products!$A$1:$A$49,products!$E$1:$E$49,,0)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_xlfn.XLOOKUP(orders!D606,products!$A$1:$A$49,products!$D$1:$D$49,,0)</f>
        <v>2.5</v>
      </c>
      <c r="L606" s="6">
        <f>_xlfn.XLOOKUP(orders!D606,products!$A$1:$A$49,products!$E$1:$E$49,,0)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_xlfn.XLOOKUP(orders!D607,products!$A$1:$A$49,products!$D$1:$D$49,,0)</f>
        <v>2.5</v>
      </c>
      <c r="L607" s="6">
        <f>_xlfn.XLOOKUP(orders!D607,products!$A$1:$A$49,products!$E$1:$E$49,,0)</f>
        <v>29.784999999999997</v>
      </c>
      <c r="M607" s="6">
        <f t="shared" si="27"/>
        <v>148.92499999999998</v>
      </c>
      <c r="N607" t="str">
        <f t="shared" si="28"/>
        <v>Arabica</v>
      </c>
      <c r="O607" t="str">
        <f t="shared" si="29"/>
        <v>Large</v>
      </c>
      <c r="P607" t="str">
        <f>_xlfn.XLOOKUP(Orders[[#This Row],[Customer ID]],customers!$A$1:$A$1001,customers!$I$1:$I$1001,,0)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_xlfn.XLOOKUP(orders!D608,products!$A$1:$A$49,products!$D$1:$D$49,,0)</f>
        <v>2.5</v>
      </c>
      <c r="L608" s="6">
        <f>_xlfn.XLOOKUP(orders!D608,products!$A$1:$A$49,products!$E$1:$E$49,,0)</f>
        <v>36.454999999999998</v>
      </c>
      <c r="M608" s="6">
        <f t="shared" si="27"/>
        <v>109.36499999999999</v>
      </c>
      <c r="N608" t="str">
        <f t="shared" si="28"/>
        <v>Liberica</v>
      </c>
      <c r="O608" t="str">
        <f t="shared" si="29"/>
        <v>Large</v>
      </c>
      <c r="P608" t="str">
        <f>_xlfn.XLOOKUP(Orders[[#This Row],[Customer ID]],customers!$A$1:$A$1001,customers!$I$1:$I$1001,,0)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_xlfn.XLOOKUP(orders!D609,products!$A$1:$A$49,products!$D$1:$D$49,,0)</f>
        <v>0.2</v>
      </c>
      <c r="L609" s="6">
        <f>_xlfn.XLOOKUP(orders!D609,products!$A$1:$A$49,products!$E$1:$E$49,,0)</f>
        <v>3.645</v>
      </c>
      <c r="M609" s="6">
        <f t="shared" si="27"/>
        <v>3.645</v>
      </c>
      <c r="N609" t="str">
        <f t="shared" si="28"/>
        <v>Excelca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_xlfn.XLOOKUP(orders!D610,products!$A$1:$A$49,products!$D$1:$D$49,,0)</f>
        <v>2.5</v>
      </c>
      <c r="L610" s="6">
        <f>_xlfn.XLOOKUP(orders!D610,products!$A$1:$A$49,products!$E$1:$E$49,,0)</f>
        <v>27.945</v>
      </c>
      <c r="M610" s="6">
        <f t="shared" si="27"/>
        <v>55.89</v>
      </c>
      <c r="N610" t="str">
        <f t="shared" si="28"/>
        <v>Excelca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_xlfn.XLOOKUP(orders!D611,products!$A$1:$A$49,products!$D$1:$D$49,,0)</f>
        <v>0.2</v>
      </c>
      <c r="L611" s="6">
        <f>_xlfn.XLOOKUP(orders!D611,products!$A$1:$A$49,products!$E$1:$E$49,,0)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_xlfn.XLOOKUP(orders!D612,products!$A$1:$A$49,products!$D$1:$D$49,,0)</f>
        <v>1</v>
      </c>
      <c r="L612" s="6">
        <f>_xlfn.XLOOKUP(orders!D612,products!$A$1:$A$49,products!$E$1:$E$49,,0)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_xlfn.XLOOKUP(orders!D613,products!$A$1:$A$49,products!$D$1:$D$49,,0)</f>
        <v>2.5</v>
      </c>
      <c r="L613" s="6">
        <f>_xlfn.XLOOKUP(orders!D613,products!$A$1:$A$49,products!$E$1:$E$49,,0)</f>
        <v>34.154999999999994</v>
      </c>
      <c r="M613" s="6">
        <f t="shared" si="27"/>
        <v>68.309999999999988</v>
      </c>
      <c r="N613" t="str">
        <f t="shared" si="28"/>
        <v>Excelca</v>
      </c>
      <c r="O613" t="str">
        <f t="shared" si="29"/>
        <v>Large</v>
      </c>
      <c r="P613" t="str">
        <f>_xlfn.XLOOKUP(Orders[[#This Row],[Customer ID]],customers!$A$1:$A$1001,customers!$I$1:$I$1001,,0)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_xlfn.XLOOKUP(orders!D614,products!$A$1:$A$49,products!$D$1:$D$49,,0)</f>
        <v>0.2</v>
      </c>
      <c r="L614" s="6">
        <f>_xlfn.XLOOKUP(orders!D614,products!$A$1:$A$49,products!$E$1:$E$49,,0)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_xlfn.XLOOKUP(orders!D615,products!$A$1:$A$49,products!$D$1:$D$49,,0)</f>
        <v>0.5</v>
      </c>
      <c r="L615" s="6">
        <f>_xlfn.XLOOKUP(orders!D615,products!$A$1:$A$49,products!$E$1:$E$49,,0)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_xlfn.XLOOKUP(orders!D616,products!$A$1:$A$49,products!$D$1:$D$49,,0)</f>
        <v>0.5</v>
      </c>
      <c r="L616" s="6">
        <f>_xlfn.XLOOKUP(orders!D616,products!$A$1:$A$49,products!$E$1:$E$49,,0)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_xlfn.XLOOKUP(orders!D617,products!$A$1:$A$49,products!$D$1:$D$49,,0)</f>
        <v>2.5</v>
      </c>
      <c r="L617" s="6">
        <f>_xlfn.XLOOKUP(orders!D617,products!$A$1:$A$49,products!$E$1:$E$49,,0)</f>
        <v>36.454999999999998</v>
      </c>
      <c r="M617" s="6">
        <f t="shared" si="27"/>
        <v>72.91</v>
      </c>
      <c r="N617" t="str">
        <f t="shared" si="28"/>
        <v>Liberica</v>
      </c>
      <c r="O617" t="str">
        <f t="shared" si="29"/>
        <v>Large</v>
      </c>
      <c r="P617" t="str">
        <f>_xlfn.XLOOKUP(Orders[[#This Row],[Customer ID]],customers!$A$1:$A$1001,customers!$I$1:$I$1001,,0)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_xlfn.XLOOKUP(orders!D618,products!$A$1:$A$49,products!$D$1:$D$49,,0)</f>
        <v>2.5</v>
      </c>
      <c r="L618" s="6">
        <f>_xlfn.XLOOKUP(orders!D618,products!$A$1:$A$49,products!$E$1:$E$49,,0)</f>
        <v>31.624999999999996</v>
      </c>
      <c r="M618" s="6">
        <f t="shared" si="27"/>
        <v>126.49999999999999</v>
      </c>
      <c r="N618" t="str">
        <f t="shared" si="28"/>
        <v>Excelca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_xlfn.XLOOKUP(orders!D619,products!$A$1:$A$49,products!$D$1:$D$49,,0)</f>
        <v>2.5</v>
      </c>
      <c r="L619" s="6">
        <f>_xlfn.XLOOKUP(orders!D619,products!$A$1:$A$49,products!$E$1:$E$49,,0)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_xlfn.XLOOKUP(orders!D620,products!$A$1:$A$49,products!$D$1:$D$49,,0)</f>
        <v>1</v>
      </c>
      <c r="L620" s="6">
        <f>_xlfn.XLOOKUP(orders!D620,products!$A$1:$A$49,products!$E$1:$E$49,,0)</f>
        <v>12.15</v>
      </c>
      <c r="M620" s="6">
        <f t="shared" si="27"/>
        <v>72.900000000000006</v>
      </c>
      <c r="N620" t="str">
        <f t="shared" si="28"/>
        <v>Excelca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_xlfn.XLOOKUP(orders!D621,products!$A$1:$A$49,products!$D$1:$D$49,,0)</f>
        <v>0.5</v>
      </c>
      <c r="L621" s="6">
        <f>_xlfn.XLOOKUP(orders!D621,products!$A$1:$A$49,products!$E$1:$E$49,,0)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_xlfn.XLOOKUP(orders!D622,products!$A$1:$A$49,products!$D$1:$D$49,,0)</f>
        <v>0.2</v>
      </c>
      <c r="L622" s="6">
        <f>_xlfn.XLOOKUP(orders!D622,products!$A$1:$A$49,products!$E$1:$E$49,,0)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_xlfn.XLOOKUP(orders!D623,products!$A$1:$A$49,products!$D$1:$D$49,,0)</f>
        <v>1</v>
      </c>
      <c r="L623" s="6">
        <f>_xlfn.XLOOKUP(orders!D623,products!$A$1:$A$49,products!$E$1:$E$49,,0)</f>
        <v>12.95</v>
      </c>
      <c r="M623" s="6">
        <f t="shared" si="27"/>
        <v>77.699999999999989</v>
      </c>
      <c r="N623" t="str">
        <f t="shared" si="28"/>
        <v>Arabica</v>
      </c>
      <c r="O623" t="str">
        <f t="shared" si="29"/>
        <v>Large</v>
      </c>
      <c r="P623" t="str">
        <f>_xlfn.XLOOKUP(Orders[[#This Row],[Customer ID]],customers!$A$1:$A$1001,customers!$I$1:$I$1001,,0)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_xlfn.XLOOKUP(orders!D624,products!$A$1:$A$49,products!$D$1:$D$49,,0)</f>
        <v>2.5</v>
      </c>
      <c r="L624" s="6">
        <f>_xlfn.XLOOKUP(orders!D624,products!$A$1:$A$49,products!$E$1:$E$49,,0)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_xlfn.XLOOKUP(orders!D625,products!$A$1:$A$49,products!$D$1:$D$49,,0)</f>
        <v>1</v>
      </c>
      <c r="L625" s="6">
        <f>_xlfn.XLOOKUP(orders!D625,products!$A$1:$A$49,products!$E$1:$E$49,,0)</f>
        <v>12.15</v>
      </c>
      <c r="M625" s="6">
        <f t="shared" si="27"/>
        <v>12.15</v>
      </c>
      <c r="N625" t="str">
        <f t="shared" si="28"/>
        <v>Excelca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_xlfn.XLOOKUP(orders!D626,products!$A$1:$A$49,products!$D$1:$D$49,,0)</f>
        <v>2.5</v>
      </c>
      <c r="L626" s="6">
        <f>_xlfn.XLOOKUP(orders!D626,products!$A$1:$A$49,products!$E$1:$E$49,,0)</f>
        <v>31.624999999999996</v>
      </c>
      <c r="M626" s="6">
        <f t="shared" si="27"/>
        <v>63.249999999999993</v>
      </c>
      <c r="N626" t="str">
        <f t="shared" si="28"/>
        <v>Excelca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_xlfn.XLOOKUP(orders!D627,products!$A$1:$A$49,products!$D$1:$D$49,,0)</f>
        <v>0.5</v>
      </c>
      <c r="L627" s="6">
        <f>_xlfn.XLOOKUP(orders!D627,products!$A$1:$A$49,products!$E$1:$E$49,,0)</f>
        <v>7.169999999999999</v>
      </c>
      <c r="M627" s="6">
        <f t="shared" si="27"/>
        <v>35.849999999999994</v>
      </c>
      <c r="N627" t="str">
        <f t="shared" si="28"/>
        <v>Robusta</v>
      </c>
      <c r="O627" t="str">
        <f t="shared" si="29"/>
        <v>Large</v>
      </c>
      <c r="P627" t="str">
        <f>_xlfn.XLOOKUP(Orders[[#This Row],[Customer ID]],customers!$A$1:$A$1001,customers!$I$1:$I$1001,,0)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_xlfn.XLOOKUP(orders!D628,products!$A$1:$A$49,products!$D$1:$D$49,,0)</f>
        <v>2.5</v>
      </c>
      <c r="L628" s="6">
        <f>_xlfn.XLOOKUP(orders!D628,products!$A$1:$A$49,products!$E$1:$E$49,,0)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_xlfn.XLOOKUP(orders!D629,products!$A$1:$A$49,products!$D$1:$D$49,,0)</f>
        <v>2.5</v>
      </c>
      <c r="L629" s="6">
        <f>_xlfn.XLOOKUP(orders!D629,products!$A$1:$A$49,products!$E$1:$E$49,,0)</f>
        <v>31.624999999999996</v>
      </c>
      <c r="M629" s="6">
        <f t="shared" si="27"/>
        <v>63.249999999999993</v>
      </c>
      <c r="N629" t="str">
        <f t="shared" si="28"/>
        <v>Excelca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_xlfn.XLOOKUP(orders!D630,products!$A$1:$A$49,products!$D$1:$D$49,,0)</f>
        <v>0.2</v>
      </c>
      <c r="L630" s="6">
        <f>_xlfn.XLOOKUP(orders!D630,products!$A$1:$A$49,products!$E$1:$E$49,,0)</f>
        <v>4.4550000000000001</v>
      </c>
      <c r="M630" s="6">
        <f t="shared" si="27"/>
        <v>26.73</v>
      </c>
      <c r="N630" t="str">
        <f t="shared" si="28"/>
        <v>Excelca</v>
      </c>
      <c r="O630" t="str">
        <f t="shared" si="29"/>
        <v>Large</v>
      </c>
      <c r="P630" t="str">
        <f>_xlfn.XLOOKUP(Orders[[#This Row],[Customer ID]],customers!$A$1:$A$1001,customers!$I$1:$I$1001,,0)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_xlfn.XLOOKUP(orders!D631,products!$A$1:$A$49,products!$D$1:$D$49,,0)</f>
        <v>0.5</v>
      </c>
      <c r="L631" s="6">
        <f>_xlfn.XLOOKUP(orders!D631,products!$A$1:$A$49,products!$E$1:$E$49,,0)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_xlfn.XLOOKUP(orders!D632,products!$A$1:$A$49,products!$D$1:$D$49,,0)</f>
        <v>0.2</v>
      </c>
      <c r="L632" s="6">
        <f>_xlfn.XLOOKUP(orders!D632,products!$A$1:$A$49,products!$E$1:$E$49,,0)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_xlfn.XLOOKUP(orders!D633,products!$A$1:$A$49,products!$D$1:$D$49,,0)</f>
        <v>2.5</v>
      </c>
      <c r="L633" s="6">
        <f>_xlfn.XLOOKUP(orders!D633,products!$A$1:$A$49,products!$E$1:$E$49,,0)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_xlfn.XLOOKUP(orders!D634,products!$A$1:$A$49,products!$D$1:$D$49,,0)</f>
        <v>0.5</v>
      </c>
      <c r="L634" s="6">
        <f>_xlfn.XLOOKUP(orders!D634,products!$A$1:$A$49,products!$E$1:$E$49,,0)</f>
        <v>8.91</v>
      </c>
      <c r="M634" s="6">
        <f t="shared" si="27"/>
        <v>35.64</v>
      </c>
      <c r="N634" t="str">
        <f t="shared" si="28"/>
        <v>Excelca</v>
      </c>
      <c r="O634" t="str">
        <f t="shared" si="29"/>
        <v>Large</v>
      </c>
      <c r="P634" t="str">
        <f>_xlfn.XLOOKUP(Orders[[#This Row],[Customer ID]],customers!$A$1:$A$1001,customers!$I$1:$I$1001,,0)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_xlfn.XLOOKUP(orders!D635,products!$A$1:$A$49,products!$D$1:$D$49,,0)</f>
        <v>1</v>
      </c>
      <c r="L635" s="6">
        <f>_xlfn.XLOOKUP(orders!D635,products!$A$1:$A$49,products!$E$1:$E$49,,0)</f>
        <v>11.95</v>
      </c>
      <c r="M635" s="6">
        <f t="shared" si="27"/>
        <v>47.8</v>
      </c>
      <c r="N635" t="str">
        <f t="shared" si="28"/>
        <v>Robusta</v>
      </c>
      <c r="O635" t="str">
        <f t="shared" si="29"/>
        <v>Large</v>
      </c>
      <c r="P635" t="str">
        <f>_xlfn.XLOOKUP(Orders[[#This Row],[Customer ID]],customers!$A$1:$A$1001,customers!$I$1:$I$1001,,0)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_xlfn.XLOOKUP(orders!D636,products!$A$1:$A$49,products!$D$1:$D$49,,0)</f>
        <v>1</v>
      </c>
      <c r="L636" s="6">
        <f>_xlfn.XLOOKUP(orders!D636,products!$A$1:$A$49,products!$E$1:$E$49,,0)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_xlfn.XLOOKUP(orders!D637,products!$A$1:$A$49,products!$D$1:$D$49,,0)</f>
        <v>0.5</v>
      </c>
      <c r="L637" s="6">
        <f>_xlfn.XLOOKUP(orders!D637,products!$A$1:$A$49,products!$E$1:$E$49,,0)</f>
        <v>8.91</v>
      </c>
      <c r="M637" s="6">
        <f t="shared" si="27"/>
        <v>35.64</v>
      </c>
      <c r="N637" t="str">
        <f t="shared" si="28"/>
        <v>Excelca</v>
      </c>
      <c r="O637" t="str">
        <f t="shared" si="29"/>
        <v>Large</v>
      </c>
      <c r="P637" t="str">
        <f>_xlfn.XLOOKUP(Orders[[#This Row],[Customer ID]],customers!$A$1:$A$1001,customers!$I$1:$I$1001,,0)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_xlfn.XLOOKUP(orders!D638,products!$A$1:$A$49,products!$D$1:$D$49,,0)</f>
        <v>1</v>
      </c>
      <c r="L638" s="6">
        <f>_xlfn.XLOOKUP(orders!D638,products!$A$1:$A$49,products!$E$1:$E$49,,0)</f>
        <v>15.85</v>
      </c>
      <c r="M638" s="6">
        <f t="shared" si="27"/>
        <v>95.1</v>
      </c>
      <c r="N638" t="str">
        <f t="shared" si="28"/>
        <v>Liberica</v>
      </c>
      <c r="O638" t="str">
        <f t="shared" si="29"/>
        <v>Large</v>
      </c>
      <c r="P638" t="str">
        <f>_xlfn.XLOOKUP(Orders[[#This Row],[Customer ID]],customers!$A$1:$A$1001,customers!$I$1:$I$1001,,0)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_xlfn.XLOOKUP(orders!D639,products!$A$1:$A$49,products!$D$1:$D$49,,0)</f>
        <v>2.5</v>
      </c>
      <c r="L639" s="6">
        <f>_xlfn.XLOOKUP(orders!D639,products!$A$1:$A$49,products!$E$1:$E$49,,0)</f>
        <v>31.624999999999996</v>
      </c>
      <c r="M639" s="6">
        <f t="shared" si="27"/>
        <v>31.624999999999996</v>
      </c>
      <c r="N639" t="str">
        <f t="shared" si="28"/>
        <v>Excelca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_xlfn.XLOOKUP(orders!D640,products!$A$1:$A$49,products!$D$1:$D$49,,0)</f>
        <v>2.5</v>
      </c>
      <c r="L640" s="6">
        <f>_xlfn.XLOOKUP(orders!D640,products!$A$1:$A$49,products!$E$1:$E$49,,0)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_xlfn.XLOOKUP(orders!D641,products!$A$1:$A$49,products!$D$1:$D$49,,0)</f>
        <v>0.2</v>
      </c>
      <c r="L641" s="6">
        <f>_xlfn.XLOOKUP(orders!D641,products!$A$1:$A$49,products!$E$1:$E$49,,0)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_xlfn.XLOOKUP(orders!D642,products!$A$1:$A$49,products!$D$1:$D$49,,0)</f>
        <v>2.5</v>
      </c>
      <c r="L642" s="6">
        <f>_xlfn.XLOOKUP(orders!D642,products!$A$1:$A$49,products!$E$1:$E$49,,0)</f>
        <v>27.484999999999996</v>
      </c>
      <c r="M642" s="6">
        <f t="shared" si="27"/>
        <v>137.42499999999998</v>
      </c>
      <c r="N642" t="str">
        <f t="shared" si="28"/>
        <v>Robusta</v>
      </c>
      <c r="O642" t="str">
        <f t="shared" si="29"/>
        <v>Large</v>
      </c>
      <c r="P642" t="str">
        <f>_xlfn.XLOOKUP(Orders[[#This Row],[Customer ID]],customers!$A$1:$A$1001,customers!$I$1:$I$1001,,0)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_xlfn.XLOOKUP(orders!D643,products!$A$1:$A$49,products!$D$1:$D$49,,0)</f>
        <v>1</v>
      </c>
      <c r="L643" s="6">
        <f>_xlfn.XLOOKUP(orders!D643,products!$A$1:$A$49,products!$E$1:$E$49,,0)</f>
        <v>11.95</v>
      </c>
      <c r="M643" s="6">
        <f t="shared" ref="M643:M706" si="30">L643*E643</f>
        <v>35.849999999999994</v>
      </c>
      <c r="N643" t="str">
        <f t="shared" ref="N643:N706" si="31">IF(I643="Rob","Robusta",IF(I643="Exc","Excelca",IF(I643="Ara","Arabica",IF(I643="Lib","Liberica",""))))</f>
        <v>Robusta</v>
      </c>
      <c r="O643" t="str">
        <f t="shared" ref="O643:O706" si="32">IF(J643="M","Medium",IF(J643="L","Large",IF(J643="D","Dark","")))</f>
        <v>Large</v>
      </c>
      <c r="P643" t="str">
        <f>_xlfn.XLOOKUP(Orders[[#This Row],[Customer ID]],customers!$A$1:$A$1001,customers!$I$1:$I$1001,,0)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_xlfn.XLOOKUP(orders!D644,products!$A$1:$A$49,products!$D$1:$D$49,,0)</f>
        <v>0.2</v>
      </c>
      <c r="L644" s="6">
        <f>_xlfn.XLOOKUP(orders!D644,products!$A$1:$A$49,products!$E$1:$E$49,,0)</f>
        <v>4.125</v>
      </c>
      <c r="M644" s="6">
        <f t="shared" si="30"/>
        <v>8.25</v>
      </c>
      <c r="N644" t="str">
        <f t="shared" si="31"/>
        <v>Excelca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_xlfn.XLOOKUP(orders!D645,products!$A$1:$A$49,products!$D$1:$D$49,,0)</f>
        <v>2.5</v>
      </c>
      <c r="L645" s="6">
        <f>_xlfn.XLOOKUP(orders!D645,products!$A$1:$A$49,products!$E$1:$E$49,,0)</f>
        <v>34.154999999999994</v>
      </c>
      <c r="M645" s="6">
        <f t="shared" si="30"/>
        <v>102.46499999999997</v>
      </c>
      <c r="N645" t="str">
        <f t="shared" si="31"/>
        <v>Excelca</v>
      </c>
      <c r="O645" t="str">
        <f t="shared" si="32"/>
        <v>Large</v>
      </c>
      <c r="P645" t="str">
        <f>_xlfn.XLOOKUP(Orders[[#This Row],[Customer ID]],customers!$A$1:$A$1001,customers!$I$1:$I$1001,,0)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_xlfn.XLOOKUP(orders!D646,products!$A$1:$A$49,products!$D$1:$D$49,,0)</f>
        <v>2.5</v>
      </c>
      <c r="L646" s="6">
        <f>_xlfn.XLOOKUP(orders!D646,products!$A$1:$A$49,products!$E$1:$E$49,,0)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_xlfn.XLOOKUP(orders!D647,products!$A$1:$A$49,products!$D$1:$D$49,,0)</f>
        <v>2.5</v>
      </c>
      <c r="L647" s="6">
        <f>_xlfn.XLOOKUP(orders!D647,products!$A$1:$A$49,products!$E$1:$E$49,,0)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_xlfn.XLOOKUP(orders!D648,products!$A$1:$A$49,products!$D$1:$D$49,,0)</f>
        <v>1</v>
      </c>
      <c r="L648" s="6">
        <f>_xlfn.XLOOKUP(orders!D648,products!$A$1:$A$49,products!$E$1:$E$49,,0)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_xlfn.XLOOKUP(orders!D649,products!$A$1:$A$49,products!$D$1:$D$49,,0)</f>
        <v>0.5</v>
      </c>
      <c r="L649" s="6">
        <f>_xlfn.XLOOKUP(orders!D649,products!$A$1:$A$49,products!$E$1:$E$49,,0)</f>
        <v>9.51</v>
      </c>
      <c r="M649" s="6">
        <f t="shared" si="30"/>
        <v>28.53</v>
      </c>
      <c r="N649" t="str">
        <f t="shared" si="31"/>
        <v>Liberica</v>
      </c>
      <c r="O649" t="str">
        <f t="shared" si="32"/>
        <v>Large</v>
      </c>
      <c r="P649" t="str">
        <f>_xlfn.XLOOKUP(Orders[[#This Row],[Customer ID]],customers!$A$1:$A$1001,customers!$I$1:$I$1001,,0)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_xlfn.XLOOKUP(orders!D650,products!$A$1:$A$49,products!$D$1:$D$49,,0)</f>
        <v>0.2</v>
      </c>
      <c r="L650" s="6">
        <f>_xlfn.XLOOKUP(orders!D650,products!$A$1:$A$49,products!$E$1:$E$49,,0)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_xlfn.XLOOKUP(orders!D651,products!$A$1:$A$49,products!$D$1:$D$49,,0)</f>
        <v>1</v>
      </c>
      <c r="L651" s="6">
        <f>_xlfn.XLOOKUP(orders!D651,products!$A$1:$A$49,products!$E$1:$E$49,,0)</f>
        <v>15.85</v>
      </c>
      <c r="M651" s="6">
        <f t="shared" si="30"/>
        <v>95.1</v>
      </c>
      <c r="N651" t="str">
        <f t="shared" si="31"/>
        <v>Liberica</v>
      </c>
      <c r="O651" t="str">
        <f t="shared" si="32"/>
        <v>Large</v>
      </c>
      <c r="P651" t="str">
        <f>_xlfn.XLOOKUP(Orders[[#This Row],[Customer ID]],customers!$A$1:$A$1001,customers!$I$1:$I$1001,,0)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_xlfn.XLOOKUP(orders!D652,products!$A$1:$A$49,products!$D$1:$D$49,,0)</f>
        <v>0.5</v>
      </c>
      <c r="L652" s="6">
        <f>_xlfn.XLOOKUP(orders!D652,products!$A$1:$A$49,products!$E$1:$E$49,,0)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_xlfn.XLOOKUP(orders!D653,products!$A$1:$A$49,products!$D$1:$D$49,,0)</f>
        <v>1</v>
      </c>
      <c r="L653" s="6">
        <f>_xlfn.XLOOKUP(orders!D653,products!$A$1:$A$49,products!$E$1:$E$49,,0)</f>
        <v>11.95</v>
      </c>
      <c r="M653" s="6">
        <f t="shared" si="30"/>
        <v>47.8</v>
      </c>
      <c r="N653" t="str">
        <f t="shared" si="31"/>
        <v>Robusta</v>
      </c>
      <c r="O653" t="str">
        <f t="shared" si="32"/>
        <v>Large</v>
      </c>
      <c r="P653" t="str">
        <f>_xlfn.XLOOKUP(Orders[[#This Row],[Customer ID]],customers!$A$1:$A$1001,customers!$I$1:$I$1001,,0)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_xlfn.XLOOKUP(orders!D654,products!$A$1:$A$49,products!$D$1:$D$49,,0)</f>
        <v>1</v>
      </c>
      <c r="L654" s="6">
        <f>_xlfn.XLOOKUP(orders!D654,products!$A$1:$A$49,products!$E$1:$E$49,,0)</f>
        <v>15.85</v>
      </c>
      <c r="M654" s="6">
        <f t="shared" si="30"/>
        <v>63.4</v>
      </c>
      <c r="N654" t="str">
        <f t="shared" si="31"/>
        <v>Liberica</v>
      </c>
      <c r="O654" t="str">
        <f t="shared" si="32"/>
        <v>Large</v>
      </c>
      <c r="P654" t="str">
        <f>_xlfn.XLOOKUP(Orders[[#This Row],[Customer ID]],customers!$A$1:$A$1001,customers!$I$1:$I$1001,,0)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_xlfn.XLOOKUP(orders!D655,products!$A$1:$A$49,products!$D$1:$D$49,,0)</f>
        <v>2.5</v>
      </c>
      <c r="L655" s="6">
        <f>_xlfn.XLOOKUP(orders!D655,products!$A$1:$A$49,products!$E$1:$E$49,,0)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_xlfn.XLOOKUP(orders!D656,products!$A$1:$A$49,products!$D$1:$D$49,,0)</f>
        <v>2.5</v>
      </c>
      <c r="L656" s="6">
        <f>_xlfn.XLOOKUP(orders!D656,products!$A$1:$A$49,products!$E$1:$E$49,,0)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_xlfn.XLOOKUP(orders!D657,products!$A$1:$A$49,products!$D$1:$D$49,,0)</f>
        <v>2.5</v>
      </c>
      <c r="L657" s="6">
        <f>_xlfn.XLOOKUP(orders!D657,products!$A$1:$A$49,products!$E$1:$E$49,,0)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_xlfn.XLOOKUP(orders!D658,products!$A$1:$A$49,products!$D$1:$D$49,,0)</f>
        <v>1</v>
      </c>
      <c r="L658" s="6">
        <f>_xlfn.XLOOKUP(orders!D658,products!$A$1:$A$49,products!$E$1:$E$49,,0)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_xlfn.XLOOKUP(orders!D659,products!$A$1:$A$49,products!$D$1:$D$49,,0)</f>
        <v>0.5</v>
      </c>
      <c r="L659" s="6">
        <f>_xlfn.XLOOKUP(orders!D659,products!$A$1:$A$49,products!$E$1:$E$49,,0)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_xlfn.XLOOKUP(orders!D660,products!$A$1:$A$49,products!$D$1:$D$49,,0)</f>
        <v>0.5</v>
      </c>
      <c r="L660" s="6">
        <f>_xlfn.XLOOKUP(orders!D660,products!$A$1:$A$49,products!$E$1:$E$49,,0)</f>
        <v>8.25</v>
      </c>
      <c r="M660" s="6">
        <f t="shared" si="30"/>
        <v>24.75</v>
      </c>
      <c r="N660" t="str">
        <f t="shared" si="31"/>
        <v>Excelca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_xlfn.XLOOKUP(orders!D661,products!$A$1:$A$49,products!$D$1:$D$49,,0)</f>
        <v>2.5</v>
      </c>
      <c r="L661" s="6">
        <f>_xlfn.XLOOKUP(orders!D661,products!$A$1:$A$49,products!$E$1:$E$49,,0)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_xlfn.XLOOKUP(orders!D662,products!$A$1:$A$49,products!$D$1:$D$49,,0)</f>
        <v>0.5</v>
      </c>
      <c r="L662" s="6">
        <f>_xlfn.XLOOKUP(orders!D662,products!$A$1:$A$49,products!$E$1:$E$49,,0)</f>
        <v>8.91</v>
      </c>
      <c r="M662" s="6">
        <f t="shared" si="30"/>
        <v>53.46</v>
      </c>
      <c r="N662" t="str">
        <f t="shared" si="31"/>
        <v>Excelca</v>
      </c>
      <c r="O662" t="str">
        <f t="shared" si="32"/>
        <v>Large</v>
      </c>
      <c r="P662" t="str">
        <f>_xlfn.XLOOKUP(Orders[[#This Row],[Customer ID]],customers!$A$1:$A$1001,customers!$I$1:$I$1001,,0)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_xlfn.XLOOKUP(orders!D663,products!$A$1:$A$49,products!$D$1:$D$49,,0)</f>
        <v>0.2</v>
      </c>
      <c r="L663" s="6">
        <f>_xlfn.XLOOKUP(orders!D663,products!$A$1:$A$49,products!$E$1:$E$49,,0)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_xlfn.XLOOKUP(orders!D664,products!$A$1:$A$49,products!$D$1:$D$49,,0)</f>
        <v>2.5</v>
      </c>
      <c r="L664" s="6">
        <f>_xlfn.XLOOKUP(orders!D664,products!$A$1:$A$49,products!$E$1:$E$49,,0)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_xlfn.XLOOKUP(orders!D665,products!$A$1:$A$49,products!$D$1:$D$49,,0)</f>
        <v>1</v>
      </c>
      <c r="L665" s="6">
        <f>_xlfn.XLOOKUP(orders!D665,products!$A$1:$A$49,products!$E$1:$E$49,,0)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_xlfn.XLOOKUP(orders!D666,products!$A$1:$A$49,products!$D$1:$D$49,,0)</f>
        <v>1</v>
      </c>
      <c r="L666" s="6">
        <f>_xlfn.XLOOKUP(orders!D666,products!$A$1:$A$49,products!$E$1:$E$49,,0)</f>
        <v>12.15</v>
      </c>
      <c r="M666" s="6">
        <f t="shared" si="30"/>
        <v>72.900000000000006</v>
      </c>
      <c r="N666" t="str">
        <f t="shared" si="31"/>
        <v>Excelca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_xlfn.XLOOKUP(orders!D667,products!$A$1:$A$49,products!$D$1:$D$49,,0)</f>
        <v>0.2</v>
      </c>
      <c r="L667" s="6">
        <f>_xlfn.XLOOKUP(orders!D667,products!$A$1:$A$49,products!$E$1:$E$49,,0)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_xlfn.XLOOKUP(orders!D668,products!$A$1:$A$49,products!$D$1:$D$49,,0)</f>
        <v>2.5</v>
      </c>
      <c r="L668" s="6">
        <f>_xlfn.XLOOKUP(orders!D668,products!$A$1:$A$49,products!$E$1:$E$49,,0)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_xlfn.XLOOKUP(orders!D669,products!$A$1:$A$49,products!$D$1:$D$49,,0)</f>
        <v>1</v>
      </c>
      <c r="L669" s="6">
        <f>_xlfn.XLOOKUP(orders!D669,products!$A$1:$A$49,products!$E$1:$E$49,,0)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_xlfn.XLOOKUP(orders!D670,products!$A$1:$A$49,products!$D$1:$D$49,,0)</f>
        <v>2.5</v>
      </c>
      <c r="L670" s="6">
        <f>_xlfn.XLOOKUP(orders!D670,products!$A$1:$A$49,products!$E$1:$E$49,,0)</f>
        <v>27.484999999999996</v>
      </c>
      <c r="M670" s="6">
        <f t="shared" si="30"/>
        <v>137.42499999999998</v>
      </c>
      <c r="N670" t="str">
        <f t="shared" si="31"/>
        <v>Robusta</v>
      </c>
      <c r="O670" t="str">
        <f t="shared" si="32"/>
        <v>Large</v>
      </c>
      <c r="P670" t="str">
        <f>_xlfn.XLOOKUP(Orders[[#This Row],[Customer ID]],customers!$A$1:$A$1001,customers!$I$1:$I$1001,,0)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_xlfn.XLOOKUP(orders!D671,products!$A$1:$A$49,products!$D$1:$D$49,,0)</f>
        <v>2.5</v>
      </c>
      <c r="L671" s="6">
        <f>_xlfn.XLOOKUP(orders!D671,products!$A$1:$A$49,products!$E$1:$E$49,,0)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_xlfn.XLOOKUP(orders!D672,products!$A$1:$A$49,products!$D$1:$D$49,,0)</f>
        <v>0.2</v>
      </c>
      <c r="L672" s="6">
        <f>_xlfn.XLOOKUP(orders!D672,products!$A$1:$A$49,products!$E$1:$E$49,,0)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_xlfn.XLOOKUP(orders!D673,products!$A$1:$A$49,products!$D$1:$D$49,,0)</f>
        <v>1</v>
      </c>
      <c r="L673" s="6">
        <f>_xlfn.XLOOKUP(orders!D673,products!$A$1:$A$49,products!$E$1:$E$49,,0)</f>
        <v>11.95</v>
      </c>
      <c r="M673" s="6">
        <f t="shared" si="30"/>
        <v>59.75</v>
      </c>
      <c r="N673" t="str">
        <f t="shared" si="31"/>
        <v>Robusta</v>
      </c>
      <c r="O673" t="str">
        <f t="shared" si="32"/>
        <v>Large</v>
      </c>
      <c r="P673" t="str">
        <f>_xlfn.XLOOKUP(Orders[[#This Row],[Customer ID]],customers!$A$1:$A$1001,customers!$I$1:$I$1001,,0)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_xlfn.XLOOKUP(orders!D674,products!$A$1:$A$49,products!$D$1:$D$49,,0)</f>
        <v>0.5</v>
      </c>
      <c r="L674" s="6">
        <f>_xlfn.XLOOKUP(orders!D674,products!$A$1:$A$49,products!$E$1:$E$49,,0)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_xlfn.XLOOKUP(orders!D675,products!$A$1:$A$49,products!$D$1:$D$49,,0)</f>
        <v>1</v>
      </c>
      <c r="L675" s="6">
        <f>_xlfn.XLOOKUP(orders!D675,products!$A$1:$A$49,products!$E$1:$E$49,,0)</f>
        <v>13.75</v>
      </c>
      <c r="M675" s="6">
        <f t="shared" si="30"/>
        <v>82.5</v>
      </c>
      <c r="N675" t="str">
        <f t="shared" si="31"/>
        <v>Excelca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_xlfn.XLOOKUP(orders!D676,products!$A$1:$A$49,products!$D$1:$D$49,,0)</f>
        <v>2.5</v>
      </c>
      <c r="L676" s="6">
        <f>_xlfn.XLOOKUP(orders!D676,products!$A$1:$A$49,products!$E$1:$E$49,,0)</f>
        <v>29.784999999999997</v>
      </c>
      <c r="M676" s="6">
        <f t="shared" si="30"/>
        <v>178.70999999999998</v>
      </c>
      <c r="N676" t="str">
        <f t="shared" si="31"/>
        <v>Arabica</v>
      </c>
      <c r="O676" t="str">
        <f t="shared" si="32"/>
        <v>Large</v>
      </c>
      <c r="P676" t="str">
        <f>_xlfn.XLOOKUP(Orders[[#This Row],[Customer ID]],customers!$A$1:$A$1001,customers!$I$1:$I$1001,,0)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_xlfn.XLOOKUP(orders!D677,products!$A$1:$A$49,products!$D$1:$D$49,,0)</f>
        <v>2.5</v>
      </c>
      <c r="L677" s="6">
        <f>_xlfn.XLOOKUP(orders!D677,products!$A$1:$A$49,products!$E$1:$E$49,,0)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_xlfn.XLOOKUP(orders!D678,products!$A$1:$A$49,products!$D$1:$D$49,,0)</f>
        <v>0.5</v>
      </c>
      <c r="L678" s="6">
        <f>_xlfn.XLOOKUP(orders!D678,products!$A$1:$A$49,products!$E$1:$E$49,,0)</f>
        <v>9.51</v>
      </c>
      <c r="M678" s="6">
        <f t="shared" si="30"/>
        <v>47.55</v>
      </c>
      <c r="N678" t="str">
        <f t="shared" si="31"/>
        <v>Liberica</v>
      </c>
      <c r="O678" t="str">
        <f t="shared" si="32"/>
        <v>Large</v>
      </c>
      <c r="P678" t="str">
        <f>_xlfn.XLOOKUP(Orders[[#This Row],[Customer ID]],customers!$A$1:$A$1001,customers!$I$1:$I$1001,,0)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_xlfn.XLOOKUP(orders!D679,products!$A$1:$A$49,products!$D$1:$D$49,,0)</f>
        <v>0.5</v>
      </c>
      <c r="L679" s="6">
        <f>_xlfn.XLOOKUP(orders!D679,products!$A$1:$A$49,products!$E$1:$E$49,,0)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_xlfn.XLOOKUP(orders!D680,products!$A$1:$A$49,products!$D$1:$D$49,,0)</f>
        <v>2.5</v>
      </c>
      <c r="L680" s="6">
        <f>_xlfn.XLOOKUP(orders!D680,products!$A$1:$A$49,products!$E$1:$E$49,,0)</f>
        <v>29.784999999999997</v>
      </c>
      <c r="M680" s="6">
        <f t="shared" si="30"/>
        <v>178.70999999999998</v>
      </c>
      <c r="N680" t="str">
        <f t="shared" si="31"/>
        <v>Arabica</v>
      </c>
      <c r="O680" t="str">
        <f t="shared" si="32"/>
        <v>Large</v>
      </c>
      <c r="P680" t="str">
        <f>_xlfn.XLOOKUP(Orders[[#This Row],[Customer ID]],customers!$A$1:$A$1001,customers!$I$1:$I$1001,,0)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_xlfn.XLOOKUP(orders!D681,products!$A$1:$A$49,products!$D$1:$D$49,,0)</f>
        <v>2.5</v>
      </c>
      <c r="L681" s="6">
        <f>_xlfn.XLOOKUP(orders!D681,products!$A$1:$A$49,products!$E$1:$E$49,,0)</f>
        <v>27.484999999999996</v>
      </c>
      <c r="M681" s="6">
        <f t="shared" si="30"/>
        <v>27.484999999999996</v>
      </c>
      <c r="N681" t="str">
        <f t="shared" si="31"/>
        <v>Robusta</v>
      </c>
      <c r="O681" t="str">
        <f t="shared" si="32"/>
        <v>Large</v>
      </c>
      <c r="P681" t="str">
        <f>_xlfn.XLOOKUP(Orders[[#This Row],[Customer ID]],customers!$A$1:$A$1001,customers!$I$1:$I$1001,,0)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_xlfn.XLOOKUP(orders!D682,products!$A$1:$A$49,products!$D$1:$D$49,,0)</f>
        <v>1</v>
      </c>
      <c r="L682" s="6">
        <f>_xlfn.XLOOKUP(orders!D682,products!$A$1:$A$49,products!$E$1:$E$49,,0)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_xlfn.XLOOKUP(orders!D683,products!$A$1:$A$49,products!$D$1:$D$49,,0)</f>
        <v>0.2</v>
      </c>
      <c r="L683" s="6">
        <f>_xlfn.XLOOKUP(orders!D683,products!$A$1:$A$49,products!$E$1:$E$49,,0)</f>
        <v>4.7549999999999999</v>
      </c>
      <c r="M683" s="6">
        <f t="shared" si="30"/>
        <v>9.51</v>
      </c>
      <c r="N683" t="str">
        <f t="shared" si="31"/>
        <v>Liberica</v>
      </c>
      <c r="O683" t="str">
        <f t="shared" si="32"/>
        <v>Large</v>
      </c>
      <c r="P683" t="str">
        <f>_xlfn.XLOOKUP(Orders[[#This Row],[Customer ID]],customers!$A$1:$A$1001,customers!$I$1:$I$1001,,0)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_xlfn.XLOOKUP(orders!D684,products!$A$1:$A$49,products!$D$1:$D$49,,0)</f>
        <v>0.2</v>
      </c>
      <c r="L684" s="6">
        <f>_xlfn.XLOOKUP(orders!D684,products!$A$1:$A$49,products!$E$1:$E$49,,0)</f>
        <v>4.125</v>
      </c>
      <c r="M684" s="6">
        <f t="shared" si="30"/>
        <v>8.25</v>
      </c>
      <c r="N684" t="str">
        <f t="shared" si="31"/>
        <v>Excelca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_xlfn.XLOOKUP(orders!D685,products!$A$1:$A$49,products!$D$1:$D$49,,0)</f>
        <v>0.5</v>
      </c>
      <c r="L685" s="6">
        <f>_xlfn.XLOOKUP(orders!D685,products!$A$1:$A$49,products!$E$1:$E$49,,0)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_xlfn.XLOOKUP(orders!D686,products!$A$1:$A$49,products!$D$1:$D$49,,0)</f>
        <v>1</v>
      </c>
      <c r="L686" s="6">
        <f>_xlfn.XLOOKUP(orders!D686,products!$A$1:$A$49,products!$E$1:$E$49,,0)</f>
        <v>11.95</v>
      </c>
      <c r="M686" s="6">
        <f t="shared" si="30"/>
        <v>71.699999999999989</v>
      </c>
      <c r="N686" t="str">
        <f t="shared" si="31"/>
        <v>Robusta</v>
      </c>
      <c r="O686" t="str">
        <f t="shared" si="32"/>
        <v>Large</v>
      </c>
      <c r="P686" t="str">
        <f>_xlfn.XLOOKUP(Orders[[#This Row],[Customer ID]],customers!$A$1:$A$1001,customers!$I$1:$I$1001,,0)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_xlfn.XLOOKUP(orders!D687,products!$A$1:$A$49,products!$D$1:$D$49,,0)</f>
        <v>2.5</v>
      </c>
      <c r="L687" s="6">
        <f>_xlfn.XLOOKUP(orders!D687,products!$A$1:$A$49,products!$E$1:$E$49,,0)</f>
        <v>36.454999999999998</v>
      </c>
      <c r="M687" s="6">
        <f t="shared" si="30"/>
        <v>72.91</v>
      </c>
      <c r="N687" t="str">
        <f t="shared" si="31"/>
        <v>Liberica</v>
      </c>
      <c r="O687" t="str">
        <f t="shared" si="32"/>
        <v>Large</v>
      </c>
      <c r="P687" t="str">
        <f>_xlfn.XLOOKUP(Orders[[#This Row],[Customer ID]],customers!$A$1:$A$1001,customers!$I$1:$I$1001,,0)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_xlfn.XLOOKUP(orders!D688,products!$A$1:$A$49,products!$D$1:$D$49,,0)</f>
        <v>0.2</v>
      </c>
      <c r="L688" s="6">
        <f>_xlfn.XLOOKUP(orders!D688,products!$A$1:$A$49,products!$E$1:$E$49,,0)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_xlfn.XLOOKUP(orders!D689,products!$A$1:$A$49,products!$D$1:$D$49,,0)</f>
        <v>0.5</v>
      </c>
      <c r="L689" s="6">
        <f>_xlfn.XLOOKUP(orders!D689,products!$A$1:$A$49,products!$E$1:$E$49,,0)</f>
        <v>8.25</v>
      </c>
      <c r="M689" s="6">
        <f t="shared" si="30"/>
        <v>16.5</v>
      </c>
      <c r="N689" t="str">
        <f t="shared" si="31"/>
        <v>Excelca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_xlfn.XLOOKUP(orders!D690,products!$A$1:$A$49,products!$D$1:$D$49,,0)</f>
        <v>1</v>
      </c>
      <c r="L690" s="6">
        <f>_xlfn.XLOOKUP(orders!D690,products!$A$1:$A$49,products!$E$1:$E$49,,0)</f>
        <v>12.95</v>
      </c>
      <c r="M690" s="6">
        <f t="shared" si="30"/>
        <v>64.75</v>
      </c>
      <c r="N690" t="str">
        <f t="shared" si="31"/>
        <v>Arabica</v>
      </c>
      <c r="O690" t="str">
        <f t="shared" si="32"/>
        <v>Large</v>
      </c>
      <c r="P690" t="str">
        <f>_xlfn.XLOOKUP(Orders[[#This Row],[Customer ID]],customers!$A$1:$A$1001,customers!$I$1:$I$1001,,0)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_xlfn.XLOOKUP(orders!D691,products!$A$1:$A$49,products!$D$1:$D$49,,0)</f>
        <v>0.5</v>
      </c>
      <c r="L691" s="6">
        <f>_xlfn.XLOOKUP(orders!D691,products!$A$1:$A$49,products!$E$1:$E$49,,0)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_xlfn.XLOOKUP(orders!D692,products!$A$1:$A$49,products!$D$1:$D$49,,0)</f>
        <v>2.5</v>
      </c>
      <c r="L692" s="6">
        <f>_xlfn.XLOOKUP(orders!D692,products!$A$1:$A$49,products!$E$1:$E$49,,0)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_xlfn.XLOOKUP(orders!D693,products!$A$1:$A$49,products!$D$1:$D$49,,0)</f>
        <v>1</v>
      </c>
      <c r="L693" s="6">
        <f>_xlfn.XLOOKUP(orders!D693,products!$A$1:$A$49,products!$E$1:$E$49,,0)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_xlfn.XLOOKUP(orders!D694,products!$A$1:$A$49,products!$D$1:$D$49,,0)</f>
        <v>1</v>
      </c>
      <c r="L694" s="6">
        <f>_xlfn.XLOOKUP(orders!D694,products!$A$1:$A$49,products!$E$1:$E$49,,0)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_xlfn.XLOOKUP(orders!D695,products!$A$1:$A$49,products!$D$1:$D$49,,0)</f>
        <v>2.5</v>
      </c>
      <c r="L695" s="6">
        <f>_xlfn.XLOOKUP(orders!D695,products!$A$1:$A$49,products!$E$1:$E$49,,0)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_xlfn.XLOOKUP(orders!D696,products!$A$1:$A$49,products!$D$1:$D$49,,0)</f>
        <v>0.5</v>
      </c>
      <c r="L696" s="6">
        <f>_xlfn.XLOOKUP(orders!D696,products!$A$1:$A$49,products!$E$1:$E$49,,0)</f>
        <v>7.29</v>
      </c>
      <c r="M696" s="6">
        <f t="shared" si="30"/>
        <v>36.450000000000003</v>
      </c>
      <c r="N696" t="str">
        <f t="shared" si="31"/>
        <v>Excelca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_xlfn.XLOOKUP(orders!D697,products!$A$1:$A$49,products!$D$1:$D$49,,0)</f>
        <v>2.5</v>
      </c>
      <c r="L697" s="6">
        <f>_xlfn.XLOOKUP(orders!D697,products!$A$1:$A$49,products!$E$1:$E$49,,0)</f>
        <v>36.454999999999998</v>
      </c>
      <c r="M697" s="6">
        <f t="shared" si="30"/>
        <v>182.27499999999998</v>
      </c>
      <c r="N697" t="str">
        <f t="shared" si="31"/>
        <v>Liberica</v>
      </c>
      <c r="O697" t="str">
        <f t="shared" si="32"/>
        <v>Large</v>
      </c>
      <c r="P697" t="str">
        <f>_xlfn.XLOOKUP(Orders[[#This Row],[Customer ID]],customers!$A$1:$A$1001,customers!$I$1:$I$1001,,0)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_xlfn.XLOOKUP(orders!D698,products!$A$1:$A$49,products!$D$1:$D$49,,0)</f>
        <v>0.5</v>
      </c>
      <c r="L698" s="6">
        <f>_xlfn.XLOOKUP(orders!D698,products!$A$1:$A$49,products!$E$1:$E$49,,0)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_xlfn.XLOOKUP(orders!D699,products!$A$1:$A$49,products!$D$1:$D$49,,0)</f>
        <v>0.5</v>
      </c>
      <c r="L699" s="6">
        <f>_xlfn.XLOOKUP(orders!D699,products!$A$1:$A$49,products!$E$1:$E$49,,0)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_xlfn.XLOOKUP(orders!D700,products!$A$1:$A$49,products!$D$1:$D$49,,0)</f>
        <v>1</v>
      </c>
      <c r="L700" s="6">
        <f>_xlfn.XLOOKUP(orders!D700,products!$A$1:$A$49,products!$E$1:$E$49,,0)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_xlfn.XLOOKUP(orders!D701,products!$A$1:$A$49,products!$D$1:$D$49,,0)</f>
        <v>0.5</v>
      </c>
      <c r="L701" s="6">
        <f>_xlfn.XLOOKUP(orders!D701,products!$A$1:$A$49,products!$E$1:$E$49,,0)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_xlfn.XLOOKUP(orders!D702,products!$A$1:$A$49,products!$D$1:$D$49,,0)</f>
        <v>0.5</v>
      </c>
      <c r="L702" s="6">
        <f>_xlfn.XLOOKUP(orders!D702,products!$A$1:$A$49,products!$E$1:$E$49,,0)</f>
        <v>9.51</v>
      </c>
      <c r="M702" s="6">
        <f t="shared" si="30"/>
        <v>19.02</v>
      </c>
      <c r="N702" t="str">
        <f t="shared" si="31"/>
        <v>Liberica</v>
      </c>
      <c r="O702" t="str">
        <f t="shared" si="32"/>
        <v>Large</v>
      </c>
      <c r="P702" t="str">
        <f>_xlfn.XLOOKUP(Orders[[#This Row],[Customer ID]],customers!$A$1:$A$1001,customers!$I$1:$I$1001,,0)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_xlfn.XLOOKUP(orders!D703,products!$A$1:$A$49,products!$D$1:$D$49,,0)</f>
        <v>0.5</v>
      </c>
      <c r="L703" s="6">
        <f>_xlfn.XLOOKUP(orders!D703,products!$A$1:$A$49,products!$E$1:$E$49,,0)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_xlfn.XLOOKUP(orders!D704,products!$A$1:$A$49,products!$D$1:$D$49,,0)</f>
        <v>0.5</v>
      </c>
      <c r="L704" s="6">
        <f>_xlfn.XLOOKUP(orders!D704,products!$A$1:$A$49,products!$E$1:$E$49,,0)</f>
        <v>7.77</v>
      </c>
      <c r="M704" s="6">
        <f t="shared" si="30"/>
        <v>7.77</v>
      </c>
      <c r="N704" t="str">
        <f t="shared" si="31"/>
        <v>Arabica</v>
      </c>
      <c r="O704" t="str">
        <f t="shared" si="32"/>
        <v>Large</v>
      </c>
      <c r="P704" t="str">
        <f>_xlfn.XLOOKUP(Orders[[#This Row],[Customer ID]],customers!$A$1:$A$1001,customers!$I$1:$I$1001,,0)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_xlfn.XLOOKUP(orders!D705,products!$A$1:$A$49,products!$D$1:$D$49,,0)</f>
        <v>2.5</v>
      </c>
      <c r="L705" s="6">
        <f>_xlfn.XLOOKUP(orders!D705,products!$A$1:$A$49,products!$E$1:$E$49,,0)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_xlfn.XLOOKUP(orders!D706,products!$A$1:$A$49,products!$D$1:$D$49,,0)</f>
        <v>0.2</v>
      </c>
      <c r="L706" s="6">
        <f>_xlfn.XLOOKUP(orders!D706,products!$A$1:$A$49,products!$E$1:$E$49,,0)</f>
        <v>3.645</v>
      </c>
      <c r="M706" s="6">
        <f t="shared" si="30"/>
        <v>21.87</v>
      </c>
      <c r="N706" t="str">
        <f t="shared" si="31"/>
        <v>Excelca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_xlfn.XLOOKUP(orders!D707,products!$A$1:$A$49,products!$D$1:$D$49,,0)</f>
        <v>0.5</v>
      </c>
      <c r="L707" s="6">
        <f>_xlfn.XLOOKUP(orders!D707,products!$A$1:$A$49,products!$E$1:$E$49,,0)</f>
        <v>8.91</v>
      </c>
      <c r="M707" s="6">
        <f t="shared" ref="M707:M770" si="33">L707*E707</f>
        <v>17.82</v>
      </c>
      <c r="N707" t="str">
        <f t="shared" ref="N707:N770" si="34">IF(I707="Rob","Robusta",IF(I707="Exc","Excelca",IF(I707="Ara","Arabica",IF(I707="Lib","Liberica",""))))</f>
        <v>Excelca</v>
      </c>
      <c r="O707" t="str">
        <f t="shared" ref="O707:O770" si="35">IF(J707="M","Medium",IF(J707="L","Large",IF(J707="D","Dark","")))</f>
        <v>Large</v>
      </c>
      <c r="P707" t="str">
        <f>_xlfn.XLOOKUP(Orders[[#This Row],[Customer ID]],customers!$A$1:$A$1001,customers!$I$1:$I$1001,,0)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_xlfn.XLOOKUP(orders!D708,products!$A$1:$A$49,products!$D$1:$D$49,,0)</f>
        <v>0.2</v>
      </c>
      <c r="L708" s="6">
        <f>_xlfn.XLOOKUP(orders!D708,products!$A$1:$A$49,products!$E$1:$E$49,,0)</f>
        <v>4.125</v>
      </c>
      <c r="M708" s="6">
        <f t="shared" si="33"/>
        <v>12.375</v>
      </c>
      <c r="N708" t="str">
        <f t="shared" si="34"/>
        <v>Excelca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_xlfn.XLOOKUP(orders!D709,products!$A$1:$A$49,products!$D$1:$D$49,,0)</f>
        <v>1</v>
      </c>
      <c r="L709" s="6">
        <f>_xlfn.XLOOKUP(orders!D709,products!$A$1:$A$49,products!$E$1:$E$49,,0)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_xlfn.XLOOKUP(orders!D710,products!$A$1:$A$49,products!$D$1:$D$49,,0)</f>
        <v>0.5</v>
      </c>
      <c r="L710" s="6">
        <f>_xlfn.XLOOKUP(orders!D710,products!$A$1:$A$49,products!$E$1:$E$49,,0)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_xlfn.XLOOKUP(orders!D711,products!$A$1:$A$49,products!$D$1:$D$49,,0)</f>
        <v>0.5</v>
      </c>
      <c r="L711" s="6">
        <f>_xlfn.XLOOKUP(orders!D711,products!$A$1:$A$49,products!$E$1:$E$49,,0)</f>
        <v>8.91</v>
      </c>
      <c r="M711" s="6">
        <f t="shared" si="33"/>
        <v>17.82</v>
      </c>
      <c r="N711" t="str">
        <f t="shared" si="34"/>
        <v>Excelca</v>
      </c>
      <c r="O711" t="str">
        <f t="shared" si="35"/>
        <v>Large</v>
      </c>
      <c r="P711" t="str">
        <f>_xlfn.XLOOKUP(Orders[[#This Row],[Customer ID]],customers!$A$1:$A$1001,customers!$I$1:$I$1001,,0)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_xlfn.XLOOKUP(orders!D712,products!$A$1:$A$49,products!$D$1:$D$49,,0)</f>
        <v>0.5</v>
      </c>
      <c r="L712" s="6">
        <f>_xlfn.XLOOKUP(orders!D712,products!$A$1:$A$49,products!$E$1:$E$49,,0)</f>
        <v>8.25</v>
      </c>
      <c r="M712" s="6">
        <f t="shared" si="33"/>
        <v>24.75</v>
      </c>
      <c r="N712" t="str">
        <f t="shared" si="34"/>
        <v>Excelca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_xlfn.XLOOKUP(orders!D713,products!$A$1:$A$49,products!$D$1:$D$49,,0)</f>
        <v>0.2</v>
      </c>
      <c r="L713" s="6">
        <f>_xlfn.XLOOKUP(orders!D713,products!$A$1:$A$49,products!$E$1:$E$49,,0)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_xlfn.XLOOKUP(orders!D714,products!$A$1:$A$49,products!$D$1:$D$49,,0)</f>
        <v>0.5</v>
      </c>
      <c r="L714" s="6">
        <f>_xlfn.XLOOKUP(orders!D714,products!$A$1:$A$49,products!$E$1:$E$49,,0)</f>
        <v>8.25</v>
      </c>
      <c r="M714" s="6">
        <f t="shared" si="33"/>
        <v>16.5</v>
      </c>
      <c r="N714" t="str">
        <f t="shared" si="34"/>
        <v>Excelca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_xlfn.XLOOKUP(orders!D715,products!$A$1:$A$49,products!$D$1:$D$49,,0)</f>
        <v>0.2</v>
      </c>
      <c r="L715" s="6">
        <f>_xlfn.XLOOKUP(orders!D715,products!$A$1:$A$49,products!$E$1:$E$49,,0)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_xlfn.XLOOKUP(orders!D716,products!$A$1:$A$49,products!$D$1:$D$49,,0)</f>
        <v>0.2</v>
      </c>
      <c r="L716" s="6">
        <f>_xlfn.XLOOKUP(orders!D716,products!$A$1:$A$49,products!$E$1:$E$49,,0)</f>
        <v>3.645</v>
      </c>
      <c r="M716" s="6">
        <f t="shared" si="33"/>
        <v>14.58</v>
      </c>
      <c r="N716" t="str">
        <f t="shared" si="34"/>
        <v>Excelca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_xlfn.XLOOKUP(orders!D717,products!$A$1:$A$49,products!$D$1:$D$49,,0)</f>
        <v>1</v>
      </c>
      <c r="L717" s="6">
        <f>_xlfn.XLOOKUP(orders!D717,products!$A$1:$A$49,products!$E$1:$E$49,,0)</f>
        <v>14.85</v>
      </c>
      <c r="M717" s="6">
        <f t="shared" si="33"/>
        <v>89.1</v>
      </c>
      <c r="N717" t="str">
        <f t="shared" si="34"/>
        <v>Excelca</v>
      </c>
      <c r="O717" t="str">
        <f t="shared" si="35"/>
        <v>Large</v>
      </c>
      <c r="P717" t="str">
        <f>_xlfn.XLOOKUP(Orders[[#This Row],[Customer ID]],customers!$A$1:$A$1001,customers!$I$1:$I$1001,,0)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_xlfn.XLOOKUP(orders!D718,products!$A$1:$A$49,products!$D$1:$D$49,,0)</f>
        <v>1</v>
      </c>
      <c r="L718" s="6">
        <f>_xlfn.XLOOKUP(orders!D718,products!$A$1:$A$49,products!$E$1:$E$49,,0)</f>
        <v>11.95</v>
      </c>
      <c r="M718" s="6">
        <f t="shared" si="33"/>
        <v>35.849999999999994</v>
      </c>
      <c r="N718" t="str">
        <f t="shared" si="34"/>
        <v>Robusta</v>
      </c>
      <c r="O718" t="str">
        <f t="shared" si="35"/>
        <v>Large</v>
      </c>
      <c r="P718" t="str">
        <f>_xlfn.XLOOKUP(Orders[[#This Row],[Customer ID]],customers!$A$1:$A$1001,customers!$I$1:$I$1001,,0)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_xlfn.XLOOKUP(orders!D719,products!$A$1:$A$49,products!$D$1:$D$49,,0)</f>
        <v>2.5</v>
      </c>
      <c r="L719" s="6">
        <f>_xlfn.XLOOKUP(orders!D719,products!$A$1:$A$49,products!$E$1:$E$49,,0)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_xlfn.XLOOKUP(orders!D720,products!$A$1:$A$49,products!$D$1:$D$49,,0)</f>
        <v>1</v>
      </c>
      <c r="L720" s="6">
        <f>_xlfn.XLOOKUP(orders!D720,products!$A$1:$A$49,products!$E$1:$E$49,,0)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_xlfn.XLOOKUP(orders!D721,products!$A$1:$A$49,products!$D$1:$D$49,,0)</f>
        <v>1</v>
      </c>
      <c r="L721" s="6">
        <f>_xlfn.XLOOKUP(orders!D721,products!$A$1:$A$49,products!$E$1:$E$49,,0)</f>
        <v>15.85</v>
      </c>
      <c r="M721" s="6">
        <f t="shared" si="33"/>
        <v>79.25</v>
      </c>
      <c r="N721" t="str">
        <f t="shared" si="34"/>
        <v>Liberica</v>
      </c>
      <c r="O721" t="str">
        <f t="shared" si="35"/>
        <v>Large</v>
      </c>
      <c r="P721" t="str">
        <f>_xlfn.XLOOKUP(Orders[[#This Row],[Customer ID]],customers!$A$1:$A$1001,customers!$I$1:$I$1001,,0)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_xlfn.XLOOKUP(orders!D722,products!$A$1:$A$49,products!$D$1:$D$49,,0)</f>
        <v>0.5</v>
      </c>
      <c r="L722" s="6">
        <f>_xlfn.XLOOKUP(orders!D722,products!$A$1:$A$49,products!$E$1:$E$49,,0)</f>
        <v>7.29</v>
      </c>
      <c r="M722" s="6">
        <f t="shared" si="33"/>
        <v>36.450000000000003</v>
      </c>
      <c r="N722" t="str">
        <f t="shared" si="34"/>
        <v>Excelca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_xlfn.XLOOKUP(orders!D723,products!$A$1:$A$49,products!$D$1:$D$49,,0)</f>
        <v>0.2</v>
      </c>
      <c r="L723" s="6">
        <f>_xlfn.XLOOKUP(orders!D723,products!$A$1:$A$49,products!$E$1:$E$49,,0)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_xlfn.XLOOKUP(orders!D724,products!$A$1:$A$49,products!$D$1:$D$49,,0)</f>
        <v>1</v>
      </c>
      <c r="L724" s="6">
        <f>_xlfn.XLOOKUP(orders!D724,products!$A$1:$A$49,products!$E$1:$E$49,,0)</f>
        <v>12.15</v>
      </c>
      <c r="M724" s="6">
        <f t="shared" si="33"/>
        <v>24.3</v>
      </c>
      <c r="N724" t="str">
        <f t="shared" si="34"/>
        <v>Excelca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_xlfn.XLOOKUP(orders!D725,products!$A$1:$A$49,products!$D$1:$D$49,,0)</f>
        <v>2.5</v>
      </c>
      <c r="L725" s="6">
        <f>_xlfn.XLOOKUP(orders!D725,products!$A$1:$A$49,products!$E$1:$E$49,,0)</f>
        <v>31.624999999999996</v>
      </c>
      <c r="M725" s="6">
        <f t="shared" si="33"/>
        <v>63.249999999999993</v>
      </c>
      <c r="N725" t="str">
        <f t="shared" si="34"/>
        <v>Excelca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_xlfn.XLOOKUP(orders!D726,products!$A$1:$A$49,products!$D$1:$D$49,,0)</f>
        <v>0.2</v>
      </c>
      <c r="L726" s="6">
        <f>_xlfn.XLOOKUP(orders!D726,products!$A$1:$A$49,products!$E$1:$E$49,,0)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_xlfn.XLOOKUP(orders!D727,products!$A$1:$A$49,products!$D$1:$D$49,,0)</f>
        <v>0.2</v>
      </c>
      <c r="L727" s="6">
        <f>_xlfn.XLOOKUP(orders!D727,products!$A$1:$A$49,products!$E$1:$E$49,,0)</f>
        <v>3.8849999999999998</v>
      </c>
      <c r="M727" s="6">
        <f t="shared" si="33"/>
        <v>23.31</v>
      </c>
      <c r="N727" t="str">
        <f t="shared" si="34"/>
        <v>Arabica</v>
      </c>
      <c r="O727" t="str">
        <f t="shared" si="35"/>
        <v>Large</v>
      </c>
      <c r="P727" t="str">
        <f>_xlfn.XLOOKUP(Orders[[#This Row],[Customer ID]],customers!$A$1:$A$1001,customers!$I$1:$I$1001,,0)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_xlfn.XLOOKUP(orders!D728,products!$A$1:$A$49,products!$D$1:$D$49,,0)</f>
        <v>2.5</v>
      </c>
      <c r="L728" s="6">
        <f>_xlfn.XLOOKUP(orders!D728,products!$A$1:$A$49,products!$E$1:$E$49,,0)</f>
        <v>36.454999999999998</v>
      </c>
      <c r="M728" s="6">
        <f t="shared" si="33"/>
        <v>145.82</v>
      </c>
      <c r="N728" t="str">
        <f t="shared" si="34"/>
        <v>Liberica</v>
      </c>
      <c r="O728" t="str">
        <f t="shared" si="35"/>
        <v>Large</v>
      </c>
      <c r="P728" t="str">
        <f>_xlfn.XLOOKUP(Orders[[#This Row],[Customer ID]],customers!$A$1:$A$1001,customers!$I$1:$I$1001,,0)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_xlfn.XLOOKUP(orders!D729,products!$A$1:$A$49,products!$D$1:$D$49,,0)</f>
        <v>0.5</v>
      </c>
      <c r="L729" s="6">
        <f>_xlfn.XLOOKUP(orders!D729,products!$A$1:$A$49,products!$E$1:$E$49,,0)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_xlfn.XLOOKUP(orders!D730,products!$A$1:$A$49,products!$D$1:$D$49,,0)</f>
        <v>0.5</v>
      </c>
      <c r="L730" s="6">
        <f>_xlfn.XLOOKUP(orders!D730,products!$A$1:$A$49,products!$E$1:$E$49,,0)</f>
        <v>7.29</v>
      </c>
      <c r="M730" s="6">
        <f t="shared" si="33"/>
        <v>21.87</v>
      </c>
      <c r="N730" t="str">
        <f t="shared" si="34"/>
        <v>Excelca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_xlfn.XLOOKUP(orders!D731,products!$A$1:$A$49,products!$D$1:$D$49,,0)</f>
        <v>0.2</v>
      </c>
      <c r="L731" s="6">
        <f>_xlfn.XLOOKUP(orders!D731,products!$A$1:$A$49,products!$E$1:$E$49,,0)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_xlfn.XLOOKUP(orders!D732,products!$A$1:$A$49,products!$D$1:$D$49,,0)</f>
        <v>2.5</v>
      </c>
      <c r="L732" s="6">
        <f>_xlfn.XLOOKUP(orders!D732,products!$A$1:$A$49,products!$E$1:$E$49,,0)</f>
        <v>36.454999999999998</v>
      </c>
      <c r="M732" s="6">
        <f t="shared" si="33"/>
        <v>36.454999999999998</v>
      </c>
      <c r="N732" t="str">
        <f t="shared" si="34"/>
        <v>Liberica</v>
      </c>
      <c r="O732" t="str">
        <f t="shared" si="35"/>
        <v>Large</v>
      </c>
      <c r="P732" t="str">
        <f>_xlfn.XLOOKUP(Orders[[#This Row],[Customer ID]],customers!$A$1:$A$1001,customers!$I$1:$I$1001,,0)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_xlfn.XLOOKUP(orders!D733,products!$A$1:$A$49,products!$D$1:$D$49,,0)</f>
        <v>0.2</v>
      </c>
      <c r="L733" s="6">
        <f>_xlfn.XLOOKUP(orders!D733,products!$A$1:$A$49,products!$E$1:$E$49,,0)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_xlfn.XLOOKUP(orders!D734,products!$A$1:$A$49,products!$D$1:$D$49,,0)</f>
        <v>0.2</v>
      </c>
      <c r="L734" s="6">
        <f>_xlfn.XLOOKUP(orders!D734,products!$A$1:$A$49,products!$E$1:$E$49,,0)</f>
        <v>4.4550000000000001</v>
      </c>
      <c r="M734" s="6">
        <f t="shared" si="33"/>
        <v>8.91</v>
      </c>
      <c r="N734" t="str">
        <f t="shared" si="34"/>
        <v>Excelca</v>
      </c>
      <c r="O734" t="str">
        <f t="shared" si="35"/>
        <v>Large</v>
      </c>
      <c r="P734" t="str">
        <f>_xlfn.XLOOKUP(Orders[[#This Row],[Customer ID]],customers!$A$1:$A$1001,customers!$I$1:$I$1001,,0)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_xlfn.XLOOKUP(orders!D735,products!$A$1:$A$49,products!$D$1:$D$49,,0)</f>
        <v>2.5</v>
      </c>
      <c r="L735" s="6">
        <f>_xlfn.XLOOKUP(orders!D735,products!$A$1:$A$49,products!$E$1:$E$49,,0)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_xlfn.XLOOKUP(orders!D736,products!$A$1:$A$49,products!$D$1:$D$49,,0)</f>
        <v>0.2</v>
      </c>
      <c r="L736" s="6">
        <f>_xlfn.XLOOKUP(orders!D736,products!$A$1:$A$49,products!$E$1:$E$49,,0)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_xlfn.XLOOKUP(orders!D737,products!$A$1:$A$49,products!$D$1:$D$49,,0)</f>
        <v>0.2</v>
      </c>
      <c r="L737" s="6">
        <f>_xlfn.XLOOKUP(orders!D737,products!$A$1:$A$49,products!$E$1:$E$49,,0)</f>
        <v>3.645</v>
      </c>
      <c r="M737" s="6">
        <f t="shared" si="33"/>
        <v>21.87</v>
      </c>
      <c r="N737" t="str">
        <f t="shared" si="34"/>
        <v>Excelca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_xlfn.XLOOKUP(orders!D738,products!$A$1:$A$49,products!$D$1:$D$49,,0)</f>
        <v>1</v>
      </c>
      <c r="L738" s="6">
        <f>_xlfn.XLOOKUP(orders!D738,products!$A$1:$A$49,products!$E$1:$E$49,,0)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_xlfn.XLOOKUP(orders!D739,products!$A$1:$A$49,products!$D$1:$D$49,,0)</f>
        <v>1</v>
      </c>
      <c r="L739" s="6">
        <f>_xlfn.XLOOKUP(orders!D739,products!$A$1:$A$49,products!$E$1:$E$49,,0)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_xlfn.XLOOKUP(orders!D740,products!$A$1:$A$49,products!$D$1:$D$49,,0)</f>
        <v>0.2</v>
      </c>
      <c r="L740" s="6">
        <f>_xlfn.XLOOKUP(orders!D740,products!$A$1:$A$49,products!$E$1:$E$49,,0)</f>
        <v>3.5849999999999995</v>
      </c>
      <c r="M740" s="6">
        <f t="shared" si="33"/>
        <v>10.754999999999999</v>
      </c>
      <c r="N740" t="str">
        <f t="shared" si="34"/>
        <v>Robusta</v>
      </c>
      <c r="O740" t="str">
        <f t="shared" si="35"/>
        <v>Large</v>
      </c>
      <c r="P740" t="str">
        <f>_xlfn.XLOOKUP(Orders[[#This Row],[Customer ID]],customers!$A$1:$A$1001,customers!$I$1:$I$1001,,0)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_xlfn.XLOOKUP(orders!D741,products!$A$1:$A$49,products!$D$1:$D$49,,0)</f>
        <v>0.2</v>
      </c>
      <c r="L741" s="6">
        <f>_xlfn.XLOOKUP(orders!D741,products!$A$1:$A$49,products!$E$1:$E$49,,0)</f>
        <v>3.645</v>
      </c>
      <c r="M741" s="6">
        <f t="shared" si="33"/>
        <v>18.225000000000001</v>
      </c>
      <c r="N741" t="str">
        <f t="shared" si="34"/>
        <v>Excelca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_xlfn.XLOOKUP(orders!D742,products!$A$1:$A$49,products!$D$1:$D$49,,0)</f>
        <v>0.5</v>
      </c>
      <c r="L742" s="6">
        <f>_xlfn.XLOOKUP(orders!D742,products!$A$1:$A$49,products!$E$1:$E$49,,0)</f>
        <v>7.169999999999999</v>
      </c>
      <c r="M742" s="6">
        <f t="shared" si="33"/>
        <v>28.679999999999996</v>
      </c>
      <c r="N742" t="str">
        <f t="shared" si="34"/>
        <v>Robusta</v>
      </c>
      <c r="O742" t="str">
        <f t="shared" si="35"/>
        <v>Large</v>
      </c>
      <c r="P742" t="str">
        <f>_xlfn.XLOOKUP(Orders[[#This Row],[Customer ID]],customers!$A$1:$A$1001,customers!$I$1:$I$1001,,0)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_xlfn.XLOOKUP(orders!D743,products!$A$1:$A$49,products!$D$1:$D$49,,0)</f>
        <v>0.2</v>
      </c>
      <c r="L743" s="6">
        <f>_xlfn.XLOOKUP(orders!D743,products!$A$1:$A$49,products!$E$1:$E$49,,0)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_xlfn.XLOOKUP(orders!D744,products!$A$1:$A$49,products!$D$1:$D$49,,0)</f>
        <v>1</v>
      </c>
      <c r="L744" s="6">
        <f>_xlfn.XLOOKUP(orders!D744,products!$A$1:$A$49,products!$E$1:$E$49,,0)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_xlfn.XLOOKUP(orders!D745,products!$A$1:$A$49,products!$D$1:$D$49,,0)</f>
        <v>0.5</v>
      </c>
      <c r="L745" s="6">
        <f>_xlfn.XLOOKUP(orders!D745,products!$A$1:$A$49,products!$E$1:$E$49,,0)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_xlfn.XLOOKUP(orders!D746,products!$A$1:$A$49,products!$D$1:$D$49,,0)</f>
        <v>0.2</v>
      </c>
      <c r="L746" s="6">
        <f>_xlfn.XLOOKUP(orders!D746,products!$A$1:$A$49,products!$E$1:$E$49,,0)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_xlfn.XLOOKUP(orders!D747,products!$A$1:$A$49,products!$D$1:$D$49,,0)</f>
        <v>0.5</v>
      </c>
      <c r="L747" s="6">
        <f>_xlfn.XLOOKUP(orders!D747,products!$A$1:$A$49,products!$E$1:$E$49,,0)</f>
        <v>7.29</v>
      </c>
      <c r="M747" s="6">
        <f t="shared" si="33"/>
        <v>14.58</v>
      </c>
      <c r="N747" t="str">
        <f t="shared" si="34"/>
        <v>Excelca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_xlfn.XLOOKUP(orders!D748,products!$A$1:$A$49,products!$D$1:$D$49,,0)</f>
        <v>1</v>
      </c>
      <c r="L748" s="6">
        <f>_xlfn.XLOOKUP(orders!D748,products!$A$1:$A$49,products!$E$1:$E$49,,0)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_xlfn.XLOOKUP(orders!D749,products!$A$1:$A$49,products!$D$1:$D$49,,0)</f>
        <v>0.5</v>
      </c>
      <c r="L749" s="6">
        <f>_xlfn.XLOOKUP(orders!D749,products!$A$1:$A$49,products!$E$1:$E$49,,0)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_xlfn.XLOOKUP(orders!D750,products!$A$1:$A$49,products!$D$1:$D$49,,0)</f>
        <v>0.5</v>
      </c>
      <c r="L750" s="6">
        <f>_xlfn.XLOOKUP(orders!D750,products!$A$1:$A$49,products!$E$1:$E$49,,0)</f>
        <v>7.29</v>
      </c>
      <c r="M750" s="6">
        <f t="shared" si="33"/>
        <v>14.58</v>
      </c>
      <c r="N750" t="str">
        <f t="shared" si="34"/>
        <v>Excelca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_xlfn.XLOOKUP(orders!D751,products!$A$1:$A$49,products!$D$1:$D$49,,0)</f>
        <v>0.2</v>
      </c>
      <c r="L751" s="6">
        <f>_xlfn.XLOOKUP(orders!D751,products!$A$1:$A$49,products!$E$1:$E$49,,0)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_xlfn.XLOOKUP(orders!D752,products!$A$1:$A$49,products!$D$1:$D$49,,0)</f>
        <v>0.5</v>
      </c>
      <c r="L752" s="6">
        <f>_xlfn.XLOOKUP(orders!D752,products!$A$1:$A$49,products!$E$1:$E$49,,0)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_xlfn.XLOOKUP(orders!D753,products!$A$1:$A$49,products!$D$1:$D$49,,0)</f>
        <v>0.5</v>
      </c>
      <c r="L753" s="6">
        <f>_xlfn.XLOOKUP(orders!D753,products!$A$1:$A$49,products!$E$1:$E$49,,0)</f>
        <v>9.51</v>
      </c>
      <c r="M753" s="6">
        <f t="shared" si="33"/>
        <v>19.02</v>
      </c>
      <c r="N753" t="str">
        <f t="shared" si="34"/>
        <v>Liberica</v>
      </c>
      <c r="O753" t="str">
        <f t="shared" si="35"/>
        <v>Large</v>
      </c>
      <c r="P753" t="str">
        <f>_xlfn.XLOOKUP(Orders[[#This Row],[Customer ID]],customers!$A$1:$A$1001,customers!$I$1:$I$1001,,0)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_xlfn.XLOOKUP(orders!D754,products!$A$1:$A$49,products!$D$1:$D$49,,0)</f>
        <v>1</v>
      </c>
      <c r="L754" s="6">
        <f>_xlfn.XLOOKUP(orders!D754,products!$A$1:$A$49,products!$E$1:$E$49,,0)</f>
        <v>13.75</v>
      </c>
      <c r="M754" s="6">
        <f t="shared" si="33"/>
        <v>27.5</v>
      </c>
      <c r="N754" t="str">
        <f t="shared" si="34"/>
        <v>Excelca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_xlfn.XLOOKUP(orders!D755,products!$A$1:$A$49,products!$D$1:$D$49,,0)</f>
        <v>0.5</v>
      </c>
      <c r="L755" s="6">
        <f>_xlfn.XLOOKUP(orders!D755,products!$A$1:$A$49,products!$E$1:$E$49,,0)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_xlfn.XLOOKUP(orders!D756,products!$A$1:$A$49,products!$D$1:$D$49,,0)</f>
        <v>0.2</v>
      </c>
      <c r="L756" s="6">
        <f>_xlfn.XLOOKUP(orders!D756,products!$A$1:$A$49,products!$E$1:$E$49,,0)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_xlfn.XLOOKUP(orders!D757,products!$A$1:$A$49,products!$D$1:$D$49,,0)</f>
        <v>0.2</v>
      </c>
      <c r="L757" s="6">
        <f>_xlfn.XLOOKUP(orders!D757,products!$A$1:$A$49,products!$E$1:$E$49,,0)</f>
        <v>4.7549999999999999</v>
      </c>
      <c r="M757" s="6">
        <f t="shared" si="33"/>
        <v>28.53</v>
      </c>
      <c r="N757" t="str">
        <f t="shared" si="34"/>
        <v>Liberica</v>
      </c>
      <c r="O757" t="str">
        <f t="shared" si="35"/>
        <v>Large</v>
      </c>
      <c r="P757" t="str">
        <f>_xlfn.XLOOKUP(Orders[[#This Row],[Customer ID]],customers!$A$1:$A$1001,customers!$I$1:$I$1001,,0)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_xlfn.XLOOKUP(orders!D758,products!$A$1:$A$49,products!$D$1:$D$49,,0)</f>
        <v>1</v>
      </c>
      <c r="L758" s="6">
        <f>_xlfn.XLOOKUP(orders!D758,products!$A$1:$A$49,products!$E$1:$E$49,,0)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_xlfn.XLOOKUP(orders!D759,products!$A$1:$A$49,products!$D$1:$D$49,,0)</f>
        <v>0.5</v>
      </c>
      <c r="L759" s="6">
        <f>_xlfn.XLOOKUP(orders!D759,products!$A$1:$A$49,products!$E$1:$E$49,,0)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_xlfn.XLOOKUP(orders!D760,products!$A$1:$A$49,products!$D$1:$D$49,,0)</f>
        <v>1</v>
      </c>
      <c r="L760" s="6">
        <f>_xlfn.XLOOKUP(orders!D760,products!$A$1:$A$49,products!$E$1:$E$49,,0)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_xlfn.XLOOKUP(orders!D761,products!$A$1:$A$49,products!$D$1:$D$49,,0)</f>
        <v>2.5</v>
      </c>
      <c r="L761" s="6">
        <f>_xlfn.XLOOKUP(orders!D761,products!$A$1:$A$49,products!$E$1:$E$49,,0)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_xlfn.XLOOKUP(orders!D762,products!$A$1:$A$49,products!$D$1:$D$49,,0)</f>
        <v>0.5</v>
      </c>
      <c r="L762" s="6">
        <f>_xlfn.XLOOKUP(orders!D762,products!$A$1:$A$49,products!$E$1:$E$49,,0)</f>
        <v>8.91</v>
      </c>
      <c r="M762" s="6">
        <f t="shared" si="33"/>
        <v>44.55</v>
      </c>
      <c r="N762" t="str">
        <f t="shared" si="34"/>
        <v>Excelca</v>
      </c>
      <c r="O762" t="str">
        <f t="shared" si="35"/>
        <v>Large</v>
      </c>
      <c r="P762" t="str">
        <f>_xlfn.XLOOKUP(Orders[[#This Row],[Customer ID]],customers!$A$1:$A$1001,customers!$I$1:$I$1001,,0)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_xlfn.XLOOKUP(orders!D763,products!$A$1:$A$49,products!$D$1:$D$49,,0)</f>
        <v>1</v>
      </c>
      <c r="L763" s="6">
        <f>_xlfn.XLOOKUP(orders!D763,products!$A$1:$A$49,products!$E$1:$E$49,,0)</f>
        <v>14.85</v>
      </c>
      <c r="M763" s="6">
        <f t="shared" si="33"/>
        <v>89.1</v>
      </c>
      <c r="N763" t="str">
        <f t="shared" si="34"/>
        <v>Excelca</v>
      </c>
      <c r="O763" t="str">
        <f t="shared" si="35"/>
        <v>Large</v>
      </c>
      <c r="P763" t="str">
        <f>_xlfn.XLOOKUP(Orders[[#This Row],[Customer ID]],customers!$A$1:$A$1001,customers!$I$1:$I$1001,,0)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_xlfn.XLOOKUP(orders!D764,products!$A$1:$A$49,products!$D$1:$D$49,,0)</f>
        <v>0.5</v>
      </c>
      <c r="L764" s="6">
        <f>_xlfn.XLOOKUP(orders!D764,products!$A$1:$A$49,products!$E$1:$E$49,,0)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_xlfn.XLOOKUP(orders!D765,products!$A$1:$A$49,products!$D$1:$D$49,,0)</f>
        <v>0.5</v>
      </c>
      <c r="L765" s="6">
        <f>_xlfn.XLOOKUP(orders!D765,products!$A$1:$A$49,products!$E$1:$E$49,,0)</f>
        <v>7.77</v>
      </c>
      <c r="M765" s="6">
        <f t="shared" si="33"/>
        <v>23.31</v>
      </c>
      <c r="N765" t="str">
        <f t="shared" si="34"/>
        <v>Arabica</v>
      </c>
      <c r="O765" t="str">
        <f t="shared" si="35"/>
        <v>Large</v>
      </c>
      <c r="P765" t="str">
        <f>_xlfn.XLOOKUP(Orders[[#This Row],[Customer ID]],customers!$A$1:$A$1001,customers!$I$1:$I$1001,,0)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_xlfn.XLOOKUP(orders!D766,products!$A$1:$A$49,products!$D$1:$D$49,,0)</f>
        <v>2.5</v>
      </c>
      <c r="L766" s="6">
        <f>_xlfn.XLOOKUP(orders!D766,products!$A$1:$A$49,products!$E$1:$E$49,,0)</f>
        <v>29.784999999999997</v>
      </c>
      <c r="M766" s="6">
        <f t="shared" si="33"/>
        <v>178.70999999999998</v>
      </c>
      <c r="N766" t="str">
        <f t="shared" si="34"/>
        <v>Arabica</v>
      </c>
      <c r="O766" t="str">
        <f t="shared" si="35"/>
        <v>Large</v>
      </c>
      <c r="P766" t="str">
        <f>_xlfn.XLOOKUP(Orders[[#This Row],[Customer ID]],customers!$A$1:$A$1001,customers!$I$1:$I$1001,,0)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_xlfn.XLOOKUP(orders!D767,products!$A$1:$A$49,products!$D$1:$D$49,,0)</f>
        <v>1</v>
      </c>
      <c r="L767" s="6">
        <f>_xlfn.XLOOKUP(orders!D767,products!$A$1:$A$49,products!$E$1:$E$49,,0)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_xlfn.XLOOKUP(orders!D768,products!$A$1:$A$49,products!$D$1:$D$49,,0)</f>
        <v>0.5</v>
      </c>
      <c r="L768" s="6">
        <f>_xlfn.XLOOKUP(orders!D768,products!$A$1:$A$49,products!$E$1:$E$49,,0)</f>
        <v>7.77</v>
      </c>
      <c r="M768" s="6">
        <f t="shared" si="33"/>
        <v>15.54</v>
      </c>
      <c r="N768" t="str">
        <f t="shared" si="34"/>
        <v>Arabica</v>
      </c>
      <c r="O768" t="str">
        <f t="shared" si="35"/>
        <v>Large</v>
      </c>
      <c r="P768" t="str">
        <f>_xlfn.XLOOKUP(Orders[[#This Row],[Customer ID]],customers!$A$1:$A$1001,customers!$I$1:$I$1001,,0)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_xlfn.XLOOKUP(orders!D769,products!$A$1:$A$49,products!$D$1:$D$49,,0)</f>
        <v>2.5</v>
      </c>
      <c r="L769" s="6">
        <f>_xlfn.XLOOKUP(orders!D769,products!$A$1:$A$49,products!$E$1:$E$49,,0)</f>
        <v>29.784999999999997</v>
      </c>
      <c r="M769" s="6">
        <f t="shared" si="33"/>
        <v>89.35499999999999</v>
      </c>
      <c r="N769" t="str">
        <f t="shared" si="34"/>
        <v>Arabica</v>
      </c>
      <c r="O769" t="str">
        <f t="shared" si="35"/>
        <v>Large</v>
      </c>
      <c r="P769" t="str">
        <f>_xlfn.XLOOKUP(Orders[[#This Row],[Customer ID]],customers!$A$1:$A$1001,customers!$I$1:$I$1001,,0)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_xlfn.XLOOKUP(orders!D770,products!$A$1:$A$49,products!$D$1:$D$49,,0)</f>
        <v>1</v>
      </c>
      <c r="L770" s="6">
        <f>_xlfn.XLOOKUP(orders!D770,products!$A$1:$A$49,products!$E$1:$E$49,,0)</f>
        <v>11.95</v>
      </c>
      <c r="M770" s="6">
        <f t="shared" si="33"/>
        <v>23.9</v>
      </c>
      <c r="N770" t="str">
        <f t="shared" si="34"/>
        <v>Robusta</v>
      </c>
      <c r="O770" t="str">
        <f t="shared" si="35"/>
        <v>Large</v>
      </c>
      <c r="P770" t="str">
        <f>_xlfn.XLOOKUP(Orders[[#This Row],[Customer ID]],customers!$A$1:$A$1001,customers!$I$1:$I$1001,,0)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_xlfn.XLOOKUP(orders!D771,products!$A$1:$A$49,products!$D$1:$D$49,,0)</f>
        <v>2.5</v>
      </c>
      <c r="L771" s="6">
        <f>_xlfn.XLOOKUP(orders!D771,products!$A$1:$A$49,products!$E$1:$E$49,,0)</f>
        <v>22.884999999999998</v>
      </c>
      <c r="M771" s="6">
        <f t="shared" ref="M771:M834" si="36">L771*E771</f>
        <v>137.31</v>
      </c>
      <c r="N771" t="str">
        <f t="shared" ref="N771:N834" si="37">IF(I771="Rob","Robusta",IF(I771="Exc","Excelca",IF(I771="Ara","Arabica",IF(I771="Lib","Liberica",""))))</f>
        <v>Robusta</v>
      </c>
      <c r="O771" t="str">
        <f t="shared" ref="O771:O834" si="38">IF(J771="M","Medium",IF(J771="L","Large",IF(J771="D","Dark","")))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_xlfn.XLOOKUP(orders!D772,products!$A$1:$A$49,products!$D$1:$D$49,,0)</f>
        <v>1</v>
      </c>
      <c r="L772" s="6">
        <f>_xlfn.XLOOKUP(orders!D772,products!$A$1:$A$49,products!$E$1:$E$49,,0)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_xlfn.XLOOKUP(orders!D773,products!$A$1:$A$49,products!$D$1:$D$49,,0)</f>
        <v>0.5</v>
      </c>
      <c r="L773" s="6">
        <f>_xlfn.XLOOKUP(orders!D773,products!$A$1:$A$49,products!$E$1:$E$49,,0)</f>
        <v>7.169999999999999</v>
      </c>
      <c r="M773" s="6">
        <f t="shared" si="36"/>
        <v>21.509999999999998</v>
      </c>
      <c r="N773" t="str">
        <f t="shared" si="37"/>
        <v>Robusta</v>
      </c>
      <c r="O773" t="str">
        <f t="shared" si="38"/>
        <v>Large</v>
      </c>
      <c r="P773" t="str">
        <f>_xlfn.XLOOKUP(Orders[[#This Row],[Customer ID]],customers!$A$1:$A$1001,customers!$I$1:$I$1001,,0)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_xlfn.XLOOKUP(orders!D774,products!$A$1:$A$49,products!$D$1:$D$49,,0)</f>
        <v>1</v>
      </c>
      <c r="L774" s="6">
        <f>_xlfn.XLOOKUP(orders!D774,products!$A$1:$A$49,products!$E$1:$E$49,,0)</f>
        <v>13.75</v>
      </c>
      <c r="M774" s="6">
        <f t="shared" si="36"/>
        <v>82.5</v>
      </c>
      <c r="N774" t="str">
        <f t="shared" si="37"/>
        <v>Excelca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_xlfn.XLOOKUP(orders!D775,products!$A$1:$A$49,products!$D$1:$D$49,,0)</f>
        <v>0.2</v>
      </c>
      <c r="L775" s="6">
        <f>_xlfn.XLOOKUP(orders!D775,products!$A$1:$A$49,products!$E$1:$E$49,,0)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_xlfn.XLOOKUP(orders!D776,products!$A$1:$A$49,products!$D$1:$D$49,,0)</f>
        <v>1</v>
      </c>
      <c r="L776" s="6">
        <f>_xlfn.XLOOKUP(orders!D776,products!$A$1:$A$49,products!$E$1:$E$49,,0)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_xlfn.XLOOKUP(orders!D777,products!$A$1:$A$49,products!$D$1:$D$49,,0)</f>
        <v>0.5</v>
      </c>
      <c r="L777" s="6">
        <f>_xlfn.XLOOKUP(orders!D777,products!$A$1:$A$49,products!$E$1:$E$49,,0)</f>
        <v>8.91</v>
      </c>
      <c r="M777" s="6">
        <f t="shared" si="36"/>
        <v>17.82</v>
      </c>
      <c r="N777" t="str">
        <f t="shared" si="37"/>
        <v>Excelca</v>
      </c>
      <c r="O777" t="str">
        <f t="shared" si="38"/>
        <v>Large</v>
      </c>
      <c r="P777" t="str">
        <f>_xlfn.XLOOKUP(Orders[[#This Row],[Customer ID]],customers!$A$1:$A$1001,customers!$I$1:$I$1001,,0)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_xlfn.XLOOKUP(orders!D778,products!$A$1:$A$49,products!$D$1:$D$49,,0)</f>
        <v>0.5</v>
      </c>
      <c r="L778" s="6">
        <f>_xlfn.XLOOKUP(orders!D778,products!$A$1:$A$49,products!$E$1:$E$49,,0)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_xlfn.XLOOKUP(orders!D779,products!$A$1:$A$49,products!$D$1:$D$49,,0)</f>
        <v>2.5</v>
      </c>
      <c r="L779" s="6">
        <f>_xlfn.XLOOKUP(orders!D779,products!$A$1:$A$49,products!$E$1:$E$49,,0)</f>
        <v>29.784999999999997</v>
      </c>
      <c r="M779" s="6">
        <f t="shared" si="36"/>
        <v>59.569999999999993</v>
      </c>
      <c r="N779" t="str">
        <f t="shared" si="37"/>
        <v>Arabica</v>
      </c>
      <c r="O779" t="str">
        <f t="shared" si="38"/>
        <v>Large</v>
      </c>
      <c r="P779" t="str">
        <f>_xlfn.XLOOKUP(Orders[[#This Row],[Customer ID]],customers!$A$1:$A$1001,customers!$I$1:$I$1001,,0)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_xlfn.XLOOKUP(orders!D780,products!$A$1:$A$49,products!$D$1:$D$49,,0)</f>
        <v>0.5</v>
      </c>
      <c r="L780" s="6">
        <f>_xlfn.XLOOKUP(orders!D780,products!$A$1:$A$49,products!$E$1:$E$49,,0)</f>
        <v>9.51</v>
      </c>
      <c r="M780" s="6">
        <f t="shared" si="36"/>
        <v>19.02</v>
      </c>
      <c r="N780" t="str">
        <f t="shared" si="37"/>
        <v>Liberica</v>
      </c>
      <c r="O780" t="str">
        <f t="shared" si="38"/>
        <v>Large</v>
      </c>
      <c r="P780" t="str">
        <f>_xlfn.XLOOKUP(Orders[[#This Row],[Customer ID]],customers!$A$1:$A$1001,customers!$I$1:$I$1001,,0)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_xlfn.XLOOKUP(orders!D781,products!$A$1:$A$49,products!$D$1:$D$49,,0)</f>
        <v>1</v>
      </c>
      <c r="L781" s="6">
        <f>_xlfn.XLOOKUP(orders!D781,products!$A$1:$A$49,products!$E$1:$E$49,,0)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_xlfn.XLOOKUP(orders!D782,products!$A$1:$A$49,products!$D$1:$D$49,,0)</f>
        <v>1</v>
      </c>
      <c r="L782" s="6">
        <f>_xlfn.XLOOKUP(orders!D782,products!$A$1:$A$49,products!$E$1:$E$49,,0)</f>
        <v>13.75</v>
      </c>
      <c r="M782" s="6">
        <f t="shared" si="36"/>
        <v>41.25</v>
      </c>
      <c r="N782" t="str">
        <f t="shared" si="37"/>
        <v>Excelca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_xlfn.XLOOKUP(orders!D783,products!$A$1:$A$49,products!$D$1:$D$49,,0)</f>
        <v>2.5</v>
      </c>
      <c r="L783" s="6">
        <f>_xlfn.XLOOKUP(orders!D783,products!$A$1:$A$49,products!$E$1:$E$49,,0)</f>
        <v>36.454999999999998</v>
      </c>
      <c r="M783" s="6">
        <f t="shared" si="36"/>
        <v>145.82</v>
      </c>
      <c r="N783" t="str">
        <f t="shared" si="37"/>
        <v>Liberica</v>
      </c>
      <c r="O783" t="str">
        <f t="shared" si="38"/>
        <v>Large</v>
      </c>
      <c r="P783" t="str">
        <f>_xlfn.XLOOKUP(Orders[[#This Row],[Customer ID]],customers!$A$1:$A$1001,customers!$I$1:$I$1001,,0)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_xlfn.XLOOKUP(orders!D784,products!$A$1:$A$49,products!$D$1:$D$49,,0)</f>
        <v>0.2</v>
      </c>
      <c r="L784" s="6">
        <f>_xlfn.XLOOKUP(orders!D784,products!$A$1:$A$49,products!$E$1:$E$49,,0)</f>
        <v>4.4550000000000001</v>
      </c>
      <c r="M784" s="6">
        <f t="shared" si="36"/>
        <v>26.73</v>
      </c>
      <c r="N784" t="str">
        <f t="shared" si="37"/>
        <v>Excelca</v>
      </c>
      <c r="O784" t="str">
        <f t="shared" si="38"/>
        <v>Large</v>
      </c>
      <c r="P784" t="str">
        <f>_xlfn.XLOOKUP(Orders[[#This Row],[Customer ID]],customers!$A$1:$A$1001,customers!$I$1:$I$1001,,0)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_xlfn.XLOOKUP(orders!D785,products!$A$1:$A$49,products!$D$1:$D$49,,0)</f>
        <v>0.5</v>
      </c>
      <c r="L785" s="6">
        <f>_xlfn.XLOOKUP(orders!D785,products!$A$1:$A$49,products!$E$1:$E$49,,0)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_xlfn.XLOOKUP(orders!D786,products!$A$1:$A$49,products!$D$1:$D$49,,0)</f>
        <v>1</v>
      </c>
      <c r="L786" s="6">
        <f>_xlfn.XLOOKUP(orders!D786,products!$A$1:$A$49,products!$E$1:$E$49,,0)</f>
        <v>15.85</v>
      </c>
      <c r="M786" s="6">
        <f t="shared" si="36"/>
        <v>31.7</v>
      </c>
      <c r="N786" t="str">
        <f t="shared" si="37"/>
        <v>Liberica</v>
      </c>
      <c r="O786" t="str">
        <f t="shared" si="38"/>
        <v>Large</v>
      </c>
      <c r="P786" t="str">
        <f>_xlfn.XLOOKUP(Orders[[#This Row],[Customer ID]],customers!$A$1:$A$1001,customers!$I$1:$I$1001,,0)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_xlfn.XLOOKUP(orders!D787,products!$A$1:$A$49,products!$D$1:$D$49,,0)</f>
        <v>2.5</v>
      </c>
      <c r="L787" s="6">
        <f>_xlfn.XLOOKUP(orders!D787,products!$A$1:$A$49,products!$E$1:$E$49,,0)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_xlfn.XLOOKUP(orders!D788,products!$A$1:$A$49,products!$D$1:$D$49,,0)</f>
        <v>2.5</v>
      </c>
      <c r="L788" s="6">
        <f>_xlfn.XLOOKUP(orders!D788,products!$A$1:$A$49,products!$E$1:$E$49,,0)</f>
        <v>27.945</v>
      </c>
      <c r="M788" s="6">
        <f t="shared" si="36"/>
        <v>27.945</v>
      </c>
      <c r="N788" t="str">
        <f t="shared" si="37"/>
        <v>Excelca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_xlfn.XLOOKUP(orders!D789,products!$A$1:$A$49,products!$D$1:$D$49,,0)</f>
        <v>1</v>
      </c>
      <c r="L789" s="6">
        <f>_xlfn.XLOOKUP(orders!D789,products!$A$1:$A$49,products!$E$1:$E$49,,0)</f>
        <v>13.75</v>
      </c>
      <c r="M789" s="6">
        <f t="shared" si="36"/>
        <v>82.5</v>
      </c>
      <c r="N789" t="str">
        <f t="shared" si="37"/>
        <v>Excelca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_xlfn.XLOOKUP(orders!D790,products!$A$1:$A$49,products!$D$1:$D$49,,0)</f>
        <v>2.5</v>
      </c>
      <c r="L790" s="6">
        <f>_xlfn.XLOOKUP(orders!D790,products!$A$1:$A$49,products!$E$1:$E$49,,0)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_xlfn.XLOOKUP(orders!D791,products!$A$1:$A$49,products!$D$1:$D$49,,0)</f>
        <v>1</v>
      </c>
      <c r="L791" s="6">
        <f>_xlfn.XLOOKUP(orders!D791,products!$A$1:$A$49,products!$E$1:$E$49,,0)</f>
        <v>12.95</v>
      </c>
      <c r="M791" s="6">
        <f t="shared" si="36"/>
        <v>77.699999999999989</v>
      </c>
      <c r="N791" t="str">
        <f t="shared" si="37"/>
        <v>Arabica</v>
      </c>
      <c r="O791" t="str">
        <f t="shared" si="38"/>
        <v>Large</v>
      </c>
      <c r="P791" t="str">
        <f>_xlfn.XLOOKUP(Orders[[#This Row],[Customer ID]],customers!$A$1:$A$1001,customers!$I$1:$I$1001,,0)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_xlfn.XLOOKUP(orders!D792,products!$A$1:$A$49,products!$D$1:$D$49,,0)</f>
        <v>0.5</v>
      </c>
      <c r="L792" s="6">
        <f>_xlfn.XLOOKUP(orders!D792,products!$A$1:$A$49,products!$E$1:$E$49,,0)</f>
        <v>7.77</v>
      </c>
      <c r="M792" s="6">
        <f t="shared" si="36"/>
        <v>23.31</v>
      </c>
      <c r="N792" t="str">
        <f t="shared" si="37"/>
        <v>Arabica</v>
      </c>
      <c r="O792" t="str">
        <f t="shared" si="38"/>
        <v>Large</v>
      </c>
      <c r="P792" t="str">
        <f>_xlfn.XLOOKUP(Orders[[#This Row],[Customer ID]],customers!$A$1:$A$1001,customers!$I$1:$I$1001,,0)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_xlfn.XLOOKUP(orders!D793,products!$A$1:$A$49,products!$D$1:$D$49,,0)</f>
        <v>0.2</v>
      </c>
      <c r="L793" s="6">
        <f>_xlfn.XLOOKUP(orders!D793,products!$A$1:$A$49,products!$E$1:$E$49,,0)</f>
        <v>4.7549999999999999</v>
      </c>
      <c r="M793" s="6">
        <f t="shared" si="36"/>
        <v>23.774999999999999</v>
      </c>
      <c r="N793" t="str">
        <f t="shared" si="37"/>
        <v>Liberica</v>
      </c>
      <c r="O793" t="str">
        <f t="shared" si="38"/>
        <v>Large</v>
      </c>
      <c r="P793" t="str">
        <f>_xlfn.XLOOKUP(Orders[[#This Row],[Customer ID]],customers!$A$1:$A$1001,customers!$I$1:$I$1001,,0)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_xlfn.XLOOKUP(orders!D794,products!$A$1:$A$49,products!$D$1:$D$49,,0)</f>
        <v>0.5</v>
      </c>
      <c r="L794" s="6">
        <f>_xlfn.XLOOKUP(orders!D794,products!$A$1:$A$49,products!$E$1:$E$49,,0)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_xlfn.XLOOKUP(orders!D795,products!$A$1:$A$49,products!$D$1:$D$49,,0)</f>
        <v>0.2</v>
      </c>
      <c r="L795" s="6">
        <f>_xlfn.XLOOKUP(orders!D795,products!$A$1:$A$49,products!$E$1:$E$49,,0)</f>
        <v>3.5849999999999995</v>
      </c>
      <c r="M795" s="6">
        <f t="shared" si="36"/>
        <v>17.924999999999997</v>
      </c>
      <c r="N795" t="str">
        <f t="shared" si="37"/>
        <v>Robusta</v>
      </c>
      <c r="O795" t="str">
        <f t="shared" si="38"/>
        <v>Large</v>
      </c>
      <c r="P795" t="str">
        <f>_xlfn.XLOOKUP(Orders[[#This Row],[Customer ID]],customers!$A$1:$A$1001,customers!$I$1:$I$1001,,0)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_xlfn.XLOOKUP(orders!D796,products!$A$1:$A$49,products!$D$1:$D$49,,0)</f>
        <v>2.5</v>
      </c>
      <c r="L796" s="6">
        <f>_xlfn.XLOOKUP(orders!D796,products!$A$1:$A$49,products!$E$1:$E$49,,0)</f>
        <v>29.784999999999997</v>
      </c>
      <c r="M796" s="6">
        <f t="shared" si="36"/>
        <v>148.92499999999998</v>
      </c>
      <c r="N796" t="str">
        <f t="shared" si="37"/>
        <v>Arabica</v>
      </c>
      <c r="O796" t="str">
        <f t="shared" si="38"/>
        <v>Large</v>
      </c>
      <c r="P796" t="str">
        <f>_xlfn.XLOOKUP(Orders[[#This Row],[Customer ID]],customers!$A$1:$A$1001,customers!$I$1:$I$1001,,0)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_xlfn.XLOOKUP(orders!D797,products!$A$1:$A$49,products!$D$1:$D$49,,0)</f>
        <v>0.5</v>
      </c>
      <c r="L797" s="6">
        <f>_xlfn.XLOOKUP(orders!D797,products!$A$1:$A$49,products!$E$1:$E$49,,0)</f>
        <v>7.169999999999999</v>
      </c>
      <c r="M797" s="6">
        <f t="shared" si="36"/>
        <v>28.679999999999996</v>
      </c>
      <c r="N797" t="str">
        <f t="shared" si="37"/>
        <v>Robusta</v>
      </c>
      <c r="O797" t="str">
        <f t="shared" si="38"/>
        <v>Large</v>
      </c>
      <c r="P797" t="str">
        <f>_xlfn.XLOOKUP(Orders[[#This Row],[Customer ID]],customers!$A$1:$A$1001,customers!$I$1:$I$1001,,0)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_xlfn.XLOOKUP(orders!D798,products!$A$1:$A$49,products!$D$1:$D$49,,0)</f>
        <v>0.5</v>
      </c>
      <c r="L798" s="6">
        <f>_xlfn.XLOOKUP(orders!D798,products!$A$1:$A$49,products!$E$1:$E$49,,0)</f>
        <v>9.51</v>
      </c>
      <c r="M798" s="6">
        <f t="shared" si="36"/>
        <v>9.51</v>
      </c>
      <c r="N798" t="str">
        <f t="shared" si="37"/>
        <v>Liberica</v>
      </c>
      <c r="O798" t="str">
        <f t="shared" si="38"/>
        <v>Large</v>
      </c>
      <c r="P798" t="str">
        <f>_xlfn.XLOOKUP(Orders[[#This Row],[Customer ID]],customers!$A$1:$A$1001,customers!$I$1:$I$1001,,0)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_xlfn.XLOOKUP(orders!D799,products!$A$1:$A$49,products!$D$1:$D$49,,0)</f>
        <v>0.5</v>
      </c>
      <c r="L799" s="6">
        <f>_xlfn.XLOOKUP(orders!D799,products!$A$1:$A$49,products!$E$1:$E$49,,0)</f>
        <v>7.77</v>
      </c>
      <c r="M799" s="6">
        <f t="shared" si="36"/>
        <v>31.08</v>
      </c>
      <c r="N799" t="str">
        <f t="shared" si="37"/>
        <v>Arabica</v>
      </c>
      <c r="O799" t="str">
        <f t="shared" si="38"/>
        <v>Large</v>
      </c>
      <c r="P799" t="str">
        <f>_xlfn.XLOOKUP(Orders[[#This Row],[Customer ID]],customers!$A$1:$A$1001,customers!$I$1:$I$1001,,0)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_xlfn.XLOOKUP(orders!D800,products!$A$1:$A$49,products!$D$1:$D$49,,0)</f>
        <v>0.2</v>
      </c>
      <c r="L800" s="6">
        <f>_xlfn.XLOOKUP(orders!D800,products!$A$1:$A$49,products!$E$1:$E$49,,0)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_xlfn.XLOOKUP(orders!D801,products!$A$1:$A$49,products!$D$1:$D$49,,0)</f>
        <v>1</v>
      </c>
      <c r="L801" s="6">
        <f>_xlfn.XLOOKUP(orders!D801,products!$A$1:$A$49,products!$E$1:$E$49,,0)</f>
        <v>12.15</v>
      </c>
      <c r="M801" s="6">
        <f t="shared" si="36"/>
        <v>36.450000000000003</v>
      </c>
      <c r="N801" t="str">
        <f t="shared" si="37"/>
        <v>Excelca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_xlfn.XLOOKUP(orders!D802,products!$A$1:$A$49,products!$D$1:$D$49,,0)</f>
        <v>0.2</v>
      </c>
      <c r="L802" s="6">
        <f>_xlfn.XLOOKUP(orders!D802,products!$A$1:$A$49,products!$E$1:$E$49,,0)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_xlfn.XLOOKUP(orders!D803,products!$A$1:$A$49,products!$D$1:$D$49,,0)</f>
        <v>2.5</v>
      </c>
      <c r="L803" s="6">
        <f>_xlfn.XLOOKUP(orders!D803,products!$A$1:$A$49,products!$E$1:$E$49,,0)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_xlfn.XLOOKUP(orders!D804,products!$A$1:$A$49,products!$D$1:$D$49,,0)</f>
        <v>0.2</v>
      </c>
      <c r="L804" s="6">
        <f>_xlfn.XLOOKUP(orders!D804,products!$A$1:$A$49,products!$E$1:$E$49,,0)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_xlfn.XLOOKUP(orders!D805,products!$A$1:$A$49,products!$D$1:$D$49,,0)</f>
        <v>2.5</v>
      </c>
      <c r="L805" s="6">
        <f>_xlfn.XLOOKUP(orders!D805,products!$A$1:$A$49,products!$E$1:$E$49,,0)</f>
        <v>31.624999999999996</v>
      </c>
      <c r="M805" s="6">
        <f t="shared" si="36"/>
        <v>126.49999999999999</v>
      </c>
      <c r="N805" t="str">
        <f t="shared" si="37"/>
        <v>Excelca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_xlfn.XLOOKUP(orders!D806,products!$A$1:$A$49,products!$D$1:$D$49,,0)</f>
        <v>1</v>
      </c>
      <c r="L806" s="6">
        <f>_xlfn.XLOOKUP(orders!D806,products!$A$1:$A$49,products!$E$1:$E$49,,0)</f>
        <v>11.95</v>
      </c>
      <c r="M806" s="6">
        <f t="shared" si="36"/>
        <v>23.9</v>
      </c>
      <c r="N806" t="str">
        <f t="shared" si="37"/>
        <v>Robusta</v>
      </c>
      <c r="O806" t="str">
        <f t="shared" si="38"/>
        <v>Large</v>
      </c>
      <c r="P806" t="str">
        <f>_xlfn.XLOOKUP(Orders[[#This Row],[Customer ID]],customers!$A$1:$A$1001,customers!$I$1:$I$1001,,0)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_xlfn.XLOOKUP(orders!D807,products!$A$1:$A$49,products!$D$1:$D$49,,0)</f>
        <v>0.5</v>
      </c>
      <c r="L807" s="6">
        <f>_xlfn.XLOOKUP(orders!D807,products!$A$1:$A$49,products!$E$1:$E$49,,0)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_xlfn.XLOOKUP(orders!D808,products!$A$1:$A$49,products!$D$1:$D$49,,0)</f>
        <v>0.2</v>
      </c>
      <c r="L808" s="6">
        <f>_xlfn.XLOOKUP(orders!D808,products!$A$1:$A$49,products!$E$1:$E$49,,0)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_xlfn.XLOOKUP(orders!D809,products!$A$1:$A$49,products!$D$1:$D$49,,0)</f>
        <v>0.5</v>
      </c>
      <c r="L809" s="6">
        <f>_xlfn.XLOOKUP(orders!D809,products!$A$1:$A$49,products!$E$1:$E$49,,0)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_xlfn.XLOOKUP(orders!D810,products!$A$1:$A$49,products!$D$1:$D$49,,0)</f>
        <v>2.5</v>
      </c>
      <c r="L810" s="6">
        <f>_xlfn.XLOOKUP(orders!D810,products!$A$1:$A$49,products!$E$1:$E$49,,0)</f>
        <v>27.484999999999996</v>
      </c>
      <c r="M810" s="6">
        <f t="shared" si="36"/>
        <v>137.42499999999998</v>
      </c>
      <c r="N810" t="str">
        <f t="shared" si="37"/>
        <v>Robusta</v>
      </c>
      <c r="O810" t="str">
        <f t="shared" si="38"/>
        <v>Large</v>
      </c>
      <c r="P810" t="str">
        <f>_xlfn.XLOOKUP(Orders[[#This Row],[Customer ID]],customers!$A$1:$A$1001,customers!$I$1:$I$1001,,0)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_xlfn.XLOOKUP(orders!D811,products!$A$1:$A$49,products!$D$1:$D$49,,0)</f>
        <v>0.2</v>
      </c>
      <c r="L811" s="6">
        <f>_xlfn.XLOOKUP(orders!D811,products!$A$1:$A$49,products!$E$1:$E$49,,0)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_xlfn.XLOOKUP(orders!D812,products!$A$1:$A$49,products!$D$1:$D$49,,0)</f>
        <v>0.5</v>
      </c>
      <c r="L812" s="6">
        <f>_xlfn.XLOOKUP(orders!D812,products!$A$1:$A$49,products!$E$1:$E$49,,0)</f>
        <v>9.51</v>
      </c>
      <c r="M812" s="6">
        <f t="shared" si="36"/>
        <v>28.53</v>
      </c>
      <c r="N812" t="str">
        <f t="shared" si="37"/>
        <v>Liberica</v>
      </c>
      <c r="O812" t="str">
        <f t="shared" si="38"/>
        <v>Large</v>
      </c>
      <c r="P812" t="str">
        <f>_xlfn.XLOOKUP(Orders[[#This Row],[Customer ID]],customers!$A$1:$A$1001,customers!$I$1:$I$1001,,0)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_xlfn.XLOOKUP(orders!D813,products!$A$1:$A$49,products!$D$1:$D$49,,0)</f>
        <v>1</v>
      </c>
      <c r="L813" s="6">
        <f>_xlfn.XLOOKUP(orders!D813,products!$A$1:$A$49,products!$E$1:$E$49,,0)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_xlfn.XLOOKUP(orders!D814,products!$A$1:$A$49,products!$D$1:$D$49,,0)</f>
        <v>2.5</v>
      </c>
      <c r="L814" s="6">
        <f>_xlfn.XLOOKUP(orders!D814,products!$A$1:$A$49,products!$E$1:$E$49,,0)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_xlfn.XLOOKUP(orders!D815,products!$A$1:$A$49,products!$D$1:$D$49,,0)</f>
        <v>2.5</v>
      </c>
      <c r="L815" s="6">
        <f>_xlfn.XLOOKUP(orders!D815,products!$A$1:$A$49,products!$E$1:$E$49,,0)</f>
        <v>31.624999999999996</v>
      </c>
      <c r="M815" s="6">
        <f t="shared" si="36"/>
        <v>31.624999999999996</v>
      </c>
      <c r="N815" t="str">
        <f t="shared" si="37"/>
        <v>Excelca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_xlfn.XLOOKUP(orders!D816,products!$A$1:$A$49,products!$D$1:$D$49,,0)</f>
        <v>0.2</v>
      </c>
      <c r="L816" s="6">
        <f>_xlfn.XLOOKUP(orders!D816,products!$A$1:$A$49,products!$E$1:$E$49,,0)</f>
        <v>4.4550000000000001</v>
      </c>
      <c r="M816" s="6">
        <f t="shared" si="36"/>
        <v>8.91</v>
      </c>
      <c r="N816" t="str">
        <f t="shared" si="37"/>
        <v>Excelca</v>
      </c>
      <c r="O816" t="str">
        <f t="shared" si="38"/>
        <v>Large</v>
      </c>
      <c r="P816" t="str">
        <f>_xlfn.XLOOKUP(Orders[[#This Row],[Customer ID]],customers!$A$1:$A$1001,customers!$I$1:$I$1001,,0)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_xlfn.XLOOKUP(orders!D817,products!$A$1:$A$49,products!$D$1:$D$49,,0)</f>
        <v>0.5</v>
      </c>
      <c r="L817" s="6">
        <f>_xlfn.XLOOKUP(orders!D817,products!$A$1:$A$49,products!$E$1:$E$49,,0)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_xlfn.XLOOKUP(orders!D818,products!$A$1:$A$49,products!$D$1:$D$49,,0)</f>
        <v>0.5</v>
      </c>
      <c r="L818" s="6">
        <f>_xlfn.XLOOKUP(orders!D818,products!$A$1:$A$49,products!$E$1:$E$49,,0)</f>
        <v>9.51</v>
      </c>
      <c r="M818" s="6">
        <f t="shared" si="36"/>
        <v>38.04</v>
      </c>
      <c r="N818" t="str">
        <f t="shared" si="37"/>
        <v>Liberica</v>
      </c>
      <c r="O818" t="str">
        <f t="shared" si="38"/>
        <v>Large</v>
      </c>
      <c r="P818" t="str">
        <f>_xlfn.XLOOKUP(Orders[[#This Row],[Customer ID]],customers!$A$1:$A$1001,customers!$I$1:$I$1001,,0)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_xlfn.XLOOKUP(orders!D819,products!$A$1:$A$49,products!$D$1:$D$49,,0)</f>
        <v>0.5</v>
      </c>
      <c r="L819" s="6">
        <f>_xlfn.XLOOKUP(orders!D819,products!$A$1:$A$49,products!$E$1:$E$49,,0)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_xlfn.XLOOKUP(orders!D820,products!$A$1:$A$49,products!$D$1:$D$49,,0)</f>
        <v>1</v>
      </c>
      <c r="L820" s="6">
        <f>_xlfn.XLOOKUP(orders!D820,products!$A$1:$A$49,products!$E$1:$E$49,,0)</f>
        <v>15.85</v>
      </c>
      <c r="M820" s="6">
        <f t="shared" si="36"/>
        <v>79.25</v>
      </c>
      <c r="N820" t="str">
        <f t="shared" si="37"/>
        <v>Liberica</v>
      </c>
      <c r="O820" t="str">
        <f t="shared" si="38"/>
        <v>Large</v>
      </c>
      <c r="P820" t="str">
        <f>_xlfn.XLOOKUP(Orders[[#This Row],[Customer ID]],customers!$A$1:$A$1001,customers!$I$1:$I$1001,,0)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_xlfn.XLOOKUP(orders!D821,products!$A$1:$A$49,products!$D$1:$D$49,,0)</f>
        <v>0.2</v>
      </c>
      <c r="L821" s="6">
        <f>_xlfn.XLOOKUP(orders!D821,products!$A$1:$A$49,products!$E$1:$E$49,,0)</f>
        <v>4.7549999999999999</v>
      </c>
      <c r="M821" s="6">
        <f t="shared" si="36"/>
        <v>4.7549999999999999</v>
      </c>
      <c r="N821" t="str">
        <f t="shared" si="37"/>
        <v>Liberica</v>
      </c>
      <c r="O821" t="str">
        <f t="shared" si="38"/>
        <v>Large</v>
      </c>
      <c r="P821" t="str">
        <f>_xlfn.XLOOKUP(Orders[[#This Row],[Customer ID]],customers!$A$1:$A$1001,customers!$I$1:$I$1001,,0)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_xlfn.XLOOKUP(orders!D822,products!$A$1:$A$49,products!$D$1:$D$49,,0)</f>
        <v>1</v>
      </c>
      <c r="L822" s="6">
        <f>_xlfn.XLOOKUP(orders!D822,products!$A$1:$A$49,products!$E$1:$E$49,,0)</f>
        <v>13.75</v>
      </c>
      <c r="M822" s="6">
        <f t="shared" si="36"/>
        <v>55</v>
      </c>
      <c r="N822" t="str">
        <f t="shared" si="37"/>
        <v>Excelca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_xlfn.XLOOKUP(orders!D823,products!$A$1:$A$49,products!$D$1:$D$49,,0)</f>
        <v>0.5</v>
      </c>
      <c r="L823" s="6">
        <f>_xlfn.XLOOKUP(orders!D823,products!$A$1:$A$49,products!$E$1:$E$49,,0)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_xlfn.XLOOKUP(orders!D824,products!$A$1:$A$49,products!$D$1:$D$49,,0)</f>
        <v>2.5</v>
      </c>
      <c r="L824" s="6">
        <f>_xlfn.XLOOKUP(orders!D824,products!$A$1:$A$49,products!$E$1:$E$49,,0)</f>
        <v>34.154999999999994</v>
      </c>
      <c r="M824" s="6">
        <f t="shared" si="36"/>
        <v>136.61999999999998</v>
      </c>
      <c r="N824" t="str">
        <f t="shared" si="37"/>
        <v>Excelca</v>
      </c>
      <c r="O824" t="str">
        <f t="shared" si="38"/>
        <v>Large</v>
      </c>
      <c r="P824" t="str">
        <f>_xlfn.XLOOKUP(Orders[[#This Row],[Customer ID]],customers!$A$1:$A$1001,customers!$I$1:$I$1001,,0)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_xlfn.XLOOKUP(orders!D825,products!$A$1:$A$49,products!$D$1:$D$49,,0)</f>
        <v>1</v>
      </c>
      <c r="L825" s="6">
        <f>_xlfn.XLOOKUP(orders!D825,products!$A$1:$A$49,products!$E$1:$E$49,,0)</f>
        <v>15.85</v>
      </c>
      <c r="M825" s="6">
        <f t="shared" si="36"/>
        <v>47.55</v>
      </c>
      <c r="N825" t="str">
        <f t="shared" si="37"/>
        <v>Liberica</v>
      </c>
      <c r="O825" t="str">
        <f t="shared" si="38"/>
        <v>Large</v>
      </c>
      <c r="P825" t="str">
        <f>_xlfn.XLOOKUP(Orders[[#This Row],[Customer ID]],customers!$A$1:$A$1001,customers!$I$1:$I$1001,,0)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_xlfn.XLOOKUP(orders!D826,products!$A$1:$A$49,products!$D$1:$D$49,,0)</f>
        <v>0.2</v>
      </c>
      <c r="L826" s="6">
        <f>_xlfn.XLOOKUP(orders!D826,products!$A$1:$A$49,products!$E$1:$E$49,,0)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_xlfn.XLOOKUP(orders!D827,products!$A$1:$A$49,products!$D$1:$D$49,,0)</f>
        <v>1</v>
      </c>
      <c r="L827" s="6">
        <f>_xlfn.XLOOKUP(orders!D827,products!$A$1:$A$49,products!$E$1:$E$49,,0)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_xlfn.XLOOKUP(orders!D828,products!$A$1:$A$49,products!$D$1:$D$49,,0)</f>
        <v>0.5</v>
      </c>
      <c r="L828" s="6">
        <f>_xlfn.XLOOKUP(orders!D828,products!$A$1:$A$49,products!$E$1:$E$49,,0)</f>
        <v>8.25</v>
      </c>
      <c r="M828" s="6">
        <f t="shared" si="36"/>
        <v>41.25</v>
      </c>
      <c r="N828" t="str">
        <f t="shared" si="37"/>
        <v>Excelca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_xlfn.XLOOKUP(orders!D829,products!$A$1:$A$49,products!$D$1:$D$49,,0)</f>
        <v>0.2</v>
      </c>
      <c r="L829" s="6">
        <f>_xlfn.XLOOKUP(orders!D829,products!$A$1:$A$49,products!$E$1:$E$49,,0)</f>
        <v>4.125</v>
      </c>
      <c r="M829" s="6">
        <f t="shared" si="36"/>
        <v>20.625</v>
      </c>
      <c r="N829" t="str">
        <f t="shared" si="37"/>
        <v>Excelca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_xlfn.XLOOKUP(orders!D830,products!$A$1:$A$49,products!$D$1:$D$49,,0)</f>
        <v>2.5</v>
      </c>
      <c r="L830" s="6">
        <f>_xlfn.XLOOKUP(orders!D830,products!$A$1:$A$49,products!$E$1:$E$49,,0)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_xlfn.XLOOKUP(orders!D831,products!$A$1:$A$49,products!$D$1:$D$49,,0)</f>
        <v>0.2</v>
      </c>
      <c r="L831" s="6">
        <f>_xlfn.XLOOKUP(orders!D831,products!$A$1:$A$49,products!$E$1:$E$49,,0)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_xlfn.XLOOKUP(orders!D832,products!$A$1:$A$49,products!$D$1:$D$49,,0)</f>
        <v>1</v>
      </c>
      <c r="L832" s="6">
        <f>_xlfn.XLOOKUP(orders!D832,products!$A$1:$A$49,products!$E$1:$E$49,,0)</f>
        <v>13.75</v>
      </c>
      <c r="M832" s="6">
        <f t="shared" si="36"/>
        <v>27.5</v>
      </c>
      <c r="N832" t="str">
        <f t="shared" si="37"/>
        <v>Excelca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_xlfn.XLOOKUP(orders!D833,products!$A$1:$A$49,products!$D$1:$D$49,,0)</f>
        <v>0.2</v>
      </c>
      <c r="L833" s="6">
        <f>_xlfn.XLOOKUP(orders!D833,products!$A$1:$A$49,products!$E$1:$E$49,,0)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_xlfn.XLOOKUP(orders!D834,products!$A$1:$A$49,products!$D$1:$D$49,,0)</f>
        <v>1</v>
      </c>
      <c r="L834" s="6">
        <f>_xlfn.XLOOKUP(orders!D834,products!$A$1:$A$49,products!$E$1:$E$49,,0)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_xlfn.XLOOKUP(orders!D835,products!$A$1:$A$49,products!$D$1:$D$49,,0)</f>
        <v>2.5</v>
      </c>
      <c r="L835" s="6">
        <f>_xlfn.XLOOKUP(orders!D835,products!$A$1:$A$49,products!$E$1:$E$49,,0)</f>
        <v>20.584999999999997</v>
      </c>
      <c r="M835" s="6">
        <f t="shared" ref="M835:M898" si="39">L835*E835</f>
        <v>82.339999999999989</v>
      </c>
      <c r="N835" t="str">
        <f t="shared" ref="N835:N898" si="40">IF(I835="Rob","Robusta",IF(I835="Exc","Excelca",IF(I835="Ara","Arabica",IF(I835="Lib","Liberica",""))))</f>
        <v>Robusta</v>
      </c>
      <c r="O835" t="str">
        <f t="shared" ref="O835:O898" si="41">IF(J835="M","Medium",IF(J835="L","Large",IF(J835="D","Dark","")))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_xlfn.XLOOKUP(orders!D836,products!$A$1:$A$49,products!$D$1:$D$49,,0)</f>
        <v>2.5</v>
      </c>
      <c r="L836" s="6">
        <f>_xlfn.XLOOKUP(orders!D836,products!$A$1:$A$49,products!$E$1:$E$49,,0)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_xlfn.XLOOKUP(orders!D837,products!$A$1:$A$49,products!$D$1:$D$49,,0)</f>
        <v>0.5</v>
      </c>
      <c r="L837" s="6">
        <f>_xlfn.XLOOKUP(orders!D837,products!$A$1:$A$49,products!$E$1:$E$49,,0)</f>
        <v>8.91</v>
      </c>
      <c r="M837" s="6">
        <f t="shared" si="39"/>
        <v>8.91</v>
      </c>
      <c r="N837" t="str">
        <f t="shared" si="40"/>
        <v>Excelca</v>
      </c>
      <c r="O837" t="str">
        <f t="shared" si="41"/>
        <v>Large</v>
      </c>
      <c r="P837" t="str">
        <f>_xlfn.XLOOKUP(Orders[[#This Row],[Customer ID]],customers!$A$1:$A$1001,customers!$I$1:$I$1001,,0)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_xlfn.XLOOKUP(orders!D838,products!$A$1:$A$49,products!$D$1:$D$49,,0)</f>
        <v>0.2</v>
      </c>
      <c r="L838" s="6">
        <f>_xlfn.XLOOKUP(orders!D838,products!$A$1:$A$49,products!$E$1:$E$49,,0)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_xlfn.XLOOKUP(orders!D839,products!$A$1:$A$49,products!$D$1:$D$49,,0)</f>
        <v>2.5</v>
      </c>
      <c r="L839" s="6">
        <f>_xlfn.XLOOKUP(orders!D839,products!$A$1:$A$49,products!$E$1:$E$49,,0)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_xlfn.XLOOKUP(orders!D840,products!$A$1:$A$49,products!$D$1:$D$49,,0)</f>
        <v>2.5</v>
      </c>
      <c r="L840" s="6">
        <f>_xlfn.XLOOKUP(orders!D840,products!$A$1:$A$49,products!$E$1:$E$49,,0)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_xlfn.XLOOKUP(orders!D841,products!$A$1:$A$49,products!$D$1:$D$49,,0)</f>
        <v>0.5</v>
      </c>
      <c r="L841" s="6">
        <f>_xlfn.XLOOKUP(orders!D841,products!$A$1:$A$49,products!$E$1:$E$49,,0)</f>
        <v>8.25</v>
      </c>
      <c r="M841" s="6">
        <f t="shared" si="39"/>
        <v>41.25</v>
      </c>
      <c r="N841" t="str">
        <f t="shared" si="40"/>
        <v>Excelca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_xlfn.XLOOKUP(orders!D842,products!$A$1:$A$49,products!$D$1:$D$49,,0)</f>
        <v>0.5</v>
      </c>
      <c r="L842" s="6">
        <f>_xlfn.XLOOKUP(orders!D842,products!$A$1:$A$49,products!$E$1:$E$49,,0)</f>
        <v>7.169999999999999</v>
      </c>
      <c r="M842" s="6">
        <f t="shared" si="39"/>
        <v>28.679999999999996</v>
      </c>
      <c r="N842" t="str">
        <f t="shared" si="40"/>
        <v>Robusta</v>
      </c>
      <c r="O842" t="str">
        <f t="shared" si="41"/>
        <v>Large</v>
      </c>
      <c r="P842" t="str">
        <f>_xlfn.XLOOKUP(Orders[[#This Row],[Customer ID]],customers!$A$1:$A$1001,customers!$I$1:$I$1001,,0)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_xlfn.XLOOKUP(orders!D843,products!$A$1:$A$49,products!$D$1:$D$49,,0)</f>
        <v>0.2</v>
      </c>
      <c r="L843" s="6">
        <f>_xlfn.XLOOKUP(orders!D843,products!$A$1:$A$49,products!$E$1:$E$49,,0)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_xlfn.XLOOKUP(orders!D844,products!$A$1:$A$49,products!$D$1:$D$49,,0)</f>
        <v>0.2</v>
      </c>
      <c r="L844" s="6">
        <f>_xlfn.XLOOKUP(orders!D844,products!$A$1:$A$49,products!$E$1:$E$49,,0)</f>
        <v>4.125</v>
      </c>
      <c r="M844" s="6">
        <f t="shared" si="39"/>
        <v>8.25</v>
      </c>
      <c r="N844" t="str">
        <f t="shared" si="40"/>
        <v>Excelca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_xlfn.XLOOKUP(orders!D845,products!$A$1:$A$49,products!$D$1:$D$49,,0)</f>
        <v>0.2</v>
      </c>
      <c r="L845" s="6">
        <f>_xlfn.XLOOKUP(orders!D845,products!$A$1:$A$49,products!$E$1:$E$49,,0)</f>
        <v>4.125</v>
      </c>
      <c r="M845" s="6">
        <f t="shared" si="39"/>
        <v>8.25</v>
      </c>
      <c r="N845" t="str">
        <f t="shared" si="40"/>
        <v>Excelca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_xlfn.XLOOKUP(orders!D846,products!$A$1:$A$49,products!$D$1:$D$49,,0)</f>
        <v>0.5</v>
      </c>
      <c r="L846" s="6">
        <f>_xlfn.XLOOKUP(orders!D846,products!$A$1:$A$49,products!$E$1:$E$49,,0)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_xlfn.XLOOKUP(orders!D847,products!$A$1:$A$49,products!$D$1:$D$49,,0)</f>
        <v>2.5</v>
      </c>
      <c r="L847" s="6">
        <f>_xlfn.XLOOKUP(orders!D847,products!$A$1:$A$49,products!$E$1:$E$49,,0)</f>
        <v>27.945</v>
      </c>
      <c r="M847" s="6">
        <f t="shared" si="39"/>
        <v>167.67000000000002</v>
      </c>
      <c r="N847" t="str">
        <f t="shared" si="40"/>
        <v>Excelca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_xlfn.XLOOKUP(orders!D848,products!$A$1:$A$49,products!$D$1:$D$49,,0)</f>
        <v>2.5</v>
      </c>
      <c r="L848" s="6">
        <f>_xlfn.XLOOKUP(orders!D848,products!$A$1:$A$49,products!$E$1:$E$49,,0)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_xlfn.XLOOKUP(orders!D849,products!$A$1:$A$49,products!$D$1:$D$49,,0)</f>
        <v>0.2</v>
      </c>
      <c r="L849" s="6">
        <f>_xlfn.XLOOKUP(orders!D849,products!$A$1:$A$49,products!$E$1:$E$49,,0)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_xlfn.XLOOKUP(orders!D850,products!$A$1:$A$49,products!$D$1:$D$49,,0)</f>
        <v>0.5</v>
      </c>
      <c r="L850" s="6">
        <f>_xlfn.XLOOKUP(orders!D850,products!$A$1:$A$49,products!$E$1:$E$49,,0)</f>
        <v>8.91</v>
      </c>
      <c r="M850" s="6">
        <f t="shared" si="39"/>
        <v>53.46</v>
      </c>
      <c r="N850" t="str">
        <f t="shared" si="40"/>
        <v>Excelca</v>
      </c>
      <c r="O850" t="str">
        <f t="shared" si="41"/>
        <v>Large</v>
      </c>
      <c r="P850" t="str">
        <f>_xlfn.XLOOKUP(Orders[[#This Row],[Customer ID]],customers!$A$1:$A$1001,customers!$I$1:$I$1001,,0)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_xlfn.XLOOKUP(orders!D851,products!$A$1:$A$49,products!$D$1:$D$49,,0)</f>
        <v>0.2</v>
      </c>
      <c r="L851" s="6">
        <f>_xlfn.XLOOKUP(orders!D851,products!$A$1:$A$49,products!$E$1:$E$49,,0)</f>
        <v>3.8849999999999998</v>
      </c>
      <c r="M851" s="6">
        <f t="shared" si="39"/>
        <v>23.31</v>
      </c>
      <c r="N851" t="str">
        <f t="shared" si="40"/>
        <v>Arabica</v>
      </c>
      <c r="O851" t="str">
        <f t="shared" si="41"/>
        <v>Large</v>
      </c>
      <c r="P851" t="str">
        <f>_xlfn.XLOOKUP(Orders[[#This Row],[Customer ID]],customers!$A$1:$A$1001,customers!$I$1:$I$1001,,0)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_xlfn.XLOOKUP(orders!D852,products!$A$1:$A$49,products!$D$1:$D$49,,0)</f>
        <v>0.2</v>
      </c>
      <c r="L852" s="6">
        <f>_xlfn.XLOOKUP(orders!D852,products!$A$1:$A$49,products!$E$1:$E$49,,0)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_xlfn.XLOOKUP(orders!D853,products!$A$1:$A$49,products!$D$1:$D$49,,0)</f>
        <v>0.5</v>
      </c>
      <c r="L853" s="6">
        <f>_xlfn.XLOOKUP(orders!D853,products!$A$1:$A$49,products!$E$1:$E$49,,0)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_xlfn.XLOOKUP(orders!D854,products!$A$1:$A$49,products!$D$1:$D$49,,0)</f>
        <v>2.5</v>
      </c>
      <c r="L854" s="6">
        <f>_xlfn.XLOOKUP(orders!D854,products!$A$1:$A$49,products!$E$1:$E$49,,0)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_xlfn.XLOOKUP(orders!D855,products!$A$1:$A$49,products!$D$1:$D$49,,0)</f>
        <v>1</v>
      </c>
      <c r="L855" s="6">
        <f>_xlfn.XLOOKUP(orders!D855,products!$A$1:$A$49,products!$E$1:$E$49,,0)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_xlfn.XLOOKUP(orders!D856,products!$A$1:$A$49,products!$D$1:$D$49,,0)</f>
        <v>0.5</v>
      </c>
      <c r="L856" s="6">
        <f>_xlfn.XLOOKUP(orders!D856,products!$A$1:$A$49,products!$E$1:$E$49,,0)</f>
        <v>7.169999999999999</v>
      </c>
      <c r="M856" s="6">
        <f t="shared" si="39"/>
        <v>35.849999999999994</v>
      </c>
      <c r="N856" t="str">
        <f t="shared" si="40"/>
        <v>Robusta</v>
      </c>
      <c r="O856" t="str">
        <f t="shared" si="41"/>
        <v>Large</v>
      </c>
      <c r="P856" t="str">
        <f>_xlfn.XLOOKUP(Orders[[#This Row],[Customer ID]],customers!$A$1:$A$1001,customers!$I$1:$I$1001,,0)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_xlfn.XLOOKUP(orders!D857,products!$A$1:$A$49,products!$D$1:$D$49,,0)</f>
        <v>2.5</v>
      </c>
      <c r="L857" s="6">
        <f>_xlfn.XLOOKUP(orders!D857,products!$A$1:$A$49,products!$E$1:$E$49,,0)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_xlfn.XLOOKUP(orders!D858,products!$A$1:$A$49,products!$D$1:$D$49,,0)</f>
        <v>0.2</v>
      </c>
      <c r="L858" s="6">
        <f>_xlfn.XLOOKUP(orders!D858,products!$A$1:$A$49,products!$E$1:$E$49,,0)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_xlfn.XLOOKUP(orders!D859,products!$A$1:$A$49,products!$D$1:$D$49,,0)</f>
        <v>2.5</v>
      </c>
      <c r="L859" s="6">
        <f>_xlfn.XLOOKUP(orders!D859,products!$A$1:$A$49,products!$E$1:$E$49,,0)</f>
        <v>27.484999999999996</v>
      </c>
      <c r="M859" s="6">
        <f t="shared" si="39"/>
        <v>137.42499999999998</v>
      </c>
      <c r="N859" t="str">
        <f t="shared" si="40"/>
        <v>Robusta</v>
      </c>
      <c r="O859" t="str">
        <f t="shared" si="41"/>
        <v>Large</v>
      </c>
      <c r="P859" t="str">
        <f>_xlfn.XLOOKUP(Orders[[#This Row],[Customer ID]],customers!$A$1:$A$1001,customers!$I$1:$I$1001,,0)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_xlfn.XLOOKUP(orders!D860,products!$A$1:$A$49,products!$D$1:$D$49,,0)</f>
        <v>0.5</v>
      </c>
      <c r="L860" s="6">
        <f>_xlfn.XLOOKUP(orders!D860,products!$A$1:$A$49,products!$E$1:$E$49,,0)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_xlfn.XLOOKUP(orders!D861,products!$A$1:$A$49,products!$D$1:$D$49,,0)</f>
        <v>2.5</v>
      </c>
      <c r="L861" s="6">
        <f>_xlfn.XLOOKUP(orders!D861,products!$A$1:$A$49,products!$E$1:$E$49,,0)</f>
        <v>29.784999999999997</v>
      </c>
      <c r="M861" s="6">
        <f t="shared" si="39"/>
        <v>178.70999999999998</v>
      </c>
      <c r="N861" t="str">
        <f t="shared" si="40"/>
        <v>Arabica</v>
      </c>
      <c r="O861" t="str">
        <f t="shared" si="41"/>
        <v>Large</v>
      </c>
      <c r="P861" t="str">
        <f>_xlfn.XLOOKUP(Orders[[#This Row],[Customer ID]],customers!$A$1:$A$1001,customers!$I$1:$I$1001,,0)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_xlfn.XLOOKUP(orders!D862,products!$A$1:$A$49,products!$D$1:$D$49,,0)</f>
        <v>2.5</v>
      </c>
      <c r="L862" s="6">
        <f>_xlfn.XLOOKUP(orders!D862,products!$A$1:$A$49,products!$E$1:$E$49,,0)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_xlfn.XLOOKUP(orders!D863,products!$A$1:$A$49,products!$D$1:$D$49,,0)</f>
        <v>1</v>
      </c>
      <c r="L863" s="6">
        <f>_xlfn.XLOOKUP(orders!D863,products!$A$1:$A$49,products!$E$1:$E$49,,0)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_xlfn.XLOOKUP(orders!D864,products!$A$1:$A$49,products!$D$1:$D$49,,0)</f>
        <v>1</v>
      </c>
      <c r="L864" s="6">
        <f>_xlfn.XLOOKUP(orders!D864,products!$A$1:$A$49,products!$E$1:$E$49,,0)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_xlfn.XLOOKUP(orders!D865,products!$A$1:$A$49,products!$D$1:$D$49,,0)</f>
        <v>1</v>
      </c>
      <c r="L865" s="6">
        <f>_xlfn.XLOOKUP(orders!D865,products!$A$1:$A$49,products!$E$1:$E$49,,0)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_xlfn.XLOOKUP(orders!D866,products!$A$1:$A$49,products!$D$1:$D$49,,0)</f>
        <v>0.2</v>
      </c>
      <c r="L866" s="6">
        <f>_xlfn.XLOOKUP(orders!D866,products!$A$1:$A$49,products!$E$1:$E$49,,0)</f>
        <v>3.5849999999999995</v>
      </c>
      <c r="M866" s="6">
        <f t="shared" si="39"/>
        <v>21.509999999999998</v>
      </c>
      <c r="N866" t="str">
        <f t="shared" si="40"/>
        <v>Robusta</v>
      </c>
      <c r="O866" t="str">
        <f t="shared" si="41"/>
        <v>Large</v>
      </c>
      <c r="P866" t="str">
        <f>_xlfn.XLOOKUP(Orders[[#This Row],[Customer ID]],customers!$A$1:$A$1001,customers!$I$1:$I$1001,,0)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_xlfn.XLOOKUP(orders!D867,products!$A$1:$A$49,products!$D$1:$D$49,,0)</f>
        <v>0.5</v>
      </c>
      <c r="L867" s="6">
        <f>_xlfn.XLOOKUP(orders!D867,products!$A$1:$A$49,products!$E$1:$E$49,,0)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_xlfn.XLOOKUP(orders!D868,products!$A$1:$A$49,products!$D$1:$D$49,,0)</f>
        <v>0.5</v>
      </c>
      <c r="L868" s="6">
        <f>_xlfn.XLOOKUP(orders!D868,products!$A$1:$A$49,products!$E$1:$E$49,,0)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_xlfn.XLOOKUP(orders!D869,products!$A$1:$A$49,products!$D$1:$D$49,,0)</f>
        <v>2.5</v>
      </c>
      <c r="L869" s="6">
        <f>_xlfn.XLOOKUP(orders!D869,products!$A$1:$A$49,products!$E$1:$E$49,,0)</f>
        <v>29.784999999999997</v>
      </c>
      <c r="M869" s="6">
        <f t="shared" si="39"/>
        <v>29.784999999999997</v>
      </c>
      <c r="N869" t="str">
        <f t="shared" si="40"/>
        <v>Arabica</v>
      </c>
      <c r="O869" t="str">
        <f t="shared" si="41"/>
        <v>Large</v>
      </c>
      <c r="P869" t="str">
        <f>_xlfn.XLOOKUP(Orders[[#This Row],[Customer ID]],customers!$A$1:$A$1001,customers!$I$1:$I$1001,,0)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_xlfn.XLOOKUP(orders!D870,products!$A$1:$A$49,products!$D$1:$D$49,,0)</f>
        <v>0.5</v>
      </c>
      <c r="L870" s="6">
        <f>_xlfn.XLOOKUP(orders!D870,products!$A$1:$A$49,products!$E$1:$E$49,,0)</f>
        <v>8.25</v>
      </c>
      <c r="M870" s="6">
        <f t="shared" si="39"/>
        <v>41.25</v>
      </c>
      <c r="N870" t="str">
        <f t="shared" si="40"/>
        <v>Excelca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_xlfn.XLOOKUP(orders!D871,products!$A$1:$A$49,products!$D$1:$D$49,,0)</f>
        <v>0.5</v>
      </c>
      <c r="L871" s="6">
        <f>_xlfn.XLOOKUP(orders!D871,products!$A$1:$A$49,products!$E$1:$E$49,,0)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_xlfn.XLOOKUP(orders!D872,products!$A$1:$A$49,products!$D$1:$D$49,,0)</f>
        <v>0.5</v>
      </c>
      <c r="L872" s="6">
        <f>_xlfn.XLOOKUP(orders!D872,products!$A$1:$A$49,products!$E$1:$E$49,,0)</f>
        <v>7.29</v>
      </c>
      <c r="M872" s="6">
        <f t="shared" si="39"/>
        <v>7.29</v>
      </c>
      <c r="N872" t="str">
        <f t="shared" si="40"/>
        <v>Excelca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_xlfn.XLOOKUP(orders!D873,products!$A$1:$A$49,products!$D$1:$D$49,,0)</f>
        <v>1</v>
      </c>
      <c r="L873" s="6">
        <f>_xlfn.XLOOKUP(orders!D873,products!$A$1:$A$49,products!$E$1:$E$49,,0)</f>
        <v>14.85</v>
      </c>
      <c r="M873" s="6">
        <f t="shared" si="39"/>
        <v>29.7</v>
      </c>
      <c r="N873" t="str">
        <f t="shared" si="40"/>
        <v>Excelca</v>
      </c>
      <c r="O873" t="str">
        <f t="shared" si="41"/>
        <v>Large</v>
      </c>
      <c r="P873" t="str">
        <f>_xlfn.XLOOKUP(Orders[[#This Row],[Customer ID]],customers!$A$1:$A$1001,customers!$I$1:$I$1001,,0)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_xlfn.XLOOKUP(orders!D874,products!$A$1:$A$49,products!$D$1:$D$49,,0)</f>
        <v>1</v>
      </c>
      <c r="L874" s="6">
        <f>_xlfn.XLOOKUP(orders!D874,products!$A$1:$A$49,products!$E$1:$E$49,,0)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_xlfn.XLOOKUP(orders!D875,products!$A$1:$A$49,products!$D$1:$D$49,,0)</f>
        <v>0.2</v>
      </c>
      <c r="L875" s="6">
        <f>_xlfn.XLOOKUP(orders!D875,products!$A$1:$A$49,products!$E$1:$E$49,,0)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_xlfn.XLOOKUP(orders!D876,products!$A$1:$A$49,products!$D$1:$D$49,,0)</f>
        <v>1</v>
      </c>
      <c r="L876" s="6">
        <f>_xlfn.XLOOKUP(orders!D876,products!$A$1:$A$49,products!$E$1:$E$49,,0)</f>
        <v>12.95</v>
      </c>
      <c r="M876" s="6">
        <f t="shared" si="39"/>
        <v>25.9</v>
      </c>
      <c r="N876" t="str">
        <f t="shared" si="40"/>
        <v>Arabica</v>
      </c>
      <c r="O876" t="str">
        <f t="shared" si="41"/>
        <v>Large</v>
      </c>
      <c r="P876" t="str">
        <f>_xlfn.XLOOKUP(Orders[[#This Row],[Customer ID]],customers!$A$1:$A$1001,customers!$I$1:$I$1001,,0)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_xlfn.XLOOKUP(orders!D877,products!$A$1:$A$49,products!$D$1:$D$49,,0)</f>
        <v>0.5</v>
      </c>
      <c r="L877" s="6">
        <f>_xlfn.XLOOKUP(orders!D877,products!$A$1:$A$49,products!$E$1:$E$49,,0)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_xlfn.XLOOKUP(orders!D878,products!$A$1:$A$49,products!$D$1:$D$49,,0)</f>
        <v>0.5</v>
      </c>
      <c r="L878" s="6">
        <f>_xlfn.XLOOKUP(orders!D878,products!$A$1:$A$49,products!$E$1:$E$49,,0)</f>
        <v>7.77</v>
      </c>
      <c r="M878" s="6">
        <f t="shared" si="39"/>
        <v>46.62</v>
      </c>
      <c r="N878" t="str">
        <f t="shared" si="40"/>
        <v>Arabica</v>
      </c>
      <c r="O878" t="str">
        <f t="shared" si="41"/>
        <v>Large</v>
      </c>
      <c r="P878" t="str">
        <f>_xlfn.XLOOKUP(Orders[[#This Row],[Customer ID]],customers!$A$1:$A$1001,customers!$I$1:$I$1001,,0)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_xlfn.XLOOKUP(orders!D879,products!$A$1:$A$49,products!$D$1:$D$49,,0)</f>
        <v>0.5</v>
      </c>
      <c r="L879" s="6">
        <f>_xlfn.XLOOKUP(orders!D879,products!$A$1:$A$49,products!$E$1:$E$49,,0)</f>
        <v>9.51</v>
      </c>
      <c r="M879" s="6">
        <f t="shared" si="39"/>
        <v>28.53</v>
      </c>
      <c r="N879" t="str">
        <f t="shared" si="40"/>
        <v>Liberica</v>
      </c>
      <c r="O879" t="str">
        <f t="shared" si="41"/>
        <v>Large</v>
      </c>
      <c r="P879" t="str">
        <f>_xlfn.XLOOKUP(Orders[[#This Row],[Customer ID]],customers!$A$1:$A$1001,customers!$I$1:$I$1001,,0)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_xlfn.XLOOKUP(orders!D880,products!$A$1:$A$49,products!$D$1:$D$49,,0)</f>
        <v>2.5</v>
      </c>
      <c r="L880" s="6">
        <f>_xlfn.XLOOKUP(orders!D880,products!$A$1:$A$49,products!$E$1:$E$49,,0)</f>
        <v>27.484999999999996</v>
      </c>
      <c r="M880" s="6">
        <f t="shared" si="39"/>
        <v>27.484999999999996</v>
      </c>
      <c r="N880" t="str">
        <f t="shared" si="40"/>
        <v>Robusta</v>
      </c>
      <c r="O880" t="str">
        <f t="shared" si="41"/>
        <v>Large</v>
      </c>
      <c r="P880" t="str">
        <f>_xlfn.XLOOKUP(Orders[[#This Row],[Customer ID]],customers!$A$1:$A$1001,customers!$I$1:$I$1001,,0)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_xlfn.XLOOKUP(orders!D881,products!$A$1:$A$49,products!$D$1:$D$49,,0)</f>
        <v>0.2</v>
      </c>
      <c r="L881" s="6">
        <f>_xlfn.XLOOKUP(orders!D881,products!$A$1:$A$49,products!$E$1:$E$49,,0)</f>
        <v>3.645</v>
      </c>
      <c r="M881" s="6">
        <f t="shared" si="39"/>
        <v>10.935</v>
      </c>
      <c r="N881" t="str">
        <f t="shared" si="40"/>
        <v>Excelca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_xlfn.XLOOKUP(orders!D882,products!$A$1:$A$49,products!$D$1:$D$49,,0)</f>
        <v>0.2</v>
      </c>
      <c r="L882" s="6">
        <f>_xlfn.XLOOKUP(orders!D882,products!$A$1:$A$49,products!$E$1:$E$49,,0)</f>
        <v>3.5849999999999995</v>
      </c>
      <c r="M882" s="6">
        <f t="shared" si="39"/>
        <v>7.169999999999999</v>
      </c>
      <c r="N882" t="str">
        <f t="shared" si="40"/>
        <v>Robusta</v>
      </c>
      <c r="O882" t="str">
        <f t="shared" si="41"/>
        <v>Large</v>
      </c>
      <c r="P882" t="str">
        <f>_xlfn.XLOOKUP(Orders[[#This Row],[Customer ID]],customers!$A$1:$A$1001,customers!$I$1:$I$1001,,0)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_xlfn.XLOOKUP(orders!D883,products!$A$1:$A$49,products!$D$1:$D$49,,0)</f>
        <v>0.2</v>
      </c>
      <c r="L883" s="6">
        <f>_xlfn.XLOOKUP(orders!D883,products!$A$1:$A$49,products!$E$1:$E$49,,0)</f>
        <v>3.8849999999999998</v>
      </c>
      <c r="M883" s="6">
        <f t="shared" si="39"/>
        <v>23.31</v>
      </c>
      <c r="N883" t="str">
        <f t="shared" si="40"/>
        <v>Arabica</v>
      </c>
      <c r="O883" t="str">
        <f t="shared" si="41"/>
        <v>Large</v>
      </c>
      <c r="P883" t="str">
        <f>_xlfn.XLOOKUP(Orders[[#This Row],[Customer ID]],customers!$A$1:$A$1001,customers!$I$1:$I$1001,,0)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_xlfn.XLOOKUP(orders!D884,products!$A$1:$A$49,products!$D$1:$D$49,,0)</f>
        <v>2.5</v>
      </c>
      <c r="L884" s="6">
        <f>_xlfn.XLOOKUP(orders!D884,products!$A$1:$A$49,products!$E$1:$E$49,,0)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_xlfn.XLOOKUP(orders!D885,products!$A$1:$A$49,products!$D$1:$D$49,,0)</f>
        <v>2.5</v>
      </c>
      <c r="L885" s="6">
        <f>_xlfn.XLOOKUP(orders!D885,products!$A$1:$A$49,products!$E$1:$E$49,,0)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_xlfn.XLOOKUP(orders!D886,products!$A$1:$A$49,products!$D$1:$D$49,,0)</f>
        <v>0.5</v>
      </c>
      <c r="L886" s="6">
        <f>_xlfn.XLOOKUP(orders!D886,products!$A$1:$A$49,products!$E$1:$E$49,,0)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_xlfn.XLOOKUP(orders!D887,products!$A$1:$A$49,products!$D$1:$D$49,,0)</f>
        <v>2.5</v>
      </c>
      <c r="L887" s="6">
        <f>_xlfn.XLOOKUP(orders!D887,products!$A$1:$A$49,products!$E$1:$E$49,,0)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_xlfn.XLOOKUP(orders!D888,products!$A$1:$A$49,products!$D$1:$D$49,,0)</f>
        <v>0.5</v>
      </c>
      <c r="L888" s="6">
        <f>_xlfn.XLOOKUP(orders!D888,products!$A$1:$A$49,products!$E$1:$E$49,,0)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_xlfn.XLOOKUP(orders!D889,products!$A$1:$A$49,products!$D$1:$D$49,,0)</f>
        <v>0.2</v>
      </c>
      <c r="L889" s="6">
        <f>_xlfn.XLOOKUP(orders!D889,products!$A$1:$A$49,products!$E$1:$E$49,,0)</f>
        <v>4.4550000000000001</v>
      </c>
      <c r="M889" s="6">
        <f t="shared" si="39"/>
        <v>13.365</v>
      </c>
      <c r="N889" t="str">
        <f t="shared" si="40"/>
        <v>Excelca</v>
      </c>
      <c r="O889" t="str">
        <f t="shared" si="41"/>
        <v>Large</v>
      </c>
      <c r="P889" t="str">
        <f>_xlfn.XLOOKUP(Orders[[#This Row],[Customer ID]],customers!$A$1:$A$1001,customers!$I$1:$I$1001,,0)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_xlfn.XLOOKUP(orders!D890,products!$A$1:$A$49,products!$D$1:$D$49,,0)</f>
        <v>0.2</v>
      </c>
      <c r="L890" s="6">
        <f>_xlfn.XLOOKUP(orders!D890,products!$A$1:$A$49,products!$E$1:$E$49,,0)</f>
        <v>3.8849999999999998</v>
      </c>
      <c r="M890" s="6">
        <f t="shared" si="39"/>
        <v>7.77</v>
      </c>
      <c r="N890" t="str">
        <f t="shared" si="40"/>
        <v>Arabica</v>
      </c>
      <c r="O890" t="str">
        <f t="shared" si="41"/>
        <v>Large</v>
      </c>
      <c r="P890" t="str">
        <f>_xlfn.XLOOKUP(Orders[[#This Row],[Customer ID]],customers!$A$1:$A$1001,customers!$I$1:$I$1001,,0)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_xlfn.XLOOKUP(orders!D891,products!$A$1:$A$49,products!$D$1:$D$49,,0)</f>
        <v>0.2</v>
      </c>
      <c r="L891" s="6">
        <f>_xlfn.XLOOKUP(orders!D891,products!$A$1:$A$49,products!$E$1:$E$49,,0)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_xlfn.XLOOKUP(orders!D892,products!$A$1:$A$49,products!$D$1:$D$49,,0)</f>
        <v>2.5</v>
      </c>
      <c r="L892" s="6">
        <f>_xlfn.XLOOKUP(orders!D892,products!$A$1:$A$49,products!$E$1:$E$49,,0)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_xlfn.XLOOKUP(orders!D893,products!$A$1:$A$49,products!$D$1:$D$49,,0)</f>
        <v>2.5</v>
      </c>
      <c r="L893" s="6">
        <f>_xlfn.XLOOKUP(orders!D893,products!$A$1:$A$49,products!$E$1:$E$49,,0)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_xlfn.XLOOKUP(orders!D894,products!$A$1:$A$49,products!$D$1:$D$49,,0)</f>
        <v>0.2</v>
      </c>
      <c r="L894" s="6">
        <f>_xlfn.XLOOKUP(orders!D894,products!$A$1:$A$49,products!$E$1:$E$49,,0)</f>
        <v>4.125</v>
      </c>
      <c r="M894" s="6">
        <f t="shared" si="39"/>
        <v>20.625</v>
      </c>
      <c r="N894" t="str">
        <f t="shared" si="40"/>
        <v>Excelca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_xlfn.XLOOKUP(orders!D895,products!$A$1:$A$49,products!$D$1:$D$49,,0)</f>
        <v>0.5</v>
      </c>
      <c r="L895" s="6">
        <f>_xlfn.XLOOKUP(orders!D895,products!$A$1:$A$49,products!$E$1:$E$49,,0)</f>
        <v>9.51</v>
      </c>
      <c r="M895" s="6">
        <f t="shared" si="39"/>
        <v>57.06</v>
      </c>
      <c r="N895" t="str">
        <f t="shared" si="40"/>
        <v>Liberica</v>
      </c>
      <c r="O895" t="str">
        <f t="shared" si="41"/>
        <v>Large</v>
      </c>
      <c r="P895" t="str">
        <f>_xlfn.XLOOKUP(Orders[[#This Row],[Customer ID]],customers!$A$1:$A$1001,customers!$I$1:$I$1001,,0)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_xlfn.XLOOKUP(orders!D896,products!$A$1:$A$49,products!$D$1:$D$49,,0)</f>
        <v>2.5</v>
      </c>
      <c r="L896" s="6">
        <f>_xlfn.XLOOKUP(orders!D896,products!$A$1:$A$49,products!$E$1:$E$49,,0)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_xlfn.XLOOKUP(orders!D897,products!$A$1:$A$49,products!$D$1:$D$49,,0)</f>
        <v>2.5</v>
      </c>
      <c r="L897" s="6">
        <f>_xlfn.XLOOKUP(orders!D897,products!$A$1:$A$49,products!$E$1:$E$49,,0)</f>
        <v>31.624999999999996</v>
      </c>
      <c r="M897" s="6">
        <f t="shared" si="39"/>
        <v>158.12499999999997</v>
      </c>
      <c r="N897" t="str">
        <f t="shared" si="40"/>
        <v>Excelca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_xlfn.XLOOKUP(orders!D898,products!$A$1:$A$49,products!$D$1:$D$49,,0)</f>
        <v>0.5</v>
      </c>
      <c r="L898" s="6">
        <f>_xlfn.XLOOKUP(orders!D898,products!$A$1:$A$49,products!$E$1:$E$49,,0)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_xlfn.XLOOKUP(orders!D899,products!$A$1:$A$49,products!$D$1:$D$49,,0)</f>
        <v>1</v>
      </c>
      <c r="L899" s="6">
        <f>_xlfn.XLOOKUP(orders!D899,products!$A$1:$A$49,products!$E$1:$E$49,,0)</f>
        <v>12.15</v>
      </c>
      <c r="M899" s="6">
        <f t="shared" ref="M899:M962" si="42">L899*E899</f>
        <v>24.3</v>
      </c>
      <c r="N899" t="str">
        <f t="shared" ref="N899:N962" si="43">IF(I899="Rob","Robusta",IF(I899="Exc","Excelca",IF(I899="Ara","Arabica",IF(I899="Lib","Liberica",""))))</f>
        <v>Excelca</v>
      </c>
      <c r="O899" t="str">
        <f t="shared" ref="O899:O962" si="44">IF(J899="M","Medium",IF(J899="L","Large",IF(J899="D","Dark","")))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_xlfn.XLOOKUP(orders!D900,products!$A$1:$A$49,products!$D$1:$D$49,,0)</f>
        <v>0.5</v>
      </c>
      <c r="L900" s="6">
        <f>_xlfn.XLOOKUP(orders!D900,products!$A$1:$A$49,products!$E$1:$E$49,,0)</f>
        <v>7.169999999999999</v>
      </c>
      <c r="M900" s="6">
        <f t="shared" si="42"/>
        <v>35.849999999999994</v>
      </c>
      <c r="N900" t="str">
        <f t="shared" si="43"/>
        <v>Robusta</v>
      </c>
      <c r="O900" t="str">
        <f t="shared" si="44"/>
        <v>Large</v>
      </c>
      <c r="P900" t="str">
        <f>_xlfn.XLOOKUP(Orders[[#This Row],[Customer ID]],customers!$A$1:$A$1001,customers!$I$1:$I$1001,,0)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_xlfn.XLOOKUP(orders!D901,products!$A$1:$A$49,products!$D$1:$D$49,,0)</f>
        <v>1</v>
      </c>
      <c r="L901" s="6">
        <f>_xlfn.XLOOKUP(orders!D901,products!$A$1:$A$49,products!$E$1:$E$49,,0)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_xlfn.XLOOKUP(orders!D902,products!$A$1:$A$49,products!$D$1:$D$49,,0)</f>
        <v>1</v>
      </c>
      <c r="L902" s="6">
        <f>_xlfn.XLOOKUP(orders!D902,products!$A$1:$A$49,products!$E$1:$E$49,,0)</f>
        <v>15.85</v>
      </c>
      <c r="M902" s="6">
        <f t="shared" si="42"/>
        <v>47.55</v>
      </c>
      <c r="N902" t="str">
        <f t="shared" si="43"/>
        <v>Liberica</v>
      </c>
      <c r="O902" t="str">
        <f t="shared" si="44"/>
        <v>Large</v>
      </c>
      <c r="P902" t="str">
        <f>_xlfn.XLOOKUP(Orders[[#This Row],[Customer ID]],customers!$A$1:$A$1001,customers!$I$1:$I$1001,,0)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_xlfn.XLOOKUP(orders!D903,products!$A$1:$A$49,products!$D$1:$D$49,,0)</f>
        <v>0.2</v>
      </c>
      <c r="L903" s="6">
        <f>_xlfn.XLOOKUP(orders!D903,products!$A$1:$A$49,products!$E$1:$E$49,,0)</f>
        <v>3.5849999999999995</v>
      </c>
      <c r="M903" s="6">
        <f t="shared" si="42"/>
        <v>3.5849999999999995</v>
      </c>
      <c r="N903" t="str">
        <f t="shared" si="43"/>
        <v>Robusta</v>
      </c>
      <c r="O903" t="str">
        <f t="shared" si="44"/>
        <v>Large</v>
      </c>
      <c r="P903" t="str">
        <f>_xlfn.XLOOKUP(Orders[[#This Row],[Customer ID]],customers!$A$1:$A$1001,customers!$I$1:$I$1001,,0)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_xlfn.XLOOKUP(orders!D904,products!$A$1:$A$49,products!$D$1:$D$49,,0)</f>
        <v>2.5</v>
      </c>
      <c r="L904" s="6">
        <f>_xlfn.XLOOKUP(orders!D904,products!$A$1:$A$49,products!$E$1:$E$49,,0)</f>
        <v>31.624999999999996</v>
      </c>
      <c r="M904" s="6">
        <f t="shared" si="42"/>
        <v>158.12499999999997</v>
      </c>
      <c r="N904" t="str">
        <f t="shared" si="43"/>
        <v>Excelca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_xlfn.XLOOKUP(orders!D905,products!$A$1:$A$49,products!$D$1:$D$49,,0)</f>
        <v>0.5</v>
      </c>
      <c r="L905" s="6">
        <f>_xlfn.XLOOKUP(orders!D905,products!$A$1:$A$49,products!$E$1:$E$49,,0)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_xlfn.XLOOKUP(orders!D906,products!$A$1:$A$49,products!$D$1:$D$49,,0)</f>
        <v>2.5</v>
      </c>
      <c r="L906" s="6">
        <f>_xlfn.XLOOKUP(orders!D906,products!$A$1:$A$49,products!$E$1:$E$49,,0)</f>
        <v>29.784999999999997</v>
      </c>
      <c r="M906" s="6">
        <f t="shared" si="42"/>
        <v>148.92499999999998</v>
      </c>
      <c r="N906" t="str">
        <f t="shared" si="43"/>
        <v>Arabica</v>
      </c>
      <c r="O906" t="str">
        <f t="shared" si="44"/>
        <v>Large</v>
      </c>
      <c r="P906" t="str">
        <f>_xlfn.XLOOKUP(Orders[[#This Row],[Customer ID]],customers!$A$1:$A$1001,customers!$I$1:$I$1001,,0)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_xlfn.XLOOKUP(orders!D907,products!$A$1:$A$49,products!$D$1:$D$49,,0)</f>
        <v>0.5</v>
      </c>
      <c r="L907" s="6">
        <f>_xlfn.XLOOKUP(orders!D907,products!$A$1:$A$49,products!$E$1:$E$49,,0)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_xlfn.XLOOKUP(orders!D908,products!$A$1:$A$49,products!$D$1:$D$49,,0)</f>
        <v>0.5</v>
      </c>
      <c r="L908" s="6">
        <f>_xlfn.XLOOKUP(orders!D908,products!$A$1:$A$49,products!$E$1:$E$49,,0)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_xlfn.XLOOKUP(orders!D909,products!$A$1:$A$49,products!$D$1:$D$49,,0)</f>
        <v>1</v>
      </c>
      <c r="L909" s="6">
        <f>_xlfn.XLOOKUP(orders!D909,products!$A$1:$A$49,products!$E$1:$E$49,,0)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_xlfn.XLOOKUP(orders!D910,products!$A$1:$A$49,products!$D$1:$D$49,,0)</f>
        <v>1</v>
      </c>
      <c r="L910" s="6">
        <f>_xlfn.XLOOKUP(orders!D910,products!$A$1:$A$49,products!$E$1:$E$49,,0)</f>
        <v>11.95</v>
      </c>
      <c r="M910" s="6">
        <f t="shared" si="42"/>
        <v>59.75</v>
      </c>
      <c r="N910" t="str">
        <f t="shared" si="43"/>
        <v>Robusta</v>
      </c>
      <c r="O910" t="str">
        <f t="shared" si="44"/>
        <v>Large</v>
      </c>
      <c r="P910" t="str">
        <f>_xlfn.XLOOKUP(Orders[[#This Row],[Customer ID]],customers!$A$1:$A$1001,customers!$I$1:$I$1001,,0)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_xlfn.XLOOKUP(orders!D911,products!$A$1:$A$49,products!$D$1:$D$49,,0)</f>
        <v>0.2</v>
      </c>
      <c r="L911" s="6">
        <f>_xlfn.XLOOKUP(orders!D911,products!$A$1:$A$49,products!$E$1:$E$49,,0)</f>
        <v>3.5849999999999995</v>
      </c>
      <c r="M911" s="6">
        <f t="shared" si="42"/>
        <v>10.754999999999999</v>
      </c>
      <c r="N911" t="str">
        <f t="shared" si="43"/>
        <v>Robusta</v>
      </c>
      <c r="O911" t="str">
        <f t="shared" si="44"/>
        <v>Large</v>
      </c>
      <c r="P911" t="str">
        <f>_xlfn.XLOOKUP(Orders[[#This Row],[Customer ID]],customers!$A$1:$A$1001,customers!$I$1:$I$1001,,0)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_xlfn.XLOOKUP(orders!D912,products!$A$1:$A$49,products!$D$1:$D$49,,0)</f>
        <v>2.5</v>
      </c>
      <c r="L912" s="6">
        <f>_xlfn.XLOOKUP(orders!D912,products!$A$1:$A$49,products!$E$1:$E$49,,0)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_xlfn.XLOOKUP(orders!D913,products!$A$1:$A$49,products!$D$1:$D$49,,0)</f>
        <v>1</v>
      </c>
      <c r="L913" s="6">
        <f>_xlfn.XLOOKUP(orders!D913,products!$A$1:$A$49,products!$E$1:$E$49,,0)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_xlfn.XLOOKUP(orders!D914,products!$A$1:$A$49,products!$D$1:$D$49,,0)</f>
        <v>2.5</v>
      </c>
      <c r="L914" s="6">
        <f>_xlfn.XLOOKUP(orders!D914,products!$A$1:$A$49,products!$E$1:$E$49,,0)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_xlfn.XLOOKUP(orders!D915,products!$A$1:$A$49,products!$D$1:$D$49,,0)</f>
        <v>0.5</v>
      </c>
      <c r="L915" s="6">
        <f>_xlfn.XLOOKUP(orders!D915,products!$A$1:$A$49,products!$E$1:$E$49,,0)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_xlfn.XLOOKUP(orders!D916,products!$A$1:$A$49,products!$D$1:$D$49,,0)</f>
        <v>1</v>
      </c>
      <c r="L916" s="6">
        <f>_xlfn.XLOOKUP(orders!D916,products!$A$1:$A$49,products!$E$1:$E$49,,0)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_xlfn.XLOOKUP(orders!D917,products!$A$1:$A$49,products!$D$1:$D$49,,0)</f>
        <v>2.5</v>
      </c>
      <c r="L917" s="6">
        <f>_xlfn.XLOOKUP(orders!D917,products!$A$1:$A$49,products!$E$1:$E$49,,0)</f>
        <v>27.945</v>
      </c>
      <c r="M917" s="6">
        <f t="shared" si="42"/>
        <v>83.835000000000008</v>
      </c>
      <c r="N917" t="str">
        <f t="shared" si="43"/>
        <v>Excelca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_xlfn.XLOOKUP(orders!D918,products!$A$1:$A$49,products!$D$1:$D$49,,0)</f>
        <v>0.2</v>
      </c>
      <c r="L918" s="6">
        <f>_xlfn.XLOOKUP(orders!D918,products!$A$1:$A$49,products!$E$1:$E$49,,0)</f>
        <v>3.645</v>
      </c>
      <c r="M918" s="6">
        <f t="shared" si="42"/>
        <v>3.645</v>
      </c>
      <c r="N918" t="str">
        <f t="shared" si="43"/>
        <v>Excelca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_xlfn.XLOOKUP(orders!D919,products!$A$1:$A$49,products!$D$1:$D$49,,0)</f>
        <v>0.5</v>
      </c>
      <c r="L919" s="6">
        <f>_xlfn.XLOOKUP(orders!D919,products!$A$1:$A$49,products!$E$1:$E$49,,0)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_xlfn.XLOOKUP(orders!D920,products!$A$1:$A$49,products!$D$1:$D$49,,0)</f>
        <v>0.5</v>
      </c>
      <c r="L920" s="6">
        <f>_xlfn.XLOOKUP(orders!D920,products!$A$1:$A$49,products!$E$1:$E$49,,0)</f>
        <v>7.29</v>
      </c>
      <c r="M920" s="6">
        <f t="shared" si="42"/>
        <v>21.87</v>
      </c>
      <c r="N920" t="str">
        <f t="shared" si="43"/>
        <v>Excelca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_xlfn.XLOOKUP(orders!D921,products!$A$1:$A$49,products!$D$1:$D$49,,0)</f>
        <v>0.2</v>
      </c>
      <c r="L921" s="6">
        <f>_xlfn.XLOOKUP(orders!D921,products!$A$1:$A$49,products!$E$1:$E$49,,0)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_xlfn.XLOOKUP(orders!D922,products!$A$1:$A$49,products!$D$1:$D$49,,0)</f>
        <v>2.5</v>
      </c>
      <c r="L922" s="6">
        <f>_xlfn.XLOOKUP(orders!D922,products!$A$1:$A$49,products!$E$1:$E$49,,0)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_xlfn.XLOOKUP(orders!D923,products!$A$1:$A$49,products!$D$1:$D$49,,0)</f>
        <v>0.2</v>
      </c>
      <c r="L923" s="6">
        <f>_xlfn.XLOOKUP(orders!D923,products!$A$1:$A$49,products!$E$1:$E$49,,0)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_xlfn.XLOOKUP(orders!D924,products!$A$1:$A$49,products!$D$1:$D$49,,0)</f>
        <v>1</v>
      </c>
      <c r="L924" s="6">
        <f>_xlfn.XLOOKUP(orders!D924,products!$A$1:$A$49,products!$E$1:$E$49,,0)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_xlfn.XLOOKUP(orders!D925,products!$A$1:$A$49,products!$D$1:$D$49,,0)</f>
        <v>2.5</v>
      </c>
      <c r="L925" s="6">
        <f>_xlfn.XLOOKUP(orders!D925,products!$A$1:$A$49,products!$E$1:$E$49,,0)</f>
        <v>27.945</v>
      </c>
      <c r="M925" s="6">
        <f t="shared" si="42"/>
        <v>27.945</v>
      </c>
      <c r="N925" t="str">
        <f t="shared" si="43"/>
        <v>Excelca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_xlfn.XLOOKUP(orders!D926,products!$A$1:$A$49,products!$D$1:$D$49,,0)</f>
        <v>2.5</v>
      </c>
      <c r="L926" s="6">
        <f>_xlfn.XLOOKUP(orders!D926,products!$A$1:$A$49,products!$E$1:$E$49,,0)</f>
        <v>29.784999999999997</v>
      </c>
      <c r="M926" s="6">
        <f t="shared" si="42"/>
        <v>89.35499999999999</v>
      </c>
      <c r="N926" t="str">
        <f t="shared" si="43"/>
        <v>Arabica</v>
      </c>
      <c r="O926" t="str">
        <f t="shared" si="44"/>
        <v>Large</v>
      </c>
      <c r="P926" t="str">
        <f>_xlfn.XLOOKUP(Orders[[#This Row],[Customer ID]],customers!$A$1:$A$1001,customers!$I$1:$I$1001,,0)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_xlfn.XLOOKUP(orders!D927,products!$A$1:$A$49,products!$D$1:$D$49,,0)</f>
        <v>0.5</v>
      </c>
      <c r="L927" s="6">
        <f>_xlfn.XLOOKUP(orders!D927,products!$A$1:$A$49,products!$E$1:$E$49,,0)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_xlfn.XLOOKUP(orders!D928,products!$A$1:$A$49,products!$D$1:$D$49,,0)</f>
        <v>0.5</v>
      </c>
      <c r="L928" s="6">
        <f>_xlfn.XLOOKUP(orders!D928,products!$A$1:$A$49,products!$E$1:$E$49,,0)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_xlfn.XLOOKUP(orders!D929,products!$A$1:$A$49,products!$D$1:$D$49,,0)</f>
        <v>2.5</v>
      </c>
      <c r="L929" s="6">
        <f>_xlfn.XLOOKUP(orders!D929,products!$A$1:$A$49,products!$E$1:$E$49,,0)</f>
        <v>27.945</v>
      </c>
      <c r="M929" s="6">
        <f t="shared" si="42"/>
        <v>111.78</v>
      </c>
      <c r="N929" t="str">
        <f t="shared" si="43"/>
        <v>Excelca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_xlfn.XLOOKUP(orders!D930,products!$A$1:$A$49,products!$D$1:$D$49,,0)</f>
        <v>2.5</v>
      </c>
      <c r="L930" s="6">
        <f>_xlfn.XLOOKUP(orders!D930,products!$A$1:$A$49,products!$E$1:$E$49,,0)</f>
        <v>31.624999999999996</v>
      </c>
      <c r="M930" s="6">
        <f t="shared" si="42"/>
        <v>63.249999999999993</v>
      </c>
      <c r="N930" t="str">
        <f t="shared" si="43"/>
        <v>Excelca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_xlfn.XLOOKUP(orders!D931,products!$A$1:$A$49,products!$D$1:$D$49,,0)</f>
        <v>0.2</v>
      </c>
      <c r="L931" s="6">
        <f>_xlfn.XLOOKUP(orders!D931,products!$A$1:$A$49,products!$E$1:$E$49,,0)</f>
        <v>4.4550000000000001</v>
      </c>
      <c r="M931" s="6">
        <f t="shared" si="42"/>
        <v>8.91</v>
      </c>
      <c r="N931" t="str">
        <f t="shared" si="43"/>
        <v>Excelca</v>
      </c>
      <c r="O931" t="str">
        <f t="shared" si="44"/>
        <v>Large</v>
      </c>
      <c r="P931" t="str">
        <f>_xlfn.XLOOKUP(Orders[[#This Row],[Customer ID]],customers!$A$1:$A$1001,customers!$I$1:$I$1001,,0)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_xlfn.XLOOKUP(orders!D932,products!$A$1:$A$49,products!$D$1:$D$49,,0)</f>
        <v>1</v>
      </c>
      <c r="L932" s="6">
        <f>_xlfn.XLOOKUP(orders!D932,products!$A$1:$A$49,products!$E$1:$E$49,,0)</f>
        <v>12.15</v>
      </c>
      <c r="M932" s="6">
        <f t="shared" si="42"/>
        <v>12.15</v>
      </c>
      <c r="N932" t="str">
        <f t="shared" si="43"/>
        <v>Excelca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_xlfn.XLOOKUP(orders!D933,products!$A$1:$A$49,products!$D$1:$D$49,,0)</f>
        <v>0.5</v>
      </c>
      <c r="L933" s="6">
        <f>_xlfn.XLOOKUP(orders!D933,products!$A$1:$A$49,products!$E$1:$E$49,,0)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_xlfn.XLOOKUP(orders!D934,products!$A$1:$A$49,products!$D$1:$D$49,,0)</f>
        <v>1</v>
      </c>
      <c r="L934" s="6">
        <f>_xlfn.XLOOKUP(orders!D934,products!$A$1:$A$49,products!$E$1:$E$49,,0)</f>
        <v>13.75</v>
      </c>
      <c r="M934" s="6">
        <f t="shared" si="42"/>
        <v>55</v>
      </c>
      <c r="N934" t="str">
        <f t="shared" si="43"/>
        <v>Excelca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_xlfn.XLOOKUP(orders!D935,products!$A$1:$A$49,products!$D$1:$D$49,,0)</f>
        <v>1</v>
      </c>
      <c r="L935" s="6">
        <f>_xlfn.XLOOKUP(orders!D935,products!$A$1:$A$49,products!$E$1:$E$49,,0)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_xlfn.XLOOKUP(orders!D936,products!$A$1:$A$49,products!$D$1:$D$49,,0)</f>
        <v>2.5</v>
      </c>
      <c r="L936" s="6">
        <f>_xlfn.XLOOKUP(orders!D936,products!$A$1:$A$49,products!$E$1:$E$49,,0)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_xlfn.XLOOKUP(orders!D937,products!$A$1:$A$49,products!$D$1:$D$49,,0)</f>
        <v>2.5</v>
      </c>
      <c r="L937" s="6">
        <f>_xlfn.XLOOKUP(orders!D937,products!$A$1:$A$49,products!$E$1:$E$49,,0)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_xlfn.XLOOKUP(orders!D938,products!$A$1:$A$49,products!$D$1:$D$49,,0)</f>
        <v>0.5</v>
      </c>
      <c r="L938" s="6">
        <f>_xlfn.XLOOKUP(orders!D938,products!$A$1:$A$49,products!$E$1:$E$49,,0)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_xlfn.XLOOKUP(orders!D939,products!$A$1:$A$49,products!$D$1:$D$49,,0)</f>
        <v>2.5</v>
      </c>
      <c r="L939" s="6">
        <f>_xlfn.XLOOKUP(orders!D939,products!$A$1:$A$49,products!$E$1:$E$49,,0)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_xlfn.XLOOKUP(orders!D940,products!$A$1:$A$49,products!$D$1:$D$49,,0)</f>
        <v>1</v>
      </c>
      <c r="L940" s="6">
        <f>_xlfn.XLOOKUP(orders!D940,products!$A$1:$A$49,products!$E$1:$E$49,,0)</f>
        <v>14.85</v>
      </c>
      <c r="M940" s="6">
        <f t="shared" si="42"/>
        <v>74.25</v>
      </c>
      <c r="N940" t="str">
        <f t="shared" si="43"/>
        <v>Excelca</v>
      </c>
      <c r="O940" t="str">
        <f t="shared" si="44"/>
        <v>Large</v>
      </c>
      <c r="P940" t="str">
        <f>_xlfn.XLOOKUP(Orders[[#This Row],[Customer ID]],customers!$A$1:$A$1001,customers!$I$1:$I$1001,,0)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_xlfn.XLOOKUP(orders!D941,products!$A$1:$A$49,products!$D$1:$D$49,,0)</f>
        <v>0.2</v>
      </c>
      <c r="L941" s="6">
        <f>_xlfn.XLOOKUP(orders!D941,products!$A$1:$A$49,products!$E$1:$E$49,,0)</f>
        <v>4.7549999999999999</v>
      </c>
      <c r="M941" s="6">
        <f t="shared" si="42"/>
        <v>28.53</v>
      </c>
      <c r="N941" t="str">
        <f t="shared" si="43"/>
        <v>Liberica</v>
      </c>
      <c r="O941" t="str">
        <f t="shared" si="44"/>
        <v>Large</v>
      </c>
      <c r="P941" t="str">
        <f>_xlfn.XLOOKUP(Orders[[#This Row],[Customer ID]],customers!$A$1:$A$1001,customers!$I$1:$I$1001,,0)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_xlfn.XLOOKUP(orders!D942,products!$A$1:$A$49,products!$D$1:$D$49,,0)</f>
        <v>0.5</v>
      </c>
      <c r="L942" s="6">
        <f>_xlfn.XLOOKUP(orders!D942,products!$A$1:$A$49,products!$E$1:$E$49,,0)</f>
        <v>7.169999999999999</v>
      </c>
      <c r="M942" s="6">
        <f t="shared" si="42"/>
        <v>14.339999999999998</v>
      </c>
      <c r="N942" t="str">
        <f t="shared" si="43"/>
        <v>Robusta</v>
      </c>
      <c r="O942" t="str">
        <f t="shared" si="44"/>
        <v>Large</v>
      </c>
      <c r="P942" t="str">
        <f>_xlfn.XLOOKUP(Orders[[#This Row],[Customer ID]],customers!$A$1:$A$1001,customers!$I$1:$I$1001,,0)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_xlfn.XLOOKUP(orders!D943,products!$A$1:$A$49,products!$D$1:$D$49,,0)</f>
        <v>0.5</v>
      </c>
      <c r="L943" s="6">
        <f>_xlfn.XLOOKUP(orders!D943,products!$A$1:$A$49,products!$E$1:$E$49,,0)</f>
        <v>7.77</v>
      </c>
      <c r="M943" s="6">
        <f t="shared" si="42"/>
        <v>15.54</v>
      </c>
      <c r="N943" t="str">
        <f t="shared" si="43"/>
        <v>Arabica</v>
      </c>
      <c r="O943" t="str">
        <f t="shared" si="44"/>
        <v>Large</v>
      </c>
      <c r="P943" t="str">
        <f>_xlfn.XLOOKUP(Orders[[#This Row],[Customer ID]],customers!$A$1:$A$1001,customers!$I$1:$I$1001,,0)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_xlfn.XLOOKUP(orders!D944,products!$A$1:$A$49,products!$D$1:$D$49,,0)</f>
        <v>1</v>
      </c>
      <c r="L944" s="6">
        <f>_xlfn.XLOOKUP(orders!D944,products!$A$1:$A$49,products!$E$1:$E$49,,0)</f>
        <v>11.95</v>
      </c>
      <c r="M944" s="6">
        <f t="shared" si="42"/>
        <v>35.849999999999994</v>
      </c>
      <c r="N944" t="str">
        <f t="shared" si="43"/>
        <v>Robusta</v>
      </c>
      <c r="O944" t="str">
        <f t="shared" si="44"/>
        <v>Large</v>
      </c>
      <c r="P944" t="str">
        <f>_xlfn.XLOOKUP(Orders[[#This Row],[Customer ID]],customers!$A$1:$A$1001,customers!$I$1:$I$1001,,0)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_xlfn.XLOOKUP(orders!D945,products!$A$1:$A$49,products!$D$1:$D$49,,0)</f>
        <v>0.5</v>
      </c>
      <c r="L945" s="6">
        <f>_xlfn.XLOOKUP(orders!D945,products!$A$1:$A$49,products!$E$1:$E$49,,0)</f>
        <v>7.77</v>
      </c>
      <c r="M945" s="6">
        <f t="shared" si="42"/>
        <v>46.62</v>
      </c>
      <c r="N945" t="str">
        <f t="shared" si="43"/>
        <v>Arabica</v>
      </c>
      <c r="O945" t="str">
        <f t="shared" si="44"/>
        <v>Large</v>
      </c>
      <c r="P945" t="str">
        <f>_xlfn.XLOOKUP(Orders[[#This Row],[Customer ID]],customers!$A$1:$A$1001,customers!$I$1:$I$1001,,0)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_xlfn.XLOOKUP(orders!D946,products!$A$1:$A$49,products!$D$1:$D$49,,0)</f>
        <v>0.5</v>
      </c>
      <c r="L946" s="6">
        <f>_xlfn.XLOOKUP(orders!D946,products!$A$1:$A$49,products!$E$1:$E$49,,0)</f>
        <v>7.169999999999999</v>
      </c>
      <c r="M946" s="6">
        <f t="shared" si="42"/>
        <v>35.849999999999994</v>
      </c>
      <c r="N946" t="str">
        <f t="shared" si="43"/>
        <v>Robusta</v>
      </c>
      <c r="O946" t="str">
        <f t="shared" si="44"/>
        <v>Large</v>
      </c>
      <c r="P946" t="str">
        <f>_xlfn.XLOOKUP(Orders[[#This Row],[Customer ID]],customers!$A$1:$A$1001,customers!$I$1:$I$1001,,0)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_xlfn.XLOOKUP(orders!D947,products!$A$1:$A$49,products!$D$1:$D$49,,0)</f>
        <v>2.5</v>
      </c>
      <c r="L947" s="6">
        <f>_xlfn.XLOOKUP(orders!D947,products!$A$1:$A$49,products!$E$1:$E$49,,0)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_xlfn.XLOOKUP(orders!D948,products!$A$1:$A$49,products!$D$1:$D$49,,0)</f>
        <v>0.5</v>
      </c>
      <c r="L948" s="6">
        <f>_xlfn.XLOOKUP(orders!D948,products!$A$1:$A$49,products!$E$1:$E$49,,0)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_xlfn.XLOOKUP(orders!D949,products!$A$1:$A$49,products!$D$1:$D$49,,0)</f>
        <v>1</v>
      </c>
      <c r="L949" s="6">
        <f>_xlfn.XLOOKUP(orders!D949,products!$A$1:$A$49,products!$E$1:$E$49,,0)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_xlfn.XLOOKUP(orders!D950,products!$A$1:$A$49,products!$D$1:$D$49,,0)</f>
        <v>2.5</v>
      </c>
      <c r="L950" s="6">
        <f>_xlfn.XLOOKUP(orders!D950,products!$A$1:$A$49,products!$E$1:$E$49,,0)</f>
        <v>27.945</v>
      </c>
      <c r="M950" s="6">
        <f t="shared" si="42"/>
        <v>83.835000000000008</v>
      </c>
      <c r="N950" t="str">
        <f t="shared" si="43"/>
        <v>Excelca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_xlfn.XLOOKUP(orders!D951,products!$A$1:$A$49,products!$D$1:$D$49,,0)</f>
        <v>2.5</v>
      </c>
      <c r="L951" s="6">
        <f>_xlfn.XLOOKUP(orders!D951,products!$A$1:$A$49,products!$E$1:$E$49,,0)</f>
        <v>27.484999999999996</v>
      </c>
      <c r="M951" s="6">
        <f t="shared" si="42"/>
        <v>109.93999999999998</v>
      </c>
      <c r="N951" t="str">
        <f t="shared" si="43"/>
        <v>Robusta</v>
      </c>
      <c r="O951" t="str">
        <f t="shared" si="44"/>
        <v>Large</v>
      </c>
      <c r="P951" t="str">
        <f>_xlfn.XLOOKUP(Orders[[#This Row],[Customer ID]],customers!$A$1:$A$1001,customers!$I$1:$I$1001,,0)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_xlfn.XLOOKUP(orders!D952,products!$A$1:$A$49,products!$D$1:$D$49,,0)</f>
        <v>0.2</v>
      </c>
      <c r="L952" s="6">
        <f>_xlfn.XLOOKUP(orders!D952,products!$A$1:$A$49,products!$E$1:$E$49,,0)</f>
        <v>3.5849999999999995</v>
      </c>
      <c r="M952" s="6">
        <f t="shared" si="42"/>
        <v>14.339999999999998</v>
      </c>
      <c r="N952" t="str">
        <f t="shared" si="43"/>
        <v>Robusta</v>
      </c>
      <c r="O952" t="str">
        <f t="shared" si="44"/>
        <v>Large</v>
      </c>
      <c r="P952" t="str">
        <f>_xlfn.XLOOKUP(Orders[[#This Row],[Customer ID]],customers!$A$1:$A$1001,customers!$I$1:$I$1001,,0)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_xlfn.XLOOKUP(orders!D953,products!$A$1:$A$49,products!$D$1:$D$49,,0)</f>
        <v>0.2</v>
      </c>
      <c r="L953" s="6">
        <f>_xlfn.XLOOKUP(orders!D953,products!$A$1:$A$49,products!$E$1:$E$49,,0)</f>
        <v>3.5849999999999995</v>
      </c>
      <c r="M953" s="6">
        <f t="shared" si="42"/>
        <v>21.509999999999998</v>
      </c>
      <c r="N953" t="str">
        <f t="shared" si="43"/>
        <v>Robusta</v>
      </c>
      <c r="O953" t="str">
        <f t="shared" si="44"/>
        <v>Large</v>
      </c>
      <c r="P953" t="str">
        <f>_xlfn.XLOOKUP(Orders[[#This Row],[Customer ID]],customers!$A$1:$A$1001,customers!$I$1:$I$1001,,0)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_xlfn.XLOOKUP(orders!D954,products!$A$1:$A$49,products!$D$1:$D$49,,0)</f>
        <v>1</v>
      </c>
      <c r="L954" s="6">
        <f>_xlfn.XLOOKUP(orders!D954,products!$A$1:$A$49,products!$E$1:$E$49,,0)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_xlfn.XLOOKUP(orders!D955,products!$A$1:$A$49,products!$D$1:$D$49,,0)</f>
        <v>0.2</v>
      </c>
      <c r="L955" s="6">
        <f>_xlfn.XLOOKUP(orders!D955,products!$A$1:$A$49,products!$E$1:$E$49,,0)</f>
        <v>3.8849999999999998</v>
      </c>
      <c r="M955" s="6">
        <f t="shared" si="42"/>
        <v>3.8849999999999998</v>
      </c>
      <c r="N955" t="str">
        <f t="shared" si="43"/>
        <v>Arabica</v>
      </c>
      <c r="O955" t="str">
        <f t="shared" si="44"/>
        <v>Large</v>
      </c>
      <c r="P955" t="str">
        <f>_xlfn.XLOOKUP(Orders[[#This Row],[Customer ID]],customers!$A$1:$A$1001,customers!$I$1:$I$1001,,0)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_xlfn.XLOOKUP(orders!D956,products!$A$1:$A$49,products!$D$1:$D$49,,0)</f>
        <v>2.5</v>
      </c>
      <c r="L956" s="6">
        <f>_xlfn.XLOOKUP(orders!D956,products!$A$1:$A$49,products!$E$1:$E$49,,0)</f>
        <v>27.945</v>
      </c>
      <c r="M956" s="6">
        <f t="shared" si="42"/>
        <v>27.945</v>
      </c>
      <c r="N956" t="str">
        <f t="shared" si="43"/>
        <v>Excelca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_xlfn.XLOOKUP(orders!D957,products!$A$1:$A$49,products!$D$1:$D$49,,0)</f>
        <v>2.5</v>
      </c>
      <c r="L957" s="6">
        <f>_xlfn.XLOOKUP(orders!D957,products!$A$1:$A$49,products!$E$1:$E$49,,0)</f>
        <v>34.154999999999994</v>
      </c>
      <c r="M957" s="6">
        <f t="shared" si="42"/>
        <v>170.77499999999998</v>
      </c>
      <c r="N957" t="str">
        <f t="shared" si="43"/>
        <v>Excelca</v>
      </c>
      <c r="O957" t="str">
        <f t="shared" si="44"/>
        <v>Large</v>
      </c>
      <c r="P957" t="str">
        <f>_xlfn.XLOOKUP(Orders[[#This Row],[Customer ID]],customers!$A$1:$A$1001,customers!$I$1:$I$1001,,0)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_xlfn.XLOOKUP(orders!D958,products!$A$1:$A$49,products!$D$1:$D$49,,0)</f>
        <v>2.5</v>
      </c>
      <c r="L958" s="6">
        <f>_xlfn.XLOOKUP(orders!D958,products!$A$1:$A$49,products!$E$1:$E$49,,0)</f>
        <v>27.484999999999996</v>
      </c>
      <c r="M958" s="6">
        <f t="shared" si="42"/>
        <v>54.969999999999992</v>
      </c>
      <c r="N958" t="str">
        <f t="shared" si="43"/>
        <v>Robusta</v>
      </c>
      <c r="O958" t="str">
        <f t="shared" si="44"/>
        <v>Large</v>
      </c>
      <c r="P958" t="str">
        <f>_xlfn.XLOOKUP(Orders[[#This Row],[Customer ID]],customers!$A$1:$A$1001,customers!$I$1:$I$1001,,0)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_xlfn.XLOOKUP(orders!D959,products!$A$1:$A$49,products!$D$1:$D$49,,0)</f>
        <v>1</v>
      </c>
      <c r="L959" s="6">
        <f>_xlfn.XLOOKUP(orders!D959,products!$A$1:$A$49,products!$E$1:$E$49,,0)</f>
        <v>14.85</v>
      </c>
      <c r="M959" s="6">
        <f t="shared" si="42"/>
        <v>14.85</v>
      </c>
      <c r="N959" t="str">
        <f t="shared" si="43"/>
        <v>Excelca</v>
      </c>
      <c r="O959" t="str">
        <f t="shared" si="44"/>
        <v>Large</v>
      </c>
      <c r="P959" t="str">
        <f>_xlfn.XLOOKUP(Orders[[#This Row],[Customer ID]],customers!$A$1:$A$1001,customers!$I$1:$I$1001,,0)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_xlfn.XLOOKUP(orders!D960,products!$A$1:$A$49,products!$D$1:$D$49,,0)</f>
        <v>0.2</v>
      </c>
      <c r="L960" s="6">
        <f>_xlfn.XLOOKUP(orders!D960,products!$A$1:$A$49,products!$E$1:$E$49,,0)</f>
        <v>3.8849999999999998</v>
      </c>
      <c r="M960" s="6">
        <f t="shared" si="42"/>
        <v>7.77</v>
      </c>
      <c r="N960" t="str">
        <f t="shared" si="43"/>
        <v>Arabica</v>
      </c>
      <c r="O960" t="str">
        <f t="shared" si="44"/>
        <v>Large</v>
      </c>
      <c r="P960" t="str">
        <f>_xlfn.XLOOKUP(Orders[[#This Row],[Customer ID]],customers!$A$1:$A$1001,customers!$I$1:$I$1001,,0)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_xlfn.XLOOKUP(orders!D961,products!$A$1:$A$49,products!$D$1:$D$49,,0)</f>
        <v>0.2</v>
      </c>
      <c r="L961" s="6">
        <f>_xlfn.XLOOKUP(orders!D961,products!$A$1:$A$49,products!$E$1:$E$49,,0)</f>
        <v>4.7549999999999999</v>
      </c>
      <c r="M961" s="6">
        <f t="shared" si="42"/>
        <v>23.774999999999999</v>
      </c>
      <c r="N961" t="str">
        <f t="shared" si="43"/>
        <v>Liberica</v>
      </c>
      <c r="O961" t="str">
        <f t="shared" si="44"/>
        <v>Large</v>
      </c>
      <c r="P961" t="str">
        <f>_xlfn.XLOOKUP(Orders[[#This Row],[Customer ID]],customers!$A$1:$A$1001,customers!$I$1:$I$1001,,0)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_xlfn.XLOOKUP(orders!D962,products!$A$1:$A$49,products!$D$1:$D$49,,0)</f>
        <v>1</v>
      </c>
      <c r="L962" s="6">
        <f>_xlfn.XLOOKUP(orders!D962,products!$A$1:$A$49,products!$E$1:$E$49,,0)</f>
        <v>15.85</v>
      </c>
      <c r="M962" s="6">
        <f t="shared" si="42"/>
        <v>79.25</v>
      </c>
      <c r="N962" t="str">
        <f t="shared" si="43"/>
        <v>Liberica</v>
      </c>
      <c r="O962" t="str">
        <f t="shared" si="44"/>
        <v>Large</v>
      </c>
      <c r="P962" t="str">
        <f>_xlfn.XLOOKUP(Orders[[#This Row],[Customer ID]],customers!$A$1:$A$1001,customers!$I$1:$I$1001,,0)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_xlfn.XLOOKUP(orders!D963,products!$A$1:$A$49,products!$D$1:$D$49,,0)</f>
        <v>2.5</v>
      </c>
      <c r="L963" s="6">
        <f>_xlfn.XLOOKUP(orders!D963,products!$A$1:$A$49,products!$E$1:$E$49,,0)</f>
        <v>22.884999999999998</v>
      </c>
      <c r="M963" s="6">
        <f t="shared" ref="M963:M1001" si="45">L963*E963</f>
        <v>45.769999999999996</v>
      </c>
      <c r="N963" t="str">
        <f t="shared" ref="N963:N1001" si="46">IF(I963="Rob","Robusta",IF(I963="Exc","Excelca",IF(I963="Ara","Arabica",IF(I963="Lib","Liberica",""))))</f>
        <v>Arabica</v>
      </c>
      <c r="O963" t="str">
        <f t="shared" ref="O963:O1001" si="47">IF(J963="M","Medium",IF(J963="L","Large",IF(J963="D","Dark","")))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_xlfn.XLOOKUP(orders!D964,products!$A$1:$A$49,products!$D$1:$D$49,,0)</f>
        <v>1</v>
      </c>
      <c r="L964" s="6">
        <f>_xlfn.XLOOKUP(orders!D964,products!$A$1:$A$49,products!$E$1:$E$49,,0)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_xlfn.XLOOKUP(orders!D965,products!$A$1:$A$49,products!$D$1:$D$49,,0)</f>
        <v>0.5</v>
      </c>
      <c r="L965" s="6">
        <f>_xlfn.XLOOKUP(orders!D965,products!$A$1:$A$49,products!$E$1:$E$49,,0)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_xlfn.XLOOKUP(orders!D966,products!$A$1:$A$49,products!$D$1:$D$49,,0)</f>
        <v>0.2</v>
      </c>
      <c r="L966" s="6">
        <f>_xlfn.XLOOKUP(orders!D966,products!$A$1:$A$49,products!$E$1:$E$49,,0)</f>
        <v>4.4550000000000001</v>
      </c>
      <c r="M966" s="6">
        <f t="shared" si="45"/>
        <v>22.274999999999999</v>
      </c>
      <c r="N966" t="str">
        <f t="shared" si="46"/>
        <v>Excelca</v>
      </c>
      <c r="O966" t="str">
        <f t="shared" si="47"/>
        <v>Large</v>
      </c>
      <c r="P966" t="str">
        <f>_xlfn.XLOOKUP(Orders[[#This Row],[Customer ID]],customers!$A$1:$A$1001,customers!$I$1:$I$1001,,0)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_xlfn.XLOOKUP(orders!D967,products!$A$1:$A$49,products!$D$1:$D$49,,0)</f>
        <v>1</v>
      </c>
      <c r="L967" s="6">
        <f>_xlfn.XLOOKUP(orders!D967,products!$A$1:$A$49,products!$E$1:$E$49,,0)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_xlfn.XLOOKUP(orders!D968,products!$A$1:$A$49,products!$D$1:$D$49,,0)</f>
        <v>0.5</v>
      </c>
      <c r="L968" s="6">
        <f>_xlfn.XLOOKUP(orders!D968,products!$A$1:$A$49,products!$E$1:$E$49,,0)</f>
        <v>8.91</v>
      </c>
      <c r="M968" s="6">
        <f t="shared" si="45"/>
        <v>53.46</v>
      </c>
      <c r="N968" t="str">
        <f t="shared" si="46"/>
        <v>Excelca</v>
      </c>
      <c r="O968" t="str">
        <f t="shared" si="47"/>
        <v>Large</v>
      </c>
      <c r="P968" t="str">
        <f>_xlfn.XLOOKUP(Orders[[#This Row],[Customer ID]],customers!$A$1:$A$1001,customers!$I$1:$I$1001,,0)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_xlfn.XLOOKUP(orders!D969,products!$A$1:$A$49,products!$D$1:$D$49,,0)</f>
        <v>0.2</v>
      </c>
      <c r="L969" s="6">
        <f>_xlfn.XLOOKUP(orders!D969,products!$A$1:$A$49,products!$E$1:$E$49,,0)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_xlfn.XLOOKUP(orders!D970,products!$A$1:$A$49,products!$D$1:$D$49,,0)</f>
        <v>0.2</v>
      </c>
      <c r="L970" s="6">
        <f>_xlfn.XLOOKUP(orders!D970,products!$A$1:$A$49,products!$E$1:$E$49,,0)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_xlfn.XLOOKUP(orders!D971,products!$A$1:$A$49,products!$D$1:$D$49,,0)</f>
        <v>1</v>
      </c>
      <c r="L971" s="6">
        <f>_xlfn.XLOOKUP(orders!D971,products!$A$1:$A$49,products!$E$1:$E$49,,0)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_xlfn.XLOOKUP(orders!D972,products!$A$1:$A$49,products!$D$1:$D$49,,0)</f>
        <v>0.5</v>
      </c>
      <c r="L972" s="6">
        <f>_xlfn.XLOOKUP(orders!D972,products!$A$1:$A$49,products!$E$1:$E$49,,0)</f>
        <v>8.25</v>
      </c>
      <c r="M972" s="6">
        <f t="shared" si="45"/>
        <v>8.25</v>
      </c>
      <c r="N972" t="str">
        <f t="shared" si="46"/>
        <v>Excelca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_xlfn.XLOOKUP(orders!D973,products!$A$1:$A$49,products!$D$1:$D$49,,0)</f>
        <v>2.5</v>
      </c>
      <c r="L973" s="6">
        <f>_xlfn.XLOOKUP(orders!D973,products!$A$1:$A$49,products!$E$1:$E$49,,0)</f>
        <v>29.784999999999997</v>
      </c>
      <c r="M973" s="6">
        <f t="shared" si="45"/>
        <v>148.92499999999998</v>
      </c>
      <c r="N973" t="str">
        <f t="shared" si="46"/>
        <v>Arabica</v>
      </c>
      <c r="O973" t="str">
        <f t="shared" si="47"/>
        <v>Large</v>
      </c>
      <c r="P973" t="str">
        <f>_xlfn.XLOOKUP(Orders[[#This Row],[Customer ID]],customers!$A$1:$A$1001,customers!$I$1:$I$1001,,0)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_xlfn.XLOOKUP(orders!D974,products!$A$1:$A$49,products!$D$1:$D$49,,0)</f>
        <v>2.5</v>
      </c>
      <c r="L974" s="6">
        <f>_xlfn.XLOOKUP(orders!D974,products!$A$1:$A$49,products!$E$1:$E$49,,0)</f>
        <v>29.784999999999997</v>
      </c>
      <c r="M974" s="6">
        <f t="shared" si="45"/>
        <v>89.35499999999999</v>
      </c>
      <c r="N974" t="str">
        <f t="shared" si="46"/>
        <v>Arabica</v>
      </c>
      <c r="O974" t="str">
        <f t="shared" si="47"/>
        <v>Large</v>
      </c>
      <c r="P974" t="str">
        <f>_xlfn.XLOOKUP(Orders[[#This Row],[Customer ID]],customers!$A$1:$A$1001,customers!$I$1:$I$1001,,0)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_xlfn.XLOOKUP(orders!D975,products!$A$1:$A$49,products!$D$1:$D$49,,0)</f>
        <v>1</v>
      </c>
      <c r="L975" s="6">
        <f>_xlfn.XLOOKUP(orders!D975,products!$A$1:$A$49,products!$E$1:$E$49,,0)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_xlfn.XLOOKUP(orders!D976,products!$A$1:$A$49,products!$D$1:$D$49,,0)</f>
        <v>0.5</v>
      </c>
      <c r="L976" s="6">
        <f>_xlfn.XLOOKUP(orders!D976,products!$A$1:$A$49,products!$E$1:$E$49,,0)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_xlfn.XLOOKUP(orders!D977,products!$A$1:$A$49,products!$D$1:$D$49,,0)</f>
        <v>0.2</v>
      </c>
      <c r="L977" s="6">
        <f>_xlfn.XLOOKUP(orders!D977,products!$A$1:$A$49,products!$E$1:$E$49,,0)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_xlfn.XLOOKUP(orders!D978,products!$A$1:$A$49,products!$D$1:$D$49,,0)</f>
        <v>2.5</v>
      </c>
      <c r="L978" s="6">
        <f>_xlfn.XLOOKUP(orders!D978,products!$A$1:$A$49,products!$E$1:$E$49,,0)</f>
        <v>27.484999999999996</v>
      </c>
      <c r="M978" s="6">
        <f t="shared" si="45"/>
        <v>137.42499999999998</v>
      </c>
      <c r="N978" t="str">
        <f t="shared" si="46"/>
        <v>Robusta</v>
      </c>
      <c r="O978" t="str">
        <f t="shared" si="47"/>
        <v>Large</v>
      </c>
      <c r="P978" t="str">
        <f>_xlfn.XLOOKUP(Orders[[#This Row],[Customer ID]],customers!$A$1:$A$1001,customers!$I$1:$I$1001,,0)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_xlfn.XLOOKUP(orders!D979,products!$A$1:$A$49,products!$D$1:$D$49,,0)</f>
        <v>1</v>
      </c>
      <c r="L979" s="6">
        <f>_xlfn.XLOOKUP(orders!D979,products!$A$1:$A$49,products!$E$1:$E$49,,0)</f>
        <v>11.95</v>
      </c>
      <c r="M979" s="6">
        <f t="shared" si="45"/>
        <v>59.75</v>
      </c>
      <c r="N979" t="str">
        <f t="shared" si="46"/>
        <v>Robusta</v>
      </c>
      <c r="O979" t="str">
        <f t="shared" si="47"/>
        <v>Large</v>
      </c>
      <c r="P979" t="str">
        <f>_xlfn.XLOOKUP(Orders[[#This Row],[Customer ID]],customers!$A$1:$A$1001,customers!$I$1:$I$1001,,0)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_xlfn.XLOOKUP(orders!D980,products!$A$1:$A$49,products!$D$1:$D$49,,0)</f>
        <v>0.5</v>
      </c>
      <c r="L980" s="6">
        <f>_xlfn.XLOOKUP(orders!D980,products!$A$1:$A$49,products!$E$1:$E$49,,0)</f>
        <v>7.77</v>
      </c>
      <c r="M980" s="6">
        <f t="shared" si="45"/>
        <v>23.31</v>
      </c>
      <c r="N980" t="str">
        <f t="shared" si="46"/>
        <v>Arabica</v>
      </c>
      <c r="O980" t="str">
        <f t="shared" si="47"/>
        <v>Large</v>
      </c>
      <c r="P980" t="str">
        <f>_xlfn.XLOOKUP(Orders[[#This Row],[Customer ID]],customers!$A$1:$A$1001,customers!$I$1:$I$1001,,0)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_xlfn.XLOOKUP(orders!D981,products!$A$1:$A$49,products!$D$1:$D$49,,0)</f>
        <v>0.5</v>
      </c>
      <c r="L981" s="6">
        <f>_xlfn.XLOOKUP(orders!D981,products!$A$1:$A$49,products!$E$1:$E$49,,0)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_xlfn.XLOOKUP(orders!D982,products!$A$1:$A$49,products!$D$1:$D$49,,0)</f>
        <v>2.5</v>
      </c>
      <c r="L982" s="6">
        <f>_xlfn.XLOOKUP(orders!D982,products!$A$1:$A$49,products!$E$1:$E$49,,0)</f>
        <v>27.945</v>
      </c>
      <c r="M982" s="6">
        <f t="shared" si="45"/>
        <v>167.67000000000002</v>
      </c>
      <c r="N982" t="str">
        <f t="shared" si="46"/>
        <v>Excelca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_xlfn.XLOOKUP(orders!D983,products!$A$1:$A$49,products!$D$1:$D$49,,0)</f>
        <v>0.2</v>
      </c>
      <c r="L983" s="6">
        <f>_xlfn.XLOOKUP(orders!D983,products!$A$1:$A$49,products!$E$1:$E$49,,0)</f>
        <v>3.645</v>
      </c>
      <c r="M983" s="6">
        <f t="shared" si="45"/>
        <v>21.87</v>
      </c>
      <c r="N983" t="str">
        <f t="shared" si="46"/>
        <v>Excelca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_xlfn.XLOOKUP(orders!D984,products!$A$1:$A$49,products!$D$1:$D$49,,0)</f>
        <v>1</v>
      </c>
      <c r="L984" s="6">
        <f>_xlfn.XLOOKUP(orders!D984,products!$A$1:$A$49,products!$E$1:$E$49,,0)</f>
        <v>11.95</v>
      </c>
      <c r="M984" s="6">
        <f t="shared" si="45"/>
        <v>23.9</v>
      </c>
      <c r="N984" t="str">
        <f t="shared" si="46"/>
        <v>Robusta</v>
      </c>
      <c r="O984" t="str">
        <f t="shared" si="47"/>
        <v>Large</v>
      </c>
      <c r="P984" t="str">
        <f>_xlfn.XLOOKUP(Orders[[#This Row],[Customer ID]],customers!$A$1:$A$1001,customers!$I$1:$I$1001,,0)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_xlfn.XLOOKUP(orders!D985,products!$A$1:$A$49,products!$D$1:$D$49,,0)</f>
        <v>0.2</v>
      </c>
      <c r="L985" s="6">
        <f>_xlfn.XLOOKUP(orders!D985,products!$A$1:$A$49,products!$E$1:$E$49,,0)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_xlfn.XLOOKUP(orders!D986,products!$A$1:$A$49,products!$D$1:$D$49,,0)</f>
        <v>2.5</v>
      </c>
      <c r="L986" s="6">
        <f>_xlfn.XLOOKUP(orders!D986,products!$A$1:$A$49,products!$E$1:$E$49,,0)</f>
        <v>31.624999999999996</v>
      </c>
      <c r="M986" s="6">
        <f t="shared" si="45"/>
        <v>31.624999999999996</v>
      </c>
      <c r="N986" t="str">
        <f t="shared" si="46"/>
        <v>Excelca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_xlfn.XLOOKUP(orders!D987,products!$A$1:$A$49,products!$D$1:$D$49,,0)</f>
        <v>1</v>
      </c>
      <c r="L987" s="6">
        <f>_xlfn.XLOOKUP(orders!D987,products!$A$1:$A$49,products!$E$1:$E$49,,0)</f>
        <v>11.95</v>
      </c>
      <c r="M987" s="6">
        <f t="shared" si="45"/>
        <v>47.8</v>
      </c>
      <c r="N987" t="str">
        <f t="shared" si="46"/>
        <v>Robusta</v>
      </c>
      <c r="O987" t="str">
        <f t="shared" si="47"/>
        <v>Large</v>
      </c>
      <c r="P987" t="str">
        <f>_xlfn.XLOOKUP(Orders[[#This Row],[Customer ID]],customers!$A$1:$A$1001,customers!$I$1:$I$1001,,0)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_xlfn.XLOOKUP(orders!D988,products!$A$1:$A$49,products!$D$1:$D$49,,0)</f>
        <v>2.5</v>
      </c>
      <c r="L988" s="6">
        <f>_xlfn.XLOOKUP(orders!D988,products!$A$1:$A$49,products!$E$1:$E$49,,0)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_xlfn.XLOOKUP(orders!D989,products!$A$1:$A$49,products!$D$1:$D$49,,0)</f>
        <v>0.5</v>
      </c>
      <c r="L989" s="6">
        <f>_xlfn.XLOOKUP(orders!D989,products!$A$1:$A$49,products!$E$1:$E$49,,0)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_xlfn.XLOOKUP(orders!D990,products!$A$1:$A$49,products!$D$1:$D$49,,0)</f>
        <v>1</v>
      </c>
      <c r="L990" s="6">
        <f>_xlfn.XLOOKUP(orders!D990,products!$A$1:$A$49,products!$E$1:$E$49,,0)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_xlfn.XLOOKUP(orders!D991,products!$A$1:$A$49,products!$D$1:$D$49,,0)</f>
        <v>2.5</v>
      </c>
      <c r="L991" s="6">
        <f>_xlfn.XLOOKUP(orders!D991,products!$A$1:$A$49,products!$E$1:$E$49,,0)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_xlfn.XLOOKUP(orders!D992,products!$A$1:$A$49,products!$D$1:$D$49,,0)</f>
        <v>0.2</v>
      </c>
      <c r="L992" s="6">
        <f>_xlfn.XLOOKUP(orders!D992,products!$A$1:$A$49,products!$E$1:$E$49,,0)</f>
        <v>3.645</v>
      </c>
      <c r="M992" s="6">
        <f t="shared" si="45"/>
        <v>18.225000000000001</v>
      </c>
      <c r="N992" t="str">
        <f t="shared" si="46"/>
        <v>Excelca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_xlfn.XLOOKUP(orders!D993,products!$A$1:$A$49,products!$D$1:$D$49,,0)</f>
        <v>0.5</v>
      </c>
      <c r="L993" s="6">
        <f>_xlfn.XLOOKUP(orders!D993,products!$A$1:$A$49,products!$E$1:$E$49,,0)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_xlfn.XLOOKUP(orders!D994,products!$A$1:$A$49,products!$D$1:$D$49,,0)</f>
        <v>2.5</v>
      </c>
      <c r="L994" s="6">
        <f>_xlfn.XLOOKUP(orders!D994,products!$A$1:$A$49,products!$E$1:$E$49,,0)</f>
        <v>36.454999999999998</v>
      </c>
      <c r="M994" s="6">
        <f t="shared" si="45"/>
        <v>109.36499999999999</v>
      </c>
      <c r="N994" t="str">
        <f t="shared" si="46"/>
        <v>Liberica</v>
      </c>
      <c r="O994" t="str">
        <f t="shared" si="47"/>
        <v>Large</v>
      </c>
      <c r="P994" t="str">
        <f>_xlfn.XLOOKUP(Orders[[#This Row],[Customer ID]],customers!$A$1:$A$1001,customers!$I$1:$I$1001,,0)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_xlfn.XLOOKUP(orders!D995,products!$A$1:$A$49,products!$D$1:$D$49,,0)</f>
        <v>1</v>
      </c>
      <c r="L995" s="6">
        <f>_xlfn.XLOOKUP(orders!D995,products!$A$1:$A$49,products!$E$1:$E$49,,0)</f>
        <v>12.95</v>
      </c>
      <c r="M995" s="6">
        <f t="shared" si="45"/>
        <v>77.699999999999989</v>
      </c>
      <c r="N995" t="str">
        <f t="shared" si="46"/>
        <v>Arabica</v>
      </c>
      <c r="O995" t="str">
        <f t="shared" si="47"/>
        <v>Large</v>
      </c>
      <c r="P995" t="str">
        <f>_xlfn.XLOOKUP(Orders[[#This Row],[Customer ID]],customers!$A$1:$A$1001,customers!$I$1:$I$1001,,0)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_xlfn.XLOOKUP(orders!D996,products!$A$1:$A$49,products!$D$1:$D$49,,0)</f>
        <v>0.2</v>
      </c>
      <c r="L996" s="6">
        <f>_xlfn.XLOOKUP(orders!D996,products!$A$1:$A$49,products!$E$1:$E$49,,0)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_xlfn.XLOOKUP(orders!D997,products!$A$1:$A$49,products!$D$1:$D$49,,0)</f>
        <v>2.5</v>
      </c>
      <c r="L997" s="6">
        <f>_xlfn.XLOOKUP(orders!D997,products!$A$1:$A$49,products!$E$1:$E$49,,0)</f>
        <v>27.484999999999996</v>
      </c>
      <c r="M997" s="6">
        <f t="shared" si="45"/>
        <v>27.484999999999996</v>
      </c>
      <c r="N997" t="str">
        <f t="shared" si="46"/>
        <v>Robusta</v>
      </c>
      <c r="O997" t="str">
        <f t="shared" si="47"/>
        <v>Large</v>
      </c>
      <c r="P997" t="str">
        <f>_xlfn.XLOOKUP(Orders[[#This Row],[Customer ID]],customers!$A$1:$A$1001,customers!$I$1:$I$1001,,0)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_xlfn.XLOOKUP(orders!D998,products!$A$1:$A$49,products!$D$1:$D$49,,0)</f>
        <v>0.5</v>
      </c>
      <c r="L998" s="6">
        <f>_xlfn.XLOOKUP(orders!D998,products!$A$1:$A$49,products!$E$1:$E$49,,0)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_xlfn.XLOOKUP(orders!D999,products!$A$1:$A$49,products!$D$1:$D$49,,0)</f>
        <v>0.5</v>
      </c>
      <c r="L999" s="6">
        <f>_xlfn.XLOOKUP(orders!D999,products!$A$1:$A$49,products!$E$1:$E$49,,0)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_xlfn.XLOOKUP(orders!D1000,products!$A$1:$A$49,products!$D$1:$D$49,,0)</f>
        <v>1</v>
      </c>
      <c r="L1000" s="6">
        <f>_xlfn.XLOOKUP(orders!D1000,products!$A$1:$A$49,products!$E$1:$E$49,,0)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_xlfn.XLOOKUP(orders!D1001,products!$A$1:$A$49,products!$D$1:$D$49,,0)</f>
        <v>0.2</v>
      </c>
      <c r="L1001" s="6">
        <f>_xlfn.XLOOKUP(orders!D1001,products!$A$1:$A$49,products!$E$1:$E$49,,0)</f>
        <v>4.125</v>
      </c>
      <c r="M1001" s="6">
        <f t="shared" si="45"/>
        <v>12.375</v>
      </c>
      <c r="N1001" t="str">
        <f t="shared" si="46"/>
        <v>Excelca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1</vt:lpstr>
      <vt:lpstr>Dashboard</vt:lpstr>
      <vt:lpstr>Total sales per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SH2</dc:creator>
  <cp:keywords/>
  <dc:description/>
  <cp:lastModifiedBy>ismail - [2010]</cp:lastModifiedBy>
  <cp:revision/>
  <dcterms:created xsi:type="dcterms:W3CDTF">2022-11-26T09:51:45Z</dcterms:created>
  <dcterms:modified xsi:type="dcterms:W3CDTF">2023-07-19T20:34:16Z</dcterms:modified>
  <cp:category/>
  <cp:contentStatus/>
</cp:coreProperties>
</file>