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OC\Abdess\P11\"/>
    </mc:Choice>
  </mc:AlternateContent>
  <xr:revisionPtr revIDLastSave="0" documentId="13_ncr:1_{BC8B0273-6D60-46CF-8181-3FDE56AACC13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backlog" sheetId="4" r:id="rId1"/>
  </sheets>
  <definedNames>
    <definedName name="DonnéesExternes_1" localSheetId="0" hidden="1">backlog!$B$1:$Q$10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" i="4" l="1"/>
  <c r="S10" i="4"/>
  <c r="S9" i="4"/>
  <c r="S8" i="4"/>
  <c r="S2" i="4"/>
  <c r="S7" i="4"/>
  <c r="S6" i="4"/>
  <c r="S5" i="4"/>
  <c r="S4" i="4"/>
  <c r="S3" i="4"/>
  <c r="R12" i="4"/>
  <c r="R10" i="4"/>
  <c r="R9" i="4"/>
  <c r="R8" i="4"/>
  <c r="R7" i="4"/>
  <c r="R6" i="4"/>
  <c r="R5" i="4"/>
  <c r="R4" i="4"/>
  <c r="R3" i="4"/>
  <c r="R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BED9BA-E644-426C-8B4B-46B1A41908FF}" keepAlive="1" name="Requête - backlog" description="Connexion à la requête « backlog » dans le classeur." type="5" refreshedVersion="0" background="1">
    <dbPr connection="Provider=Microsoft.Mashup.OleDb.1;Data Source=$Workbook$;Location=backlog;Extended Properties=&quot;&quot;" command="SELECT * FROM [backlog]"/>
  </connection>
  <connection id="2" xr16:uid="{B8229212-CFB6-401C-A264-151126C4E684}" keepAlive="1" name="Requête - backlogv2" description="Connexion à la requête « backlogv2 » dans le classeur." type="5" refreshedVersion="0" background="1">
    <dbPr connection="Provider=Microsoft.Mashup.OleDb.1;Data Source=$Workbook$;Location=backlogv2;Extended Properties=&quot;&quot;" command="SELECT * FROM [backlogv2]"/>
  </connection>
  <connection id="3" xr16:uid="{51A591BD-D0F7-4500-BB2E-529A2928DEC9}" keepAlive="1" name="Requête - backlogv2 (2)" description="Connexion à la requête « backlogv2 (2) » dans le classeur." type="5" refreshedVersion="8" background="1" saveData="1">
    <dbPr connection="Provider=Microsoft.Mashup.OleDb.1;Data Source=$Workbook$;Location=&quot;backlogv2 (2)&quot;;Extended Properties=&quot;&quot;" command="SELECT * FROM [backlogv2 (2)]"/>
  </connection>
</connections>
</file>

<file path=xl/sharedStrings.xml><?xml version="1.0" encoding="utf-8"?>
<sst xmlns="http://schemas.openxmlformats.org/spreadsheetml/2006/main" count="137" uniqueCount="115">
  <si>
    <t>Titre</t>
  </si>
  <si>
    <t>En tant que</t>
  </si>
  <si>
    <t>Je veux...</t>
  </si>
  <si>
    <t>...afin de...</t>
  </si>
  <si>
    <t>Pondération</t>
  </si>
  <si>
    <t>Données nécessaires</t>
  </si>
  <si>
    <t>Utilisateur de l'application</t>
  </si>
  <si>
    <t>Photo</t>
  </si>
  <si>
    <t>pouvoir gérer mes préférences</t>
  </si>
  <si>
    <t>Préférences utilisateur</t>
  </si>
  <si>
    <t>Partage sur les réseaux sociaux</t>
  </si>
  <si>
    <t>pouvoir partager mes articles sur les réseaux sociaux</t>
  </si>
  <si>
    <t>je peux partager mes articles avec mes amis et la communauté</t>
  </si>
  <si>
    <t>Informations sur les articles à partager</t>
  </si>
  <si>
    <t>Hypothèses</t>
  </si>
  <si>
    <t>Risques</t>
  </si>
  <si>
    <t>Dépendances</t>
  </si>
  <si>
    <t>Connexion et création de compte</t>
  </si>
  <si>
    <t>pouvoir me connecter à mon compte existant ou en créer un en fournissant mes informations de nom, prénom, adresse mail et mot de passe</t>
  </si>
  <si>
    <t>j'ai accès à mes informations personnelles et aux articles suggérés qui correspondent à mon style vestimentaire</t>
  </si>
  <si>
    <t>L'application est capable de stocker et de protéger les informations de connexion de l'utilisateur</t>
  </si>
  <si>
    <t>Risque de piratage de compte si les informations de connexion ne sont pas suffisamment sécurisées</t>
  </si>
  <si>
    <t>Aucune</t>
  </si>
  <si>
    <t>Prendre et envoyer une photo</t>
  </si>
  <si>
    <t>pouvoir prendre et envoyer une photo avec mon smartphone</t>
  </si>
  <si>
    <t>j'obtiens des recommandations d'articles qui correspondent à mon style vestimentaire</t>
  </si>
  <si>
    <t>L'application est capable de récupérer et de traiter les photos prises par l'utilisateur</t>
  </si>
  <si>
    <t>Risque de mauvaise qualité de la photo si l'application n'est pas capable de la traiter correctement</t>
  </si>
  <si>
    <t>Gestion de mes articles</t>
  </si>
  <si>
    <t>pouvoir ajouter et gérer les articles que je souhaite acheter</t>
  </si>
  <si>
    <t>j'ai une liste de mes articles à acheter et je peux les modifier si nécessaire</t>
  </si>
  <si>
    <t>L'application est capable de récupérer et de traiter les articles suggérés et ceux ajoutés par l'utilisateur</t>
  </si>
  <si>
    <t>Risque de perte de données si l'application n'est pas capable de stocker correctement les articles de l'utilisateur</t>
  </si>
  <si>
    <t>Achat et livraison des articles</t>
  </si>
  <si>
    <t>pouvoir acheter et recevoir mes articles à l'adresse de livraison</t>
  </si>
  <si>
    <t>je peux acheter et recevoir mes articles en toute sécurité</t>
  </si>
  <si>
    <t>L'application est capable de traiter les informations de paiement de manière sécurisée</t>
  </si>
  <si>
    <t>Risque de fuite de données de paiement si l'application n'est pas suffisamment sécurisée</t>
  </si>
  <si>
    <t>Gestion de mes préférences</t>
  </si>
  <si>
    <t>je peux choisir mes articles préférés et recevoir des notifications sur les nouveaux articles et promotions qui correspondent à mes préférences</t>
  </si>
  <si>
    <t>L'application est capable de stocker et de traiter les préférences de l'utilisateur</t>
  </si>
  <si>
    <t>Risque de perte de données des préférences de l'utilisateur si l'application n'est pas capable de les stocker correctement</t>
  </si>
  <si>
    <t>L'application est intégrée aux réseaux sociaux populaires</t>
  </si>
  <si>
    <t>Risque de mauvais partage si l'application n'est pas correctement intégrée aux réseaux sociaux</t>
  </si>
  <si>
    <t>Deadline</t>
  </si>
  <si>
    <t>Profils requis</t>
  </si>
  <si>
    <t>Budget estimé</t>
  </si>
  <si>
    <t>750 €/jour + 600 €/jour + 750 €/jour = 2100 €/jour</t>
  </si>
  <si>
    <t>750 €/jour + 600 €/jour + 675 €/jour = 2025 €/jour</t>
  </si>
  <si>
    <t>750 €/jour + 600 €/jour + 675 €/jour + 750 €/jour + 700 €/jour = 3375 €/jour</t>
  </si>
  <si>
    <t>750 €/jour + 600 €/jour + 675 €/jour + 700 €/jour = 2825 €/jour</t>
  </si>
  <si>
    <t>750 €/jour + 600 €/jour + 675 €/jour + 600 €/jour + 600 €/jour = 2925 €/jour</t>
  </si>
  <si>
    <t>Notifications push</t>
  </si>
  <si>
    <t>pouvoir recevoir des notifications push sur mon smartphone avec des informations sur les nouveaux articles et les promotions</t>
  </si>
  <si>
    <t>je suis au courant des dernières nouveautés et des offres de l'application</t>
  </si>
  <si>
    <t>Préférences de notification de l'utilisateur</t>
  </si>
  <si>
    <t>L'application est capable d'envoyer des notifications push aux utilisateurs</t>
  </si>
  <si>
    <t>Risque de spam si l'application envoie trop de notifications ou si elles ne sont pas personnalisées</t>
  </si>
  <si>
    <t>750 €/jour + 600 €/jour + 700 €/jour = 2050 €/jour</t>
  </si>
  <si>
    <t>Analyse des données utilisateur</t>
  </si>
  <si>
    <t>pouvoir visualiser des statistiques sur mes habitudes d'achat et mes préférences vestimentaires</t>
  </si>
  <si>
    <t>je peux mieux comprendre mes goûts et mes préférences et en tenir compte lors de mes achats futurs</t>
  </si>
  <si>
    <t>L'application est capable d'analyser les données d'achat et de préférence de l'utilisateur</t>
  </si>
  <si>
    <t>Risque de fuite de données personnelles si l'application n'est pas suffisamment sécurisée</t>
  </si>
  <si>
    <t>750 €/jour + 700 €/jour + 750 €/jour = 2200 €/jour</t>
  </si>
  <si>
    <t>Suggestion de tenues complètes</t>
  </si>
  <si>
    <t>pouvoir recevoir des suggestions de tenues complètes en utilisant mes articles préférés et mes articles suggérés</t>
  </si>
  <si>
    <t>je peux découvrir de nouvelles combinaisons de vêtements et me créer de nouvelles tenues</t>
  </si>
  <si>
    <t>L'application est capable de traiter et de combiner les informations sur les articles de l'utilisateur pour générer des suggestions de tenues complètes</t>
  </si>
  <si>
    <t>Risque de suggestions de tenues non cohérentes ou peu adaptées aux préférences de l'utilisateur si l'application n'est pas capable de traiter correctement ces informations</t>
  </si>
  <si>
    <t>750 €/jour + 600 €/jour + 675 €/jour + 750 €/jour = 2775 €/jour</t>
  </si>
  <si>
    <t>Effort estimé (en jours)</t>
  </si>
  <si>
    <t>Etat</t>
  </si>
  <si>
    <t>Critères de validation</t>
  </si>
  <si>
    <t>Solutions</t>
  </si>
  <si>
    <t>Utiliser des technologies d'intelligence artificielle et des algorithmes de vision par ordinateur pour améliorer la qualité des photos.</t>
  </si>
  <si>
    <t>Utiliser une base de données sécurisée et un système de sauvegarde pour s'assurer que les données sont sauvegardées.</t>
  </si>
  <si>
    <t>Intégrer l'application aux principaux réseaux sociaux et vérifier les fonctionnalités de partage.</t>
  </si>
  <si>
    <t>Utiliser des technologies de ciblage pour envoyer des notifications personnalisées et gérer le nombre de notifications envoyées.</t>
  </si>
  <si>
    <t>Utiliser des technologies d'intelligence artificielle et des algorithmes d'apprentissage automatique pour améliorer la précision des suggestions.</t>
  </si>
  <si>
    <t>Utiliser des technologies de sécurité telles que la chiffrement et l'authentification à plusieurs facteurs.</t>
  </si>
  <si>
    <t>Utiliser des technologies de chiffrement et des systèmes de paiement sécurisés.</t>
  </si>
  <si>
    <t>Utiliser des technologies de chiffrement et des mécanismes de protection des données pour s'assurer que les données sont sécurisées.</t>
  </si>
  <si>
    <t>À faire</t>
  </si>
  <si>
    <t>Nom, Prénom, Adresse mail, Mot de passe</t>
  </si>
  <si>
    <t>Connexion et création de compte fonctionnelles, Formulaire de création de compte complet et fonctionnel, Mots de passe chiffrés et sécurisés</t>
  </si>
  <si>
    <t>Product owner, Scrum master, Développeur mobile, Cybersécurité</t>
  </si>
  <si>
    <t>Prise de photo fonctionnelle, Envoi de photo fonctionnel</t>
  </si>
  <si>
    <t>Product owner, Scrum master, Développeur mobile, Développeur cloud</t>
  </si>
  <si>
    <t>Liste des articles suggérés, Liste des articles à acheter</t>
  </si>
  <si>
    <t>Connexion et création de compte, Prendre et envoyer une photo</t>
  </si>
  <si>
    <t>Ajout d'articles à la liste des articles à acheter fonctionnel, Modification de la liste des articles à acheter fonctionnelle, Suppression d'articles de la liste des articles à acheter fonctionnelle</t>
  </si>
  <si>
    <t>Liste des articles à acheter, Information de paiement, Adresse de livraison</t>
  </si>
  <si>
    <t>Connexion et création de compte, Prendre et envoyer une photo, Gestion de mes articles</t>
  </si>
  <si>
    <t>Traitement sécurisé des informations de paiement, Achat d'articles fonctionnel, Notification de l'achat et de la livraison prévue fonctionnelle</t>
  </si>
  <si>
    <t>Product owner, Scrum master, Développeur mobile, Développeur cloud, Cybersécurité, Juriste</t>
  </si>
  <si>
    <t>Formulaire de gestion des préférences fonctionnel, Notification des nouveaux articles et promotions selon les préférences de l'utilisateur fonctionnelle</t>
  </si>
  <si>
    <t>Product owner, Scrum master, Développeur mobile, Développeur cloud, Data scientist</t>
  </si>
  <si>
    <t>Connexion et création de compte, Prendre et envoyer une photo, Gestion de mes articles, Achat et livraison des articles</t>
  </si>
  <si>
    <t>Partage sur les réseaux sociaux fonctionnel, Prévisualisation du partage avant envoi fonctionnelle</t>
  </si>
  <si>
    <t>Product owner, Scrum master, Développeur mobile, Développeur cloud, Graphiste, Chargé de testing</t>
  </si>
  <si>
    <t>Notification push fonctionnelle, Personnalisation des notifications push en fonction des préférences de l'utilisateur</t>
  </si>
  <si>
    <t>Product owner, Scrum master, Développeur mobile, Data scientist</t>
  </si>
  <si>
    <t>Données d'achat de l'utilisateur, Préférences de l'utilisateur</t>
  </si>
  <si>
    <t>Gestion de mes articles, Gestion de mes préférences</t>
  </si>
  <si>
    <t>Visualisation des statistiques fonctionnelle, Analyse des données utilisateur correcte et précise</t>
  </si>
  <si>
    <t>Product owner, Scrum master, Data scientist, Expert en intelligence artificielle</t>
  </si>
  <si>
    <t>Préférences utilisateur, Articles préférés, Articles suggérés</t>
  </si>
  <si>
    <t>Gestion de mes préférences, Gestion de mes articles</t>
  </si>
  <si>
    <t>Suggestions de tenues complètes générées et affichées de manière fonctionnelle, Possibilité de choisir un article de la suggestion de tenue pour l'ajouter à la liste des articles à acheter</t>
  </si>
  <si>
    <t>Product owner, Scrum master, Développeur mobile, Développeur cloud, Expert en intelligence artificielle</t>
  </si>
  <si>
    <t>Budget estimé total</t>
  </si>
  <si>
    <t>Total</t>
  </si>
  <si>
    <t>Budget estimé worst case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</si>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</sst>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rgb="FF000000"/>
      <name val="Arial"/>
      <family val="2"/>
    </font>
    <font>
      <sz val="8"/>
      <name val="Arial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20" fontId="0" fillId="0" borderId="0" xfId="0" applyNumberFormat="1" applyAlignment="1">
      <alignment wrapText="1"/>
    </xf>
    <xf numFmtId="0" fontId="3" fillId="0" borderId="0" xfId="0" applyFont="1" applyAlignment="1">
      <alignment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0" fontId="1" fillId="0" borderId="4" xfId="0" applyFont="1" applyBorder="1" applyAlignment="1">
      <alignment wrapText="1"/>
    </xf>
    <xf numFmtId="0" fontId="0" fillId="0" borderId="5" xfId="0" applyNumberForma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24"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C2B02201-3F94-4703-9488-2F32FB5E1249}" autoFormatId="16" applyNumberFormats="0" applyBorderFormats="0" applyFontFormats="0" applyPatternFormats="0" applyAlignmentFormats="0" applyWidthHeightFormats="0">
  <queryTableRefresh nextId="21" unboundColumnsLeft="1" unboundColumnsRight="2">
    <queryTableFields count="19">
      <queryTableField id="20" dataBound="0" tableColumnId="19"/>
      <queryTableField id="1" name="Titre" tableColumnId="1"/>
      <queryTableField id="2" name="En tant que" tableColumnId="2"/>
      <queryTableField id="3" name="Je veux..." tableColumnId="3"/>
      <queryTableField id="4" name="...afin de..." tableColumnId="4"/>
      <queryTableField id="5" name="Pondération" tableColumnId="5"/>
      <queryTableField id="6" name="Données nécessaires" tableColumnId="6"/>
      <queryTableField id="7" name="Effort estimé (en jours de développement)" tableColumnId="7"/>
      <queryTableField id="8" name="Hypothèses" tableColumnId="8"/>
      <queryTableField id="9" name="Risques" tableColumnId="9"/>
      <queryTableField id="16" dataBound="0" tableColumnId="16"/>
      <queryTableField id="10" name="Dépendances" tableColumnId="10"/>
      <queryTableField id="11" name="Etat d'avancement" tableColumnId="11"/>
      <queryTableField id="12" name="Critères de &quot;done&quot;" tableColumnId="12"/>
      <queryTableField id="13" name="Deadline" tableColumnId="13"/>
      <queryTableField id="14" name="Profils requis" tableColumnId="14"/>
      <queryTableField id="15" name="Budget estimé" tableColumnId="15"/>
      <queryTableField id="18" dataBound="0" tableColumnId="17"/>
      <queryTableField id="19" dataBound="0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0E6FB0-E16E-4F67-BCC1-2FBD6C8F55F3}" name="backlogv2__2" displayName="backlogv2__2" ref="A1:S10" tableType="queryTable" totalsRowShown="0" headerRowDxfId="0" dataDxfId="23" headerRowBorderDxfId="21" tableBorderDxfId="22" totalsRowBorderDxfId="20">
  <autoFilter ref="A1:S10" xr:uid="{640E6FB0-E16E-4F67-BCC1-2FBD6C8F55F3}"/>
  <tableColumns count="19">
    <tableColumn id="19" xr3:uid="{471FABCF-2233-454C-95C2-F1C77BAD7CE1}" uniqueName="19" name="ID" queryTableFieldId="20" dataDxfId="19"/>
    <tableColumn id="1" xr3:uid="{C7464B77-1931-4236-B2F6-E04DEA3C454F}" uniqueName="1" name="Titre" queryTableFieldId="1" dataDxfId="18"/>
    <tableColumn id="2" xr3:uid="{08FD1A05-E273-4DDA-B802-ACF7E8111C74}" uniqueName="2" name="En tant que" queryTableFieldId="2" dataDxfId="17"/>
    <tableColumn id="3" xr3:uid="{27AEFA8C-9948-4687-9EFE-287366B09D7E}" uniqueName="3" name="Je veux..." queryTableFieldId="3" dataDxfId="16"/>
    <tableColumn id="4" xr3:uid="{6FC5FBC4-8253-4024-A358-8598F00CC213}" uniqueName="4" name="...afin de..." queryTableFieldId="4" dataDxfId="15"/>
    <tableColumn id="5" xr3:uid="{E4631392-FB27-4A13-87CA-14EB04561E81}" uniqueName="5" name="Pondération" queryTableFieldId="5" dataDxfId="14"/>
    <tableColumn id="6" xr3:uid="{0E602CB6-0342-429C-8209-E9D09B000C6B}" uniqueName="6" name="Données nécessaires" queryTableFieldId="6" dataDxfId="13"/>
    <tableColumn id="7" xr3:uid="{783AA7BD-4A56-4FA9-99A9-95D8B6702305}" uniqueName="7" name="Effort estimé (en jours)" queryTableFieldId="7" dataDxfId="12"/>
    <tableColumn id="8" xr3:uid="{F4351CA1-3CFF-496A-8CBF-9EDF770BF045}" uniqueName="8" name="Hypothèses" queryTableFieldId="8" dataDxfId="11"/>
    <tableColumn id="9" xr3:uid="{39B248D2-99FA-4068-B2DC-2A1F81A3109C}" uniqueName="9" name="Risques" queryTableFieldId="9" dataDxfId="10"/>
    <tableColumn id="16" xr3:uid="{2E022B42-6841-4849-AC2E-A4DF2F0BE2BA}" uniqueName="16" name="Solutions" queryTableFieldId="16" dataDxfId="9"/>
    <tableColumn id="10" xr3:uid="{99C8BBEF-1BF6-46E3-A024-EA26049D1C0D}" uniqueName="10" name="Dépendances" queryTableFieldId="10" dataDxfId="8"/>
    <tableColumn id="11" xr3:uid="{6915BEF4-1693-419A-B692-38E659AB4CD9}" uniqueName="11" name="Etat" queryTableFieldId="11" dataDxfId="7"/>
    <tableColumn id="12" xr3:uid="{074CB330-B1B5-46DA-BB4C-E36D21656B99}" uniqueName="12" name="Critères de validation" queryTableFieldId="12" dataDxfId="6"/>
    <tableColumn id="13" xr3:uid="{C25ED6B2-4C82-418F-95A0-0D8675286E86}" uniqueName="13" name="Deadline" queryTableFieldId="13" dataDxfId="5"/>
    <tableColumn id="14" xr3:uid="{596D8455-15A4-49BD-9B28-6BF6CC7D5436}" uniqueName="14" name="Profils requis" queryTableFieldId="14" dataDxfId="4"/>
    <tableColumn id="15" xr3:uid="{7C5D4E52-46FE-472F-961D-EEB54E12D1DD}" uniqueName="15" name="Budget estimé" queryTableFieldId="15" dataDxfId="3"/>
    <tableColumn id="17" xr3:uid="{8B297F90-F892-456E-B0AA-3B573DA8912B}" uniqueName="17" name="Budget estimé total" queryTableFieldId="18" dataDxfId="2"/>
    <tableColumn id="18" xr3:uid="{0CDD78A9-3E32-44CF-AA5E-5624D2EB48B2}" uniqueName="18" name="Budget estimé worst case" queryTableFieldId="19" dataDxfId="1">
      <calculatedColumnFormula>2100*backlogv2__2[[#This Row],[Hypothèses]]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AFF50-3886-41D3-9482-C7C537C86C04}">
  <dimension ref="A1:S16"/>
  <sheetViews>
    <sheetView tabSelected="1" topLeftCell="A5" zoomScale="82" zoomScaleNormal="82" workbookViewId="0">
      <selection activeCell="P23" sqref="P23"/>
    </sheetView>
  </sheetViews>
  <sheetFormatPr baseColWidth="10" defaultColWidth="10.90625" defaultRowHeight="12.5" x14ac:dyDescent="0.25"/>
  <cols>
    <col min="1" max="1" width="4.81640625" style="1" bestFit="1" customWidth="1"/>
    <col min="2" max="2" width="7.08984375" style="1" bestFit="1" customWidth="1"/>
    <col min="3" max="3" width="13" style="1" bestFit="1" customWidth="1"/>
    <col min="4" max="4" width="11.36328125" style="1" bestFit="1" customWidth="1"/>
    <col min="5" max="5" width="12.1796875" style="1" bestFit="1" customWidth="1"/>
    <col min="6" max="6" width="13.54296875" style="1" bestFit="1" customWidth="1"/>
    <col min="7" max="7" width="21.54296875" style="1" bestFit="1" customWidth="1"/>
    <col min="8" max="8" width="23.08984375" style="1" bestFit="1" customWidth="1"/>
    <col min="9" max="9" width="26.7265625" style="1" customWidth="1"/>
    <col min="10" max="10" width="27" customWidth="1"/>
    <col min="11" max="11" width="24.54296875" style="1" customWidth="1"/>
    <col min="12" max="12" width="14.7265625" style="1" bestFit="1" customWidth="1"/>
    <col min="13" max="13" width="6.54296875" style="1" bestFit="1" customWidth="1"/>
    <col min="14" max="14" width="21.453125" style="1" bestFit="1" customWidth="1"/>
    <col min="15" max="15" width="10.453125" style="1" bestFit="1" customWidth="1"/>
    <col min="16" max="16" width="14.54296875" style="1" bestFit="1" customWidth="1"/>
    <col min="17" max="17" width="15.453125" bestFit="1" customWidth="1"/>
    <col min="18" max="18" width="19.90625" style="1" bestFit="1" customWidth="1"/>
    <col min="19" max="19" width="25.54296875" style="1" bestFit="1" customWidth="1"/>
    <col min="20" max="16384" width="10.90625" style="1"/>
  </cols>
  <sheetData>
    <row r="1" spans="1:19" ht="13" x14ac:dyDescent="0.3">
      <c r="A1" s="8" t="s">
        <v>114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71</v>
      </c>
      <c r="I1" s="9" t="s">
        <v>14</v>
      </c>
      <c r="J1" s="9" t="s">
        <v>15</v>
      </c>
      <c r="K1" s="9" t="s">
        <v>74</v>
      </c>
      <c r="L1" s="9" t="s">
        <v>16</v>
      </c>
      <c r="M1" s="9" t="s">
        <v>72</v>
      </c>
      <c r="N1" s="9" t="s">
        <v>73</v>
      </c>
      <c r="O1" s="9" t="s">
        <v>44</v>
      </c>
      <c r="P1" s="9" t="s">
        <v>45</v>
      </c>
      <c r="Q1" s="9" t="s">
        <v>46</v>
      </c>
      <c r="R1" s="9" t="s">
        <v>111</v>
      </c>
      <c r="S1" s="10" t="s">
        <v>113</v>
      </c>
    </row>
    <row r="2" spans="1:19" ht="175" x14ac:dyDescent="0.25">
      <c r="A2" s="11">
        <v>1</v>
      </c>
      <c r="B2" s="5" t="s">
        <v>17</v>
      </c>
      <c r="C2" s="5" t="s">
        <v>6</v>
      </c>
      <c r="D2" s="5" t="s">
        <v>18</v>
      </c>
      <c r="E2" s="5" t="s">
        <v>19</v>
      </c>
      <c r="F2" s="5">
        <v>5</v>
      </c>
      <c r="G2" s="5" t="s">
        <v>84</v>
      </c>
      <c r="H2" s="5">
        <v>2</v>
      </c>
      <c r="I2" s="5" t="s">
        <v>20</v>
      </c>
      <c r="J2" s="5" t="s">
        <v>21</v>
      </c>
      <c r="K2" s="5" t="s">
        <v>80</v>
      </c>
      <c r="L2" s="5" t="s">
        <v>22</v>
      </c>
      <c r="M2" s="5" t="s">
        <v>83</v>
      </c>
      <c r="N2" s="5" t="s">
        <v>85</v>
      </c>
      <c r="O2" s="6">
        <v>44928</v>
      </c>
      <c r="P2" s="5" t="s">
        <v>86</v>
      </c>
      <c r="Q2" s="5" t="s">
        <v>47</v>
      </c>
      <c r="R2" s="4">
        <f>2100*backlogv2__2[[#This Row],[Effort estimé (en jours)]]</f>
        <v>4200</v>
      </c>
      <c r="S2" s="12">
        <f>2100*5</f>
        <v>10500</v>
      </c>
    </row>
    <row r="3" spans="1:19" ht="150" x14ac:dyDescent="0.25">
      <c r="A3" s="11">
        <v>2</v>
      </c>
      <c r="B3" s="5" t="s">
        <v>23</v>
      </c>
      <c r="C3" s="5" t="s">
        <v>6</v>
      </c>
      <c r="D3" s="5" t="s">
        <v>24</v>
      </c>
      <c r="E3" s="5" t="s">
        <v>25</v>
      </c>
      <c r="F3" s="5">
        <v>8</v>
      </c>
      <c r="G3" s="5" t="s">
        <v>7</v>
      </c>
      <c r="H3" s="5">
        <v>3</v>
      </c>
      <c r="I3" s="5" t="s">
        <v>26</v>
      </c>
      <c r="J3" s="5" t="s">
        <v>27</v>
      </c>
      <c r="K3" s="5" t="s">
        <v>75</v>
      </c>
      <c r="L3" s="5" t="s">
        <v>17</v>
      </c>
      <c r="M3" s="5" t="s">
        <v>83</v>
      </c>
      <c r="N3" s="5" t="s">
        <v>87</v>
      </c>
      <c r="O3" s="6">
        <v>44951</v>
      </c>
      <c r="P3" s="7" t="s">
        <v>88</v>
      </c>
      <c r="Q3" s="5" t="s">
        <v>48</v>
      </c>
      <c r="R3" s="4">
        <f>2025*backlogv2__2[[#This Row],[Effort estimé (en jours)]]</f>
        <v>6075</v>
      </c>
      <c r="S3" s="12">
        <f>2025*18</f>
        <v>36450</v>
      </c>
    </row>
    <row r="4" spans="1:19" ht="175" x14ac:dyDescent="0.25">
      <c r="A4" s="11">
        <v>3</v>
      </c>
      <c r="B4" s="5" t="s">
        <v>28</v>
      </c>
      <c r="C4" s="5" t="s">
        <v>6</v>
      </c>
      <c r="D4" s="5" t="s">
        <v>29</v>
      </c>
      <c r="E4" s="5" t="s">
        <v>30</v>
      </c>
      <c r="F4" s="5">
        <v>8</v>
      </c>
      <c r="G4" s="5" t="s">
        <v>89</v>
      </c>
      <c r="H4" s="5">
        <v>4</v>
      </c>
      <c r="I4" s="5" t="s">
        <v>31</v>
      </c>
      <c r="J4" s="5" t="s">
        <v>32</v>
      </c>
      <c r="K4" s="5" t="s">
        <v>76</v>
      </c>
      <c r="L4" s="5" t="s">
        <v>90</v>
      </c>
      <c r="M4" s="5" t="s">
        <v>83</v>
      </c>
      <c r="N4" s="5" t="s">
        <v>91</v>
      </c>
      <c r="O4" s="6">
        <v>44965</v>
      </c>
      <c r="P4" s="7" t="s">
        <v>88</v>
      </c>
      <c r="Q4" s="5" t="s">
        <v>48</v>
      </c>
      <c r="R4" s="4">
        <f>2025*backlogv2__2[[#This Row],[Effort estimé (en jours)]]</f>
        <v>8100</v>
      </c>
      <c r="S4" s="12">
        <f>2025*11</f>
        <v>22275</v>
      </c>
    </row>
    <row r="5" spans="1:19" ht="100" x14ac:dyDescent="0.25">
      <c r="A5" s="11">
        <v>4</v>
      </c>
      <c r="B5" s="5" t="s">
        <v>33</v>
      </c>
      <c r="C5" s="5" t="s">
        <v>6</v>
      </c>
      <c r="D5" s="5" t="s">
        <v>34</v>
      </c>
      <c r="E5" s="5" t="s">
        <v>35</v>
      </c>
      <c r="F5" s="5">
        <v>5</v>
      </c>
      <c r="G5" s="5" t="s">
        <v>92</v>
      </c>
      <c r="H5" s="5">
        <v>5</v>
      </c>
      <c r="I5" s="5" t="s">
        <v>36</v>
      </c>
      <c r="J5" s="5" t="s">
        <v>37</v>
      </c>
      <c r="K5" s="5" t="s">
        <v>81</v>
      </c>
      <c r="L5" s="5" t="s">
        <v>93</v>
      </c>
      <c r="M5" s="5" t="s">
        <v>83</v>
      </c>
      <c r="N5" s="5" t="s">
        <v>94</v>
      </c>
      <c r="O5" s="6">
        <v>44976</v>
      </c>
      <c r="P5" s="7" t="s">
        <v>95</v>
      </c>
      <c r="Q5" s="5" t="s">
        <v>49</v>
      </c>
      <c r="R5" s="4">
        <f>3375*backlogv2__2[[#This Row],[Effort estimé (en jours)]]</f>
        <v>16875</v>
      </c>
      <c r="S5" s="12">
        <f>3375*12</f>
        <v>40500</v>
      </c>
    </row>
    <row r="6" spans="1:19" ht="162.5" x14ac:dyDescent="0.25">
      <c r="A6" s="11">
        <v>5</v>
      </c>
      <c r="B6" s="5" t="s">
        <v>38</v>
      </c>
      <c r="C6" s="5" t="s">
        <v>6</v>
      </c>
      <c r="D6" s="5" t="s">
        <v>8</v>
      </c>
      <c r="E6" s="5" t="s">
        <v>39</v>
      </c>
      <c r="F6" s="5">
        <v>5</v>
      </c>
      <c r="G6" s="5" t="s">
        <v>9</v>
      </c>
      <c r="H6" s="5">
        <v>2</v>
      </c>
      <c r="I6" s="5" t="s">
        <v>40</v>
      </c>
      <c r="J6" s="5" t="s">
        <v>41</v>
      </c>
      <c r="K6" s="5" t="s">
        <v>76</v>
      </c>
      <c r="L6" s="5" t="s">
        <v>17</v>
      </c>
      <c r="M6" s="5" t="s">
        <v>83</v>
      </c>
      <c r="N6" s="5" t="s">
        <v>96</v>
      </c>
      <c r="O6" s="6">
        <v>44987</v>
      </c>
      <c r="P6" s="7" t="s">
        <v>97</v>
      </c>
      <c r="Q6" s="5" t="s">
        <v>50</v>
      </c>
      <c r="R6" s="4">
        <f>2825*backlogv2__2[[#This Row],[Effort estimé (en jours)]]</f>
        <v>5650</v>
      </c>
      <c r="S6" s="12">
        <f>2825*9</f>
        <v>25425</v>
      </c>
    </row>
    <row r="7" spans="1:19" ht="100" x14ac:dyDescent="0.25">
      <c r="A7" s="11">
        <v>6</v>
      </c>
      <c r="B7" s="5" t="s">
        <v>10</v>
      </c>
      <c r="C7" s="5" t="s">
        <v>6</v>
      </c>
      <c r="D7" s="5" t="s">
        <v>11</v>
      </c>
      <c r="E7" s="5" t="s">
        <v>12</v>
      </c>
      <c r="F7" s="5">
        <v>3</v>
      </c>
      <c r="G7" s="5" t="s">
        <v>13</v>
      </c>
      <c r="H7" s="5">
        <v>2</v>
      </c>
      <c r="I7" s="5" t="s">
        <v>42</v>
      </c>
      <c r="J7" s="5" t="s">
        <v>43</v>
      </c>
      <c r="K7" s="5" t="s">
        <v>77</v>
      </c>
      <c r="L7" s="5" t="s">
        <v>98</v>
      </c>
      <c r="M7" s="5" t="s">
        <v>83</v>
      </c>
      <c r="N7" s="5" t="s">
        <v>99</v>
      </c>
      <c r="O7" s="6">
        <v>45002</v>
      </c>
      <c r="P7" s="7" t="s">
        <v>100</v>
      </c>
      <c r="Q7" s="5" t="s">
        <v>51</v>
      </c>
      <c r="R7" s="4">
        <f>2925*backlogv2__2[[#This Row],[Effort estimé (en jours)]]</f>
        <v>5850</v>
      </c>
      <c r="S7" s="12">
        <f>2925*16</f>
        <v>46800</v>
      </c>
    </row>
    <row r="8" spans="1:19" ht="162.5" x14ac:dyDescent="0.25">
      <c r="A8" s="11">
        <v>7</v>
      </c>
      <c r="B8" s="5" t="s">
        <v>52</v>
      </c>
      <c r="C8" s="5" t="s">
        <v>6</v>
      </c>
      <c r="D8" s="5" t="s">
        <v>53</v>
      </c>
      <c r="E8" s="5" t="s">
        <v>54</v>
      </c>
      <c r="F8" s="5">
        <v>5</v>
      </c>
      <c r="G8" s="5" t="s">
        <v>55</v>
      </c>
      <c r="H8" s="5">
        <v>2</v>
      </c>
      <c r="I8" s="5" t="s">
        <v>56</v>
      </c>
      <c r="J8" s="5" t="s">
        <v>57</v>
      </c>
      <c r="K8" s="5" t="s">
        <v>78</v>
      </c>
      <c r="L8" s="5" t="s">
        <v>38</v>
      </c>
      <c r="M8" s="5" t="s">
        <v>83</v>
      </c>
      <c r="N8" s="5" t="s">
        <v>101</v>
      </c>
      <c r="O8" s="6">
        <v>45012</v>
      </c>
      <c r="P8" s="7" t="s">
        <v>102</v>
      </c>
      <c r="Q8" s="5" t="s">
        <v>58</v>
      </c>
      <c r="R8" s="4">
        <f>2050*backlogv2__2[[#This Row],[Effort estimé (en jours)]]</f>
        <v>4100</v>
      </c>
      <c r="S8" s="12">
        <f>2050*7</f>
        <v>14350</v>
      </c>
    </row>
    <row r="9" spans="1:19" ht="137.5" x14ac:dyDescent="0.25">
      <c r="A9" s="11">
        <v>8</v>
      </c>
      <c r="B9" s="5" t="s">
        <v>59</v>
      </c>
      <c r="C9" s="5" t="s">
        <v>6</v>
      </c>
      <c r="D9" s="5" t="s">
        <v>60</v>
      </c>
      <c r="E9" s="5" t="s">
        <v>61</v>
      </c>
      <c r="F9" s="5">
        <v>2</v>
      </c>
      <c r="G9" s="5" t="s">
        <v>103</v>
      </c>
      <c r="H9" s="5">
        <v>3</v>
      </c>
      <c r="I9" s="5" t="s">
        <v>62</v>
      </c>
      <c r="J9" s="5" t="s">
        <v>63</v>
      </c>
      <c r="K9" s="5" t="s">
        <v>82</v>
      </c>
      <c r="L9" s="5" t="s">
        <v>104</v>
      </c>
      <c r="M9" s="5" t="s">
        <v>83</v>
      </c>
      <c r="N9" s="5" t="s">
        <v>105</v>
      </c>
      <c r="O9" s="6">
        <v>45026</v>
      </c>
      <c r="P9" s="7" t="s">
        <v>106</v>
      </c>
      <c r="Q9" s="5" t="s">
        <v>64</v>
      </c>
      <c r="R9" s="4">
        <f>2200*backlogv2__2[[#This Row],[Effort estimé (en jours)]]</f>
        <v>6600</v>
      </c>
      <c r="S9" s="12">
        <f>2200*10</f>
        <v>22000</v>
      </c>
    </row>
    <row r="10" spans="1:19" ht="125" x14ac:dyDescent="0.25">
      <c r="A10" s="13">
        <v>9</v>
      </c>
      <c r="B10" s="14" t="s">
        <v>65</v>
      </c>
      <c r="C10" s="14" t="s">
        <v>6</v>
      </c>
      <c r="D10" s="14" t="s">
        <v>66</v>
      </c>
      <c r="E10" s="14" t="s">
        <v>67</v>
      </c>
      <c r="F10" s="14">
        <v>3</v>
      </c>
      <c r="G10" s="14" t="s">
        <v>107</v>
      </c>
      <c r="H10" s="14">
        <v>3</v>
      </c>
      <c r="I10" s="14" t="s">
        <v>68</v>
      </c>
      <c r="J10" s="14" t="s">
        <v>69</v>
      </c>
      <c r="K10" s="14" t="s">
        <v>79</v>
      </c>
      <c r="L10" s="14" t="s">
        <v>108</v>
      </c>
      <c r="M10" s="14" t="s">
        <v>83</v>
      </c>
      <c r="N10" s="14" t="s">
        <v>109</v>
      </c>
      <c r="O10" s="15">
        <v>45033</v>
      </c>
      <c r="P10" s="16" t="s">
        <v>110</v>
      </c>
      <c r="Q10" s="14" t="s">
        <v>70</v>
      </c>
      <c r="R10" s="17">
        <f>2775*backlogv2__2[[#This Row],[Effort estimé (en jours)]]</f>
        <v>8325</v>
      </c>
      <c r="S10" s="18">
        <f>2775*5</f>
        <v>13875</v>
      </c>
    </row>
    <row r="12" spans="1:19" ht="13" x14ac:dyDescent="0.3">
      <c r="P12" s="3"/>
      <c r="Q12" s="19" t="s">
        <v>112</v>
      </c>
      <c r="R12" s="20">
        <f>SUM(backlogv2__2[Budget estimé total])</f>
        <v>65775</v>
      </c>
      <c r="S12" s="20">
        <f>SUM(backlogv2__2[Budget estimé worst case])</f>
        <v>232175</v>
      </c>
    </row>
    <row r="16" spans="1:19" x14ac:dyDescent="0.25">
      <c r="L16" s="2"/>
    </row>
  </sheetData>
  <phoneticPr fontId="2" type="noConversion"/>
  <conditionalFormatting sqref="E11:E1048576 F1:F1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Y F A A B Q S w M E F A A C A A g A u I 4 i V r F N 2 X + l A A A A 9 g A A A B I A H A B D b 2 5 m a W c v U G F j a 2 F n Z S 5 4 b W w g o h g A K K A U A A A A A A A A A A A A A A A A A A A A A A A A A A A A h Y 9 N C s I w G E S v U r J v / g S R 8 j V d C K 4 s i I K 4 D W l s g 2 0 q S W p 7 N x c e y S t Y 0 a o 7 l / P m L W b u 1 x t k Q 1 N H F + 2 8 a W 2 K G K Y o 0 l a 1 h b F l i r p w j B c o E 7 C R 6 i R L H Y 2 y 9 c n g i x R V I Z w T Q v q + x / 0 M t 6 4 k n F J G D v l 6 p y r d S P S R z X 8 5 N t Y H a Z V G A v a v M Y J j x h i e U 4 4 p k A l C b u x X 4 O P e Z / s D Y d n V o X N a H F 2 8 2 g K Z I p D 3 B / E A U E s D B B Q A A g A I A L i O I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4 j i J W g U 1 C K P 8 B A A C M C A A A E w A c A E Z v c m 1 1 b G F z L 1 N l Y 3 R p b 2 4 x L m 0 g o h g A K K A U A A A A A A A A A A A A A A A A A A A A A A A A A A A A 7 V N N b 9 N A E L 1 H y n 8 Y b Q 8 4 k r G a i l a I y o e S F B U O E E h u D Y e N P U k X 1 r v u 7 t h q F P X / N P w N / z H G T Z U U 2 R U I F U 7 x w R 8 z 4 z d v d t 7 z m J C y B s a b Z / + 0 2 + l 2 / J V 0 m M J M J t + 1 X Z R H E I N G 6 n a A r 7 E t X I I c G f g y G t q k y N B Q 8 E 5 p j A b W E H / 4 Q A z f T D 8 N p m e z F L 2 f j v r 9 6 R Y q S n w p e u H l E L X K F K G L x a k I Y W B 1 k R k f 9 4 9 C O D e J T Z V Z x C f H h 4 f 9 E D 4 X l n B M S 4 3 x 7 j X 6 a A 1 + 7 Y U b U g f i 3 L y k 6 g e h h 9 z Z r P C C G U 7 k j A t H / M 1 / X a B M 0 f l g w z + E y 4 f 4 m d b j R G r p f E y u e A w 5 W e Y I G V O Z q 2 q 9 w 5 s 4 a f z c u m z D u a 7 y Q Q u B c L U S E 0 U O e T y q o Q h v 6 D a E F Z c C S U N w X T R z H x B K L G 6 i K G q k O C b n y k C K b d m R N W m 1 d r L e I i f f G z p 5 F d X k 7 r N D a 0 y 1 Z n J 8 T 3 g p U j n 0 T W J z n o s A P a m s W k O A B r 7 x c X l u C Q x e o r Z 5 j v X C e 8 0 W F 8 v c 0 l V 1 5 1 u A v y j P w z b j w 2 q d o 0 m l S d r Y k C R I X 8 i y T t d N G x U D p 6 i 6 4 0 l q g k K k L A k h f q m 6 7 X U 7 y r R v 9 L H U D 8 R O 7 M F R T / x H x R / v F b 9 X / P M p / r 4 J b 1 4 r s z 3 r V N K G M S t g r r Q H h 9 e F a v Z / W 6 Q L 3 J 7 G X x n p Q f b P 5 p / f u O f 1 3 j z / w j x P 2 a L F B E 8 J f c z j 1 u D + z 2 X 0 E 1 B L A Q I t A B Q A A g A I A L i O I l a x T d l / p Q A A A P Y A A A A S A A A A A A A A A A A A A A A A A A A A A A B D b 2 5 m a W c v U G F j a 2 F n Z S 5 4 b W x Q S w E C L Q A U A A I A C A C 4 j i J W D 8 r p q 6 Q A A A D p A A A A E w A A A A A A A A A A A A A A A A D x A A A A W 0 N v b n R l b n R f V H l w Z X N d L n h t b F B L A Q I t A B Q A A g A I A L i O I l a B T U I o / w E A A I w I A A A T A A A A A A A A A A A A A A A A A O I B A A B G b 3 J t d W x h c y 9 T Z W N 0 a W 9 u M S 5 t U E s F B g A A A A A D A A M A w g A A A C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Y s A A A A A A A A V C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J h Y 2 t s b 2 d 2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l U M j E 6 N D c 6 M T U u O T I 1 O T c 3 N l o i I C 8 + P E V u d H J 5 I F R 5 c G U 9 I k Z p b G x D b 2 x 1 b W 5 U e X B l c y I g V m F s d W U 9 I n N C Z 1 l H Q m d N R 0 F 3 W U d C Z 1 l H I i A v P j x F b n R y e S B U e X B l P S J G a W x s Q 2 9 s d W 1 u T m F t Z X M i I F Z h b H V l P S J z W y Z x d W 9 0 O 1 R p d H J l J n F 1 b 3 Q 7 L C Z x d W 9 0 O 0 V u I H R h b n Q g c X V l J n F 1 b 3 Q 7 L C Z x d W 9 0 O 0 p l I H Z l d X g u L i 4 m c X V v d D s s J n F 1 b 3 Q 7 L i 4 u Y W Z p b i B k Z S 4 u L i Z x d W 9 0 O y w m c X V v d D t Q b 2 5 k w 6 l y Y X R p b 2 4 m c X V v d D s s J n F 1 b 3 Q 7 R G 9 u b s O p Z X M g b s O p Y 2 V z c 2 F p c m V z J n F 1 b 3 Q 7 L C Z x d W 9 0 O 0 V m Z m 9 y d C B l c 3 R p b c O p I C h l b i B q b 3 V y c y B k Z S B k w 6 l 2 Z W x v c H B l b W V u d C k m c X V v d D s s J n F 1 b 3 Q 7 S H l w b 3 R o w 6 h z Z X M m c X V v d D s s J n F 1 b 3 Q 7 U m l z c X V l c y Z x d W 9 0 O y w m c X V v d D t E w 6 l w Z W 5 k Y W 5 j Z X M m c X V v d D s s J n F 1 b 3 Q 7 R X R h d C B k X H U w M D I 3 Y X Z h b m N l b W V u d C Z x d W 9 0 O y w m c X V v d D t D c m l 0 w 6 h y Z X M g Z G U g X C Z x d W 9 0 O 2 R v b m V c J n F 1 b 3 Q 7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Y 2 t s b 2 d 2 M i 9 B d X R v U m V t b 3 Z l Z E N v b H V t b n M x L n t U a X R y Z S w w f S Z x d W 9 0 O y w m c X V v d D t T Z W N 0 a W 9 u M S 9 i Y W N r b G 9 n d j I v Q X V 0 b 1 J l b W 9 2 Z W R D b 2 x 1 b W 5 z M S 5 7 R W 4 g d G F u d C B x d W U s M X 0 m c X V v d D s s J n F 1 b 3 Q 7 U 2 V j d G l v b j E v Y m F j a 2 x v Z 3 Y y L 0 F 1 d G 9 S Z W 1 v d m V k Q 2 9 s d W 1 u c z E u e 0 p l I H Z l d X g u L i 4 s M n 0 m c X V v d D s s J n F 1 b 3 Q 7 U 2 V j d G l v b j E v Y m F j a 2 x v Z 3 Y y L 0 F 1 d G 9 S Z W 1 v d m V k Q 2 9 s d W 1 u c z E u e y 4 u L m F m a W 4 g Z G U u L i 4 s M 3 0 m c X V v d D s s J n F 1 b 3 Q 7 U 2 V j d G l v b j E v Y m F j a 2 x v Z 3 Y y L 0 F 1 d G 9 S Z W 1 v d m V k Q 2 9 s d W 1 u c z E u e 1 B v b m T D q X J h d G l v b i w 0 f S Z x d W 9 0 O y w m c X V v d D t T Z W N 0 a W 9 u M S 9 i Y W N r b G 9 n d j I v Q X V 0 b 1 J l b W 9 2 Z W R D b 2 x 1 b W 5 z M S 5 7 R G 9 u b s O p Z X M g b s O p Y 2 V z c 2 F p c m V z L D V 9 J n F 1 b 3 Q 7 L C Z x d W 9 0 O 1 N l Y 3 R p b 2 4 x L 2 J h Y 2 t s b 2 d 2 M i 9 B d X R v U m V t b 3 Z l Z E N v b H V t b n M x L n t F Z m Z v c n Q g Z X N 0 a W 3 D q S A o Z W 4 g a m 9 1 c n M g Z G U g Z M O p d m V s b 3 B w Z W 1 l b n Q p L D Z 9 J n F 1 b 3 Q 7 L C Z x d W 9 0 O 1 N l Y 3 R p b 2 4 x L 2 J h Y 2 t s b 2 d 2 M i 9 B d X R v U m V t b 3 Z l Z E N v b H V t b n M x L n t I e X B v d G j D q H N l c y w 3 f S Z x d W 9 0 O y w m c X V v d D t T Z W N 0 a W 9 u M S 9 i Y W N r b G 9 n d j I v Q X V 0 b 1 J l b W 9 2 Z W R D b 2 x 1 b W 5 z M S 5 7 U m l z c X V l c y w 4 f S Z x d W 9 0 O y w m c X V v d D t T Z W N 0 a W 9 u M S 9 i Y W N r b G 9 n d j I v Q X V 0 b 1 J l b W 9 2 Z W R D b 2 x 1 b W 5 z M S 5 7 R M O p c G V u Z G F u Y 2 V z L D l 9 J n F 1 b 3 Q 7 L C Z x d W 9 0 O 1 N l Y 3 R p b 2 4 x L 2 J h Y 2 t s b 2 d 2 M i 9 B d X R v U m V t b 3 Z l Z E N v b H V t b n M x L n t F d G F 0 I G R c d T A w M j d h d m F u Y 2 V t Z W 5 0 L D E w f S Z x d W 9 0 O y w m c X V v d D t T Z W N 0 a W 9 u M S 9 i Y W N r b G 9 n d j I v Q X V 0 b 1 J l b W 9 2 Z W R D b 2 x 1 b W 5 z M S 5 7 Q 3 J p d M O o c m V z I G R l I F w m c X V v d D t k b 2 5 l X C Z x d W 9 0 O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J h Y 2 t s b 2 d 2 M i 9 B d X R v U m V t b 3 Z l Z E N v b H V t b n M x L n t U a X R y Z S w w f S Z x d W 9 0 O y w m c X V v d D t T Z W N 0 a W 9 u M S 9 i Y W N r b G 9 n d j I v Q X V 0 b 1 J l b W 9 2 Z W R D b 2 x 1 b W 5 z M S 5 7 R W 4 g d G F u d C B x d W U s M X 0 m c X V v d D s s J n F 1 b 3 Q 7 U 2 V j d G l v b j E v Y m F j a 2 x v Z 3 Y y L 0 F 1 d G 9 S Z W 1 v d m V k Q 2 9 s d W 1 u c z E u e 0 p l I H Z l d X g u L i 4 s M n 0 m c X V v d D s s J n F 1 b 3 Q 7 U 2 V j d G l v b j E v Y m F j a 2 x v Z 3 Y y L 0 F 1 d G 9 S Z W 1 v d m V k Q 2 9 s d W 1 u c z E u e y 4 u L m F m a W 4 g Z G U u L i 4 s M 3 0 m c X V v d D s s J n F 1 b 3 Q 7 U 2 V j d G l v b j E v Y m F j a 2 x v Z 3 Y y L 0 F 1 d G 9 S Z W 1 v d m V k Q 2 9 s d W 1 u c z E u e 1 B v b m T D q X J h d G l v b i w 0 f S Z x d W 9 0 O y w m c X V v d D t T Z W N 0 a W 9 u M S 9 i Y W N r b G 9 n d j I v Q X V 0 b 1 J l b W 9 2 Z W R D b 2 x 1 b W 5 z M S 5 7 R G 9 u b s O p Z X M g b s O p Y 2 V z c 2 F p c m V z L D V 9 J n F 1 b 3 Q 7 L C Z x d W 9 0 O 1 N l Y 3 R p b 2 4 x L 2 J h Y 2 t s b 2 d 2 M i 9 B d X R v U m V t b 3 Z l Z E N v b H V t b n M x L n t F Z m Z v c n Q g Z X N 0 a W 3 D q S A o Z W 4 g a m 9 1 c n M g Z G U g Z M O p d m V s b 3 B w Z W 1 l b n Q p L D Z 9 J n F 1 b 3 Q 7 L C Z x d W 9 0 O 1 N l Y 3 R p b 2 4 x L 2 J h Y 2 t s b 2 d 2 M i 9 B d X R v U m V t b 3 Z l Z E N v b H V t b n M x L n t I e X B v d G j D q H N l c y w 3 f S Z x d W 9 0 O y w m c X V v d D t T Z W N 0 a W 9 u M S 9 i Y W N r b G 9 n d j I v Q X V 0 b 1 J l b W 9 2 Z W R D b 2 x 1 b W 5 z M S 5 7 U m l z c X V l c y w 4 f S Z x d W 9 0 O y w m c X V v d D t T Z W N 0 a W 9 u M S 9 i Y W N r b G 9 n d j I v Q X V 0 b 1 J l b W 9 2 Z W R D b 2 x 1 b W 5 z M S 5 7 R M O p c G V u Z G F u Y 2 V z L D l 9 J n F 1 b 3 Q 7 L C Z x d W 9 0 O 1 N l Y 3 R p b 2 4 x L 2 J h Y 2 t s b 2 d 2 M i 9 B d X R v U m V t b 3 Z l Z E N v b H V t b n M x L n t F d G F 0 I G R c d T A w M j d h d m F u Y 2 V t Z W 5 0 L D E w f S Z x d W 9 0 O y w m c X V v d D t T Z W N 0 a W 9 u M S 9 i Y W N r b G 9 n d j I v Q X V 0 b 1 J l b W 9 2 Z W R D b 2 x 1 b W 5 z M S 5 7 Q 3 J p d M O o c m V z I G R l I F w m c X V v d D t k b 2 5 l X C Z x d W 9 0 O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Y 2 t s b 2 d 2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N r b G 9 n d j I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Y 2 t s b 2 d 2 M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j a 2 x v Z 3 Y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F j a 2 x v Z 3 Y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l U M j I 6 M j U 6 M j E u M D E x N j E 3 N 1 o i I C 8 + P E V u d H J 5 I F R 5 c G U 9 I k Z p b G x D b 2 x 1 b W 5 U e X B l c y I g V m F s d W U 9 I n N C Z 1 l H Q m d N R 0 F 3 W U d C Z 1 l H Q 1 F Z R y I g L z 4 8 R W 5 0 c n k g V H l w Z T 0 i R m l s b E N v b H V t b k 5 h b W V z I i B W Y W x 1 Z T 0 i c 1 s m c X V v d D t U a X R y Z S Z x d W 9 0 O y w m c X V v d D t F b i B 0 Y W 5 0 I H F 1 Z S Z x d W 9 0 O y w m c X V v d D t K Z S B 2 Z X V 4 L i 4 u J n F 1 b 3 Q 7 L C Z x d W 9 0 O y 4 u L m F m a W 4 g Z G U u L i 4 m c X V v d D s s J n F 1 b 3 Q 7 U G 9 u Z M O p c m F 0 a W 9 u J n F 1 b 3 Q 7 L C Z x d W 9 0 O 0 R v b m 7 D q W V z I G 7 D q W N l c 3 N h a X J l c y Z x d W 9 0 O y w m c X V v d D t F Z m Z v c n Q g Z X N 0 a W 3 D q S A o Z W 4 g a m 9 1 c n M g Z G U g Z M O p d m V s b 3 B w Z W 1 l b n Q p J n F 1 b 3 Q 7 L C Z x d W 9 0 O 0 h 5 c G 9 0 a M O o c 2 V z J n F 1 b 3 Q 7 L C Z x d W 9 0 O 1 J p c 3 F 1 Z X M m c X V v d D s s J n F 1 b 3 Q 7 R M O p c G V u Z G F u Y 2 V z J n F 1 b 3 Q 7 L C Z x d W 9 0 O 0 V 0 Y X Q g Z F x 1 M D A y N 2 F 2 Y W 5 j Z W 1 l b n Q m c X V v d D s s J n F 1 b 3 Q 7 Q 3 J p d M O o c m V z I G R l I F w m c X V v d D t k b 2 5 l X C Z x d W 9 0 O y Z x d W 9 0 O y w m c X V v d D t E Z W F k b G l u Z S Z x d W 9 0 O y w m c X V v d D t Q c m 9 m a W x z I H J l c X V p c y Z x d W 9 0 O y w m c X V v d D t C d W R n Z X Q g Z X N 0 a W 3 D q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W N r b G 9 n d j I g K D I p L 0 F 1 d G 9 S Z W 1 v d m V k Q 2 9 s d W 1 u c z E u e 1 R p d H J l L D B 9 J n F 1 b 3 Q 7 L C Z x d W 9 0 O 1 N l Y 3 R p b 2 4 x L 2 J h Y 2 t s b 2 d 2 M i A o M i k v Q X V 0 b 1 J l b W 9 2 Z W R D b 2 x 1 b W 5 z M S 5 7 R W 4 g d G F u d C B x d W U s M X 0 m c X V v d D s s J n F 1 b 3 Q 7 U 2 V j d G l v b j E v Y m F j a 2 x v Z 3 Y y I C g y K S 9 B d X R v U m V t b 3 Z l Z E N v b H V t b n M x L n t K Z S B 2 Z X V 4 L i 4 u L D J 9 J n F 1 b 3 Q 7 L C Z x d W 9 0 O 1 N l Y 3 R p b 2 4 x L 2 J h Y 2 t s b 2 d 2 M i A o M i k v Q X V 0 b 1 J l b W 9 2 Z W R D b 2 x 1 b W 5 z M S 5 7 L i 4 u Y W Z p b i B k Z S 4 u L i w z f S Z x d W 9 0 O y w m c X V v d D t T Z W N 0 a W 9 u M S 9 i Y W N r b G 9 n d j I g K D I p L 0 F 1 d G 9 S Z W 1 v d m V k Q 2 9 s d W 1 u c z E u e 1 B v b m T D q X J h d G l v b i w 0 f S Z x d W 9 0 O y w m c X V v d D t T Z W N 0 a W 9 u M S 9 i Y W N r b G 9 n d j I g K D I p L 0 F 1 d G 9 S Z W 1 v d m V k Q 2 9 s d W 1 u c z E u e 0 R v b m 7 D q W V z I G 7 D q W N l c 3 N h a X J l c y w 1 f S Z x d W 9 0 O y w m c X V v d D t T Z W N 0 a W 9 u M S 9 i Y W N r b G 9 n d j I g K D I p L 0 F 1 d G 9 S Z W 1 v d m V k Q 2 9 s d W 1 u c z E u e 0 V m Z m 9 y d C B l c 3 R p b c O p I C h l b i B q b 3 V y c y B k Z S B k w 6 l 2 Z W x v c H B l b W V u d C k s N n 0 m c X V v d D s s J n F 1 b 3 Q 7 U 2 V j d G l v b j E v Y m F j a 2 x v Z 3 Y y I C g y K S 9 B d X R v U m V t b 3 Z l Z E N v b H V t b n M x L n t I e X B v d G j D q H N l c y w 3 f S Z x d W 9 0 O y w m c X V v d D t T Z W N 0 a W 9 u M S 9 i Y W N r b G 9 n d j I g K D I p L 0 F 1 d G 9 S Z W 1 v d m V k Q 2 9 s d W 1 u c z E u e 1 J p c 3 F 1 Z X M s O H 0 m c X V v d D s s J n F 1 b 3 Q 7 U 2 V j d G l v b j E v Y m F j a 2 x v Z 3 Y y I C g y K S 9 B d X R v U m V t b 3 Z l Z E N v b H V t b n M x L n t E w 6 l w Z W 5 k Y W 5 j Z X M s O X 0 m c X V v d D s s J n F 1 b 3 Q 7 U 2 V j d G l v b j E v Y m F j a 2 x v Z 3 Y y I C g y K S 9 B d X R v U m V t b 3 Z l Z E N v b H V t b n M x L n t F d G F 0 I G R c d T A w M j d h d m F u Y 2 V t Z W 5 0 L D E w f S Z x d W 9 0 O y w m c X V v d D t T Z W N 0 a W 9 u M S 9 i Y W N r b G 9 n d j I g K D I p L 0 F 1 d G 9 S Z W 1 v d m V k Q 2 9 s d W 1 u c z E u e 0 N y a X T D q H J l c y B k Z S B c J n F 1 b 3 Q 7 Z G 9 u Z V w m c X V v d D s s M T F 9 J n F 1 b 3 Q 7 L C Z x d W 9 0 O 1 N l Y 3 R p b 2 4 x L 2 J h Y 2 t s b 2 d 2 M i A o M i k v Q X V 0 b 1 J l b W 9 2 Z W R D b 2 x 1 b W 5 z M S 5 7 R G V h Z G x p b m U s M T J 9 J n F 1 b 3 Q 7 L C Z x d W 9 0 O 1 N l Y 3 R p b 2 4 x L 2 J h Y 2 t s b 2 d 2 M i A o M i k v Q X V 0 b 1 J l b W 9 2 Z W R D b 2 x 1 b W 5 z M S 5 7 U H J v Z m l s c y B y Z X F 1 a X M s M T N 9 J n F 1 b 3 Q 7 L C Z x d W 9 0 O 1 N l Y 3 R p b 2 4 x L 2 J h Y 2 t s b 2 d 2 M i A o M i k v Q X V 0 b 1 J l b W 9 2 Z W R D b 2 x 1 b W 5 z M S 5 7 Q n V k Z 2 V 0 I G V z d G l t w 6 k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i Y W N r b G 9 n d j I g K D I p L 0 F 1 d G 9 S Z W 1 v d m V k Q 2 9 s d W 1 u c z E u e 1 R p d H J l L D B 9 J n F 1 b 3 Q 7 L C Z x d W 9 0 O 1 N l Y 3 R p b 2 4 x L 2 J h Y 2 t s b 2 d 2 M i A o M i k v Q X V 0 b 1 J l b W 9 2 Z W R D b 2 x 1 b W 5 z M S 5 7 R W 4 g d G F u d C B x d W U s M X 0 m c X V v d D s s J n F 1 b 3 Q 7 U 2 V j d G l v b j E v Y m F j a 2 x v Z 3 Y y I C g y K S 9 B d X R v U m V t b 3 Z l Z E N v b H V t b n M x L n t K Z S B 2 Z X V 4 L i 4 u L D J 9 J n F 1 b 3 Q 7 L C Z x d W 9 0 O 1 N l Y 3 R p b 2 4 x L 2 J h Y 2 t s b 2 d 2 M i A o M i k v Q X V 0 b 1 J l b W 9 2 Z W R D b 2 x 1 b W 5 z M S 5 7 L i 4 u Y W Z p b i B k Z S 4 u L i w z f S Z x d W 9 0 O y w m c X V v d D t T Z W N 0 a W 9 u M S 9 i Y W N r b G 9 n d j I g K D I p L 0 F 1 d G 9 S Z W 1 v d m V k Q 2 9 s d W 1 u c z E u e 1 B v b m T D q X J h d G l v b i w 0 f S Z x d W 9 0 O y w m c X V v d D t T Z W N 0 a W 9 u M S 9 i Y W N r b G 9 n d j I g K D I p L 0 F 1 d G 9 S Z W 1 v d m V k Q 2 9 s d W 1 u c z E u e 0 R v b m 7 D q W V z I G 7 D q W N l c 3 N h a X J l c y w 1 f S Z x d W 9 0 O y w m c X V v d D t T Z W N 0 a W 9 u M S 9 i Y W N r b G 9 n d j I g K D I p L 0 F 1 d G 9 S Z W 1 v d m V k Q 2 9 s d W 1 u c z E u e 0 V m Z m 9 y d C B l c 3 R p b c O p I C h l b i B q b 3 V y c y B k Z S B k w 6 l 2 Z W x v c H B l b W V u d C k s N n 0 m c X V v d D s s J n F 1 b 3 Q 7 U 2 V j d G l v b j E v Y m F j a 2 x v Z 3 Y y I C g y K S 9 B d X R v U m V t b 3 Z l Z E N v b H V t b n M x L n t I e X B v d G j D q H N l c y w 3 f S Z x d W 9 0 O y w m c X V v d D t T Z W N 0 a W 9 u M S 9 i Y W N r b G 9 n d j I g K D I p L 0 F 1 d G 9 S Z W 1 v d m V k Q 2 9 s d W 1 u c z E u e 1 J p c 3 F 1 Z X M s O H 0 m c X V v d D s s J n F 1 b 3 Q 7 U 2 V j d G l v b j E v Y m F j a 2 x v Z 3 Y y I C g y K S 9 B d X R v U m V t b 3 Z l Z E N v b H V t b n M x L n t E w 6 l w Z W 5 k Y W 5 j Z X M s O X 0 m c X V v d D s s J n F 1 b 3 Q 7 U 2 V j d G l v b j E v Y m F j a 2 x v Z 3 Y y I C g y K S 9 B d X R v U m V t b 3 Z l Z E N v b H V t b n M x L n t F d G F 0 I G R c d T A w M j d h d m F u Y 2 V t Z W 5 0 L D E w f S Z x d W 9 0 O y w m c X V v d D t T Z W N 0 a W 9 u M S 9 i Y W N r b G 9 n d j I g K D I p L 0 F 1 d G 9 S Z W 1 v d m V k Q 2 9 s d W 1 u c z E u e 0 N y a X T D q H J l c y B k Z S B c J n F 1 b 3 Q 7 Z G 9 u Z V w m c X V v d D s s M T F 9 J n F 1 b 3 Q 7 L C Z x d W 9 0 O 1 N l Y 3 R p b 2 4 x L 2 J h Y 2 t s b 2 d 2 M i A o M i k v Q X V 0 b 1 J l b W 9 2 Z W R D b 2 x 1 b W 5 z M S 5 7 R G V h Z G x p b m U s M T J 9 J n F 1 b 3 Q 7 L C Z x d W 9 0 O 1 N l Y 3 R p b 2 4 x L 2 J h Y 2 t s b 2 d 2 M i A o M i k v Q X V 0 b 1 J l b W 9 2 Z W R D b 2 x 1 b W 5 z M S 5 7 U H J v Z m l s c y B y Z X F 1 a X M s M T N 9 J n F 1 b 3 Q 7 L C Z x d W 9 0 O 1 N l Y 3 R p b 2 4 x L 2 J h Y 2 t s b 2 d 2 M i A o M i k v Q X V 0 b 1 J l b W 9 2 Z W R D b 2 x 1 b W 5 z M S 5 7 Q n V k Z 2 V 0 I G V z d G l t w 6 k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W N r b G 9 n d j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j a 2 x v Z 3 Y y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N r b G 9 n d j I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Y 2 t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y V D E 2 O j Q 5 O j M 4 L j M y O D Q 2 N z l a I i A v P j x F b n R y e S B U e X B l P S J G a W x s Q 2 9 s d W 1 u V H l w Z X M i I F Z h b H V l P S J z Q m d Z R 0 J n T U R C Z 1 k 9 I i A v P j x F b n R y e S B U e X B l P S J G a W x s Q 2 9 s d W 1 u T m F t Z X M i I F Z h b H V l P S J z W y Z x d W 9 0 O 1 R p d H J l J n F 1 b 3 Q 7 L C Z x d W 9 0 O 0 V u I H R h b n Q g c X V l J n F 1 b 3 Q 7 L C Z x d W 9 0 O 0 p l I H Z l d X g u L i 4 m c X V v d D s s J n F 1 b 3 Q 7 L i 4 u Y W Z p b i B k Z S 4 u L i Z x d W 9 0 O y w m c X V v d D t Q b 2 5 k w 6 l y Y X R p b 2 4 m c X V v d D s s J n F 1 b 3 Q 7 R W Z m b 3 J 0 I G V z d G l t w 6 k g K G V u I G p v d X J z K S Z x d W 9 0 O y w m c X V v d D t S a X N x d W V z J n F 1 b 3 Q 7 L C Z x d W 9 0 O 1 N v b H V 0 a W 9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Y 2 t s b 2 c v Q X V 0 b 1 J l b W 9 2 Z W R D b 2 x 1 b W 5 z M S 5 7 V G l 0 c m U s M H 0 m c X V v d D s s J n F 1 b 3 Q 7 U 2 V j d G l v b j E v Y m F j a 2 x v Z y 9 B d X R v U m V t b 3 Z l Z E N v b H V t b n M x L n t F b i B 0 Y W 5 0 I H F 1 Z S w x f S Z x d W 9 0 O y w m c X V v d D t T Z W N 0 a W 9 u M S 9 i Y W N r b G 9 n L 0 F 1 d G 9 S Z W 1 v d m V k Q 2 9 s d W 1 u c z E u e 0 p l I H Z l d X g u L i 4 s M n 0 m c X V v d D s s J n F 1 b 3 Q 7 U 2 V j d G l v b j E v Y m F j a 2 x v Z y 9 B d X R v U m V t b 3 Z l Z E N v b H V t b n M x L n s u L i 5 h Z m l u I G R l L i 4 u L D N 9 J n F 1 b 3 Q 7 L C Z x d W 9 0 O 1 N l Y 3 R p b 2 4 x L 2 J h Y 2 t s b 2 c v Q X V 0 b 1 J l b W 9 2 Z W R D b 2 x 1 b W 5 z M S 5 7 U G 9 u Z M O p c m F 0 a W 9 u L D R 9 J n F 1 b 3 Q 7 L C Z x d W 9 0 O 1 N l Y 3 R p b 2 4 x L 2 J h Y 2 t s b 2 c v Q X V 0 b 1 J l b W 9 2 Z W R D b 2 x 1 b W 5 z M S 5 7 R W Z m b 3 J 0 I G V z d G l t w 6 k g K G V u I G p v d X J z K S w 1 f S Z x d W 9 0 O y w m c X V v d D t T Z W N 0 a W 9 u M S 9 i Y W N r b G 9 n L 0 F 1 d G 9 S Z W 1 v d m V k Q 2 9 s d W 1 u c z E u e 1 J p c 3 F 1 Z X M s N n 0 m c X V v d D s s J n F 1 b 3 Q 7 U 2 V j d G l v b j E v Y m F j a 2 x v Z y 9 B d X R v U m V t b 3 Z l Z E N v b H V t b n M x L n t T b 2 x 1 d G l v b n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m F j a 2 x v Z y 9 B d X R v U m V t b 3 Z l Z E N v b H V t b n M x L n t U a X R y Z S w w f S Z x d W 9 0 O y w m c X V v d D t T Z W N 0 a W 9 u M S 9 i Y W N r b G 9 n L 0 F 1 d G 9 S Z W 1 v d m V k Q 2 9 s d W 1 u c z E u e 0 V u I H R h b n Q g c X V l L D F 9 J n F 1 b 3 Q 7 L C Z x d W 9 0 O 1 N l Y 3 R p b 2 4 x L 2 J h Y 2 t s b 2 c v Q X V 0 b 1 J l b W 9 2 Z W R D b 2 x 1 b W 5 z M S 5 7 S m U g d m V 1 e C 4 u L i w y f S Z x d W 9 0 O y w m c X V v d D t T Z W N 0 a W 9 u M S 9 i Y W N r b G 9 n L 0 F 1 d G 9 S Z W 1 v d m V k Q 2 9 s d W 1 u c z E u e y 4 u L m F m a W 4 g Z G U u L i 4 s M 3 0 m c X V v d D s s J n F 1 b 3 Q 7 U 2 V j d G l v b j E v Y m F j a 2 x v Z y 9 B d X R v U m V t b 3 Z l Z E N v b H V t b n M x L n t Q b 2 5 k w 6 l y Y X R p b 2 4 s N H 0 m c X V v d D s s J n F 1 b 3 Q 7 U 2 V j d G l v b j E v Y m F j a 2 x v Z y 9 B d X R v U m V t b 3 Z l Z E N v b H V t b n M x L n t F Z m Z v c n Q g Z X N 0 a W 3 D q S A o Z W 4 g a m 9 1 c n M p L D V 9 J n F 1 b 3 Q 7 L C Z x d W 9 0 O 1 N l Y 3 R p b 2 4 x L 2 J h Y 2 t s b 2 c v Q X V 0 b 1 J l b W 9 2 Z W R D b 2 x 1 b W 5 z M S 5 7 U m l z c X V l c y w 2 f S Z x d W 9 0 O y w m c X V v d D t T Z W N 0 a W 9 u M S 9 i Y W N r b G 9 n L 0 F 1 d G 9 S Z W 1 v d m V k Q 2 9 s d W 1 u c z E u e 1 N v b H V 0 a W 9 u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j a 2 x v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N r b G 9 n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N r b G 9 n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5 I K p O e P R E e w d + u y H n a V f Q A A A A A C A A A A A A A Q Z g A A A A E A A C A A A A B a Y Q + p R x j v f v k 3 P x N X S J u 5 a 4 x r v P H p f 8 W E X s m j S R c R J Q A A A A A O g A A A A A I A A C A A A A B l L i 8 N 4 x s E B T P D Q w J z r e z H u D q / s A G C R C w L J 4 c e N c b w W l A A A A A h b b g p t 5 H l 7 T q 1 9 B f i 3 z X j e Z r 3 Z F E / F 4 7 2 D + t D o i G X o A r J c f Q q 4 8 8 x N 0 W D E N 2 n D e G 9 x p x 0 S 2 y U R G x A s c m G V a C P U x j 4 w K i B e I J p 5 u H U u S c F u U A A A A A Y h u U o l z q R 1 b 5 p J E r T R M H 4 J + + 7 s G W O O O 1 Q N X J 6 e R b Y D W X d H G c h A c + U T u / 4 K o 7 s 4 r + c b 3 D f 0 + M w I p d r E Y A m O d F z < / D a t a M a s h u p > 
</file>

<file path=customXml/itemProps1.xml><?xml version="1.0" encoding="utf-8"?>
<ds:datastoreItem xmlns:ds="http://schemas.openxmlformats.org/officeDocument/2006/customXml" ds:itemID="{DB9F43CF-D0ED-4426-AFBE-883F2536DD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Moi</cp:lastModifiedBy>
  <dcterms:modified xsi:type="dcterms:W3CDTF">2023-01-13T19:13:00Z</dcterms:modified>
</cp:coreProperties>
</file>