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style4.xml" ContentType="application/vnd.ms-office.chartstyle+xml"/>
  <Override PartName="/xl/charts/colors4.xml" ContentType="application/vnd.ms-office.chartcolorstyle+xml"/>
  <Override PartName="/xl/charts/chart11.xml" ContentType="application/vnd.openxmlformats-officedocument.drawingml.chart+xml"/>
  <Override PartName="/xl/charts/style5.xml" ContentType="application/vnd.ms-office.chartstyle+xml"/>
  <Override PartName="/xl/charts/colors5.xml" ContentType="application/vnd.ms-office.chartcolorstyle+xml"/>
  <Override PartName="/xl/charts/chart12.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est\Documents\Udemy Tab\For Port\Excel\"/>
    </mc:Choice>
  </mc:AlternateContent>
  <bookViews>
    <workbookView xWindow="0" yWindow="0" windowWidth="20490" windowHeight="7500" activeTab="3"/>
  </bookViews>
  <sheets>
    <sheet name="INSTRUCTIONS" sheetId="1" r:id="rId1"/>
    <sheet name="Pivot Tables" sheetId="4" r:id="rId2"/>
    <sheet name="Calc" sheetId="5" r:id="rId3"/>
    <sheet name="Dashboard" sheetId="7" r:id="rId4"/>
    <sheet name="Data" sheetId="3" r:id="rId5"/>
  </sheets>
  <definedNames>
    <definedName name="_xlcn.WorksheetConnection_deliveries.csvA1N180791">Data!$A$1:$O$18079</definedName>
    <definedName name="Slicer_Month">#N/A</definedName>
    <definedName name="Slicer_Quarter">#N/A</definedName>
    <definedName name="Slicer_Region">#N/A</definedName>
  </definedNames>
  <calcPr calcId="162913"/>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uri="GoogleSheetsCustomDataVersion2">
      <go:sheetsCustomData xmlns:go="http://customooxmlschemas.google.com/" r:id="rId10" roundtripDataChecksum="TwRL2oo2S3UluB71+nEPjTqGOkv4dvR+VOyDLyEn5X8="/>
    </ext>
  </extLst>
</workbook>
</file>

<file path=xl/calcChain.xml><?xml version="1.0" encoding="utf-8"?>
<calcChain xmlns="http://schemas.openxmlformats.org/spreadsheetml/2006/main">
  <c r="F48" i="5" l="1"/>
  <c r="E42" i="5"/>
  <c r="E43" i="5"/>
  <c r="E44" i="5"/>
  <c r="E45" i="5"/>
  <c r="E46" i="5"/>
  <c r="E47" i="5"/>
  <c r="E48" i="5"/>
  <c r="E41" i="5"/>
  <c r="E30" i="5"/>
  <c r="E31" i="5"/>
  <c r="E32" i="5"/>
  <c r="E33" i="5"/>
  <c r="E34" i="5"/>
  <c r="E35" i="5"/>
  <c r="E36" i="5"/>
  <c r="E37" i="5"/>
  <c r="E29" i="5"/>
  <c r="F44" i="5"/>
  <c r="F46" i="5"/>
  <c r="F47" i="5"/>
  <c r="F42" i="5"/>
  <c r="F45" i="5"/>
  <c r="F43" i="5"/>
  <c r="F41" i="5"/>
  <c r="F30" i="5"/>
  <c r="F31" i="5"/>
  <c r="F35" i="5"/>
  <c r="F32" i="5"/>
  <c r="F33" i="5"/>
  <c r="F37" i="5"/>
  <c r="F34" i="5"/>
  <c r="F36" i="5"/>
  <c r="F29" i="5"/>
  <c r="G19" i="5"/>
  <c r="G20" i="5"/>
  <c r="G21" i="5"/>
  <c r="G22" i="5"/>
  <c r="G24" i="5"/>
  <c r="G18" i="5"/>
  <c r="G25" i="5"/>
  <c r="G23" i="5"/>
  <c r="G17" i="5"/>
  <c r="F20" i="5"/>
  <c r="F22" i="5"/>
  <c r="F23" i="5"/>
  <c r="F24" i="5"/>
  <c r="F25" i="5"/>
  <c r="F19" i="5"/>
  <c r="F21" i="5"/>
  <c r="F18" i="5"/>
  <c r="F17" i="5"/>
  <c r="F26" i="5" l="1"/>
  <c r="G26" i="5"/>
  <c r="F38" i="5"/>
  <c r="E14" i="4"/>
  <c r="E15" i="4" s="1"/>
  <c r="E11" i="4"/>
  <c r="E12" i="4" s="1"/>
  <c r="E8" i="4"/>
  <c r="E9" i="4" s="1"/>
  <c r="E5" i="4"/>
  <c r="E4" i="4"/>
  <c r="E3" i="4"/>
  <c r="F13" i="5"/>
  <c r="F10" i="5"/>
  <c r="F7" i="5"/>
  <c r="F4" i="5"/>
  <c r="F3" i="5"/>
  <c r="F2" i="5"/>
  <c r="F14" i="5" l="1"/>
  <c r="F11" i="5"/>
  <c r="F8" i="5"/>
</calcChain>
</file>

<file path=xl/sharedStrings.xml><?xml version="1.0" encoding="utf-8"?>
<sst xmlns="http://schemas.openxmlformats.org/spreadsheetml/2006/main" count="235" uniqueCount="53">
  <si>
    <t>Click "File"</t>
  </si>
  <si>
    <t>c</t>
  </si>
  <si>
    <t>then Choose "Download"</t>
  </si>
  <si>
    <t>to Microsoft Excel</t>
  </si>
  <si>
    <t xml:space="preserve"> </t>
  </si>
  <si>
    <t>Month</t>
  </si>
  <si>
    <t>Region</t>
  </si>
  <si>
    <t>Sales</t>
  </si>
  <si>
    <t>Profit</t>
  </si>
  <si>
    <t>Target Sales</t>
  </si>
  <si>
    <t>Customers</t>
  </si>
  <si>
    <t>Quarter</t>
  </si>
  <si>
    <t>Sales Completion Rate</t>
  </si>
  <si>
    <t>Profit Completion Rate</t>
  </si>
  <si>
    <t>Customer Completion Rate</t>
  </si>
  <si>
    <t>Argentina</t>
  </si>
  <si>
    <t>Quarter 1</t>
  </si>
  <si>
    <t>Brazil</t>
  </si>
  <si>
    <t>Chicaco</t>
  </si>
  <si>
    <t>Chile</t>
  </si>
  <si>
    <t>Columbia</t>
  </si>
  <si>
    <t>Los Angeles</t>
  </si>
  <si>
    <t>Peru</t>
  </si>
  <si>
    <t>Quarter 2</t>
  </si>
  <si>
    <t>Quarter 3</t>
  </si>
  <si>
    <t>Values</t>
  </si>
  <si>
    <t>Headers</t>
  </si>
  <si>
    <t>Row Labels</t>
  </si>
  <si>
    <t xml:space="preserve">Sales </t>
  </si>
  <si>
    <t xml:space="preserve">Target Sales </t>
  </si>
  <si>
    <t>Sum of Customers</t>
  </si>
  <si>
    <t>Sum of Profit</t>
  </si>
  <si>
    <t>Sum of Sales</t>
  </si>
  <si>
    <t>Average of Sales Completion Rate</t>
  </si>
  <si>
    <t>Sales Completion</t>
  </si>
  <si>
    <t>Sales Incompletion</t>
  </si>
  <si>
    <t>Grand Total</t>
  </si>
  <si>
    <t>Average of Profit Completion Rate</t>
  </si>
  <si>
    <t>Profit Completion</t>
  </si>
  <si>
    <t>Profit Incompletion</t>
  </si>
  <si>
    <t>Average of Customer Completion Rate</t>
  </si>
  <si>
    <t>Customer Completion</t>
  </si>
  <si>
    <t>Customer Incompletion</t>
  </si>
  <si>
    <t>01-Jan</t>
  </si>
  <si>
    <t>01-Feb</t>
  </si>
  <si>
    <t>01-Mar</t>
  </si>
  <si>
    <t>01-Apr</t>
  </si>
  <si>
    <t>01-May</t>
  </si>
  <si>
    <t>01-Jun</t>
  </si>
  <si>
    <t>01-Jul</t>
  </si>
  <si>
    <t>01-Aug</t>
  </si>
  <si>
    <t>01-Sep</t>
  </si>
  <si>
    <t>Sum of Target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</si>
</sst>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_-* #,##0_-;\-* #,##0_-;_-* &quot;-&quot;??_-;_-@"/>
    <numFmt numFmtId="165" formatCode="\$* #,##0_-;\-* #,##0_-;_-* &quot;-&quot;??_-;_-@"/>
    <numFmt numFmtId="166" formatCode="[$-14C09]d\ mmmm\ yyyy;@"/>
    <numFmt numFmtId="167" formatCode="_-* #,##0_-;\-* #,##0_-;_-* &quot;-&quot;??_-;_-@_-"/>
  </numFmts>
  <fonts count="9" x14ac:knownFonts="1">
    <font>
      <sz val="12"/>
      <color theme="1"/>
      <name val="Calibri"/>
      <scheme val="minor"/>
    </font>
    <font>
      <sz val="12"/>
      <color theme="0"/>
      <name val="Calibri"/>
      <family val="2"/>
    </font>
    <font>
      <b/>
      <sz val="28"/>
      <color rgb="FF000000"/>
      <name val="Calibri"/>
      <family val="2"/>
    </font>
    <font>
      <sz val="12"/>
      <color rgb="FFFFFFFF"/>
      <name val="Calibri"/>
      <family val="2"/>
    </font>
    <font>
      <b/>
      <sz val="22"/>
      <color rgb="FF000000"/>
      <name val="Calibri"/>
      <family val="2"/>
    </font>
    <font>
      <sz val="12"/>
      <color theme="1"/>
      <name val="Calibri"/>
      <family val="2"/>
      <scheme val="minor"/>
    </font>
    <font>
      <sz val="12"/>
      <color theme="1"/>
      <name val="Calibri"/>
      <family val="2"/>
    </font>
    <font>
      <b/>
      <sz val="12"/>
      <color theme="1"/>
      <name val="Calibri"/>
      <family val="2"/>
    </font>
    <font>
      <sz val="12"/>
      <color theme="1"/>
      <name val="Calibri"/>
      <family val="2"/>
      <scheme val="minor"/>
    </font>
  </fonts>
  <fills count="2">
    <fill>
      <patternFill patternType="none"/>
    </fill>
    <fill>
      <patternFill patternType="gray125"/>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right style="thin">
        <color rgb="FF999999"/>
      </right>
      <top style="thin">
        <color rgb="FF999999"/>
      </top>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right/>
      <top style="thin">
        <color rgb="FF999999"/>
      </top>
      <bottom/>
      <diagonal/>
    </border>
    <border>
      <left/>
      <right/>
      <top style="thin">
        <color rgb="FF999999"/>
      </top>
      <bottom style="thin">
        <color rgb="FF999999"/>
      </bottom>
      <diagonal/>
    </border>
    <border>
      <left/>
      <right style="thin">
        <color rgb="FF999999"/>
      </right>
      <top style="thin">
        <color indexed="65"/>
      </top>
      <bottom/>
      <diagonal/>
    </border>
    <border>
      <left style="thin">
        <color rgb="FF999999"/>
      </left>
      <right style="thin">
        <color rgb="FF999999"/>
      </right>
      <top style="thin">
        <color indexed="65"/>
      </top>
      <bottom/>
      <diagonal/>
    </border>
    <border>
      <left/>
      <right/>
      <top/>
      <bottom style="medium">
        <color rgb="FF000000"/>
      </bottom>
      <diagonal/>
    </border>
    <border>
      <left style="thin">
        <color rgb="FF000000"/>
      </left>
      <right style="thin">
        <color rgb="FF000000"/>
      </right>
      <top style="thin">
        <color rgb="FF000000"/>
      </top>
      <bottom style="medium">
        <color rgb="FF000000"/>
      </bottom>
      <diagonal/>
    </border>
  </borders>
  <cellStyleXfs count="2">
    <xf numFmtId="0" fontId="0" fillId="0" borderId="0"/>
    <xf numFmtId="43" fontId="8" fillId="0" borderId="0" applyFont="0" applyFill="0" applyBorder="0" applyAlignment="0" applyProtection="0"/>
  </cellStyleXfs>
  <cellXfs count="51">
    <xf numFmtId="0" fontId="0" fillId="0" borderId="0" xfId="0" applyFont="1" applyAlignment="1"/>
    <xf numFmtId="0" fontId="1" fillId="0" borderId="0" xfId="0" applyFont="1"/>
    <xf numFmtId="0" fontId="2" fillId="0" borderId="0" xfId="0" applyFont="1" applyAlignment="1"/>
    <xf numFmtId="0" fontId="3" fillId="0" borderId="0" xfId="0" applyFont="1" applyAlignment="1"/>
    <xf numFmtId="0" fontId="4" fillId="0" borderId="0" xfId="0" applyFont="1" applyAlignment="1"/>
    <xf numFmtId="18" fontId="1" fillId="0" borderId="0" xfId="0" applyNumberFormat="1" applyFont="1" applyAlignment="1">
      <alignment horizontal="right"/>
    </xf>
    <xf numFmtId="0" fontId="5" fillId="0" borderId="0" xfId="0" applyFont="1"/>
    <xf numFmtId="17" fontId="6" fillId="0" borderId="0" xfId="0" applyNumberFormat="1" applyFont="1"/>
    <xf numFmtId="164" fontId="6" fillId="0" borderId="0" xfId="0" applyNumberFormat="1" applyFont="1"/>
    <xf numFmtId="9" fontId="6" fillId="0" borderId="0" xfId="0" applyNumberFormat="1" applyFont="1"/>
    <xf numFmtId="1" fontId="6" fillId="0" borderId="0" xfId="0" applyNumberFormat="1" applyFont="1"/>
    <xf numFmtId="0" fontId="7" fillId="0" borderId="1" xfId="0" applyFont="1" applyBorder="1"/>
    <xf numFmtId="0" fontId="5" fillId="0" borderId="1" xfId="0" applyFont="1" applyBorder="1"/>
    <xf numFmtId="0" fontId="6" fillId="0" borderId="1" xfId="0" applyFont="1" applyBorder="1"/>
    <xf numFmtId="0" fontId="6" fillId="0" borderId="1" xfId="0" applyFont="1" applyBorder="1" applyAlignment="1">
      <alignment horizontal="left"/>
    </xf>
    <xf numFmtId="164" fontId="6" fillId="0" borderId="1" xfId="0" applyNumberFormat="1" applyFont="1" applyBorder="1"/>
    <xf numFmtId="164" fontId="6" fillId="0" borderId="0" xfId="0" applyNumberFormat="1" applyFont="1"/>
    <xf numFmtId="165" fontId="6" fillId="0" borderId="1" xfId="0" applyNumberFormat="1" applyFont="1" applyBorder="1"/>
    <xf numFmtId="17" fontId="6" fillId="0" borderId="1" xfId="0" applyNumberFormat="1" applyFont="1" applyBorder="1" applyAlignment="1">
      <alignment horizontal="left"/>
    </xf>
    <xf numFmtId="9" fontId="6" fillId="0" borderId="1" xfId="0" applyNumberFormat="1" applyFont="1" applyBorder="1"/>
    <xf numFmtId="0" fontId="0" fillId="0" borderId="2" xfId="0" applyFont="1" applyBorder="1" applyAlignment="1"/>
    <xf numFmtId="0" fontId="0" fillId="0" borderId="4" xfId="0" applyFont="1" applyBorder="1" applyAlignment="1"/>
    <xf numFmtId="0" fontId="0" fillId="0" borderId="6" xfId="0" applyFont="1" applyBorder="1" applyAlignment="1"/>
    <xf numFmtId="0" fontId="0" fillId="0" borderId="7" xfId="0" applyNumberFormat="1" applyFont="1" applyBorder="1" applyAlignment="1"/>
    <xf numFmtId="0" fontId="0" fillId="0" borderId="8" xfId="0" applyNumberFormat="1" applyFont="1" applyBorder="1" applyAlignment="1"/>
    <xf numFmtId="0" fontId="0" fillId="0" borderId="9" xfId="0" applyFont="1" applyBorder="1" applyAlignment="1"/>
    <xf numFmtId="0" fontId="0" fillId="0" borderId="10" xfId="0" applyNumberFormat="1" applyFont="1" applyBorder="1" applyAlignment="1"/>
    <xf numFmtId="0" fontId="0" fillId="0" borderId="2" xfId="0" pivotButton="1" applyFont="1" applyBorder="1" applyAlignment="1"/>
    <xf numFmtId="0" fontId="0" fillId="0" borderId="2" xfId="0" applyFont="1" applyBorder="1" applyAlignment="1">
      <alignment horizontal="left"/>
    </xf>
    <xf numFmtId="0" fontId="0" fillId="0" borderId="3" xfId="0" applyFont="1" applyBorder="1" applyAlignment="1">
      <alignment horizontal="left"/>
    </xf>
    <xf numFmtId="0" fontId="0" fillId="0" borderId="7" xfId="0" applyFont="1" applyBorder="1" applyAlignment="1">
      <alignment horizontal="left"/>
    </xf>
    <xf numFmtId="9" fontId="0" fillId="0" borderId="7" xfId="0" applyNumberFormat="1" applyFont="1" applyBorder="1" applyAlignment="1"/>
    <xf numFmtId="9" fontId="0" fillId="0" borderId="8" xfId="0" applyNumberFormat="1" applyFont="1" applyBorder="1" applyAlignment="1"/>
    <xf numFmtId="9" fontId="0" fillId="0" borderId="10" xfId="0" applyNumberFormat="1" applyFont="1" applyBorder="1" applyAlignment="1"/>
    <xf numFmtId="9" fontId="0" fillId="0" borderId="0" xfId="0" applyNumberFormat="1" applyFont="1" applyAlignment="1"/>
    <xf numFmtId="0" fontId="0" fillId="0" borderId="13" xfId="0" applyFont="1" applyBorder="1" applyAlignment="1"/>
    <xf numFmtId="0" fontId="6" fillId="0" borderId="14" xfId="0" applyFont="1" applyBorder="1"/>
    <xf numFmtId="9" fontId="6" fillId="0" borderId="14" xfId="0" applyNumberFormat="1" applyFont="1" applyBorder="1"/>
    <xf numFmtId="17" fontId="0" fillId="0" borderId="7" xfId="0" applyNumberFormat="1" applyFont="1" applyBorder="1" applyAlignment="1">
      <alignment horizontal="left"/>
    </xf>
    <xf numFmtId="166" fontId="0" fillId="0" borderId="2" xfId="0" applyNumberFormat="1" applyFont="1" applyBorder="1" applyAlignment="1">
      <alignment horizontal="left"/>
    </xf>
    <xf numFmtId="166" fontId="0" fillId="0" borderId="3" xfId="0" applyNumberFormat="1" applyFont="1" applyBorder="1" applyAlignment="1">
      <alignment horizontal="left"/>
    </xf>
    <xf numFmtId="167" fontId="0" fillId="0" borderId="2" xfId="0" applyNumberFormat="1" applyFont="1" applyBorder="1" applyAlignment="1"/>
    <xf numFmtId="167" fontId="0" fillId="0" borderId="6" xfId="0" applyNumberFormat="1" applyFont="1" applyBorder="1" applyAlignment="1"/>
    <xf numFmtId="167" fontId="0" fillId="0" borderId="3" xfId="0" applyNumberFormat="1" applyFont="1" applyBorder="1" applyAlignment="1"/>
    <xf numFmtId="167" fontId="0" fillId="0" borderId="11" xfId="0" applyNumberFormat="1" applyFont="1" applyBorder="1" applyAlignment="1"/>
    <xf numFmtId="167" fontId="0" fillId="0" borderId="7" xfId="0" applyNumberFormat="1" applyFont="1" applyBorder="1" applyAlignment="1"/>
    <xf numFmtId="167" fontId="0" fillId="0" borderId="8" xfId="0" applyNumberFormat="1" applyFont="1" applyBorder="1" applyAlignment="1"/>
    <xf numFmtId="167" fontId="0" fillId="0" borderId="0" xfId="1" applyNumberFormat="1" applyFont="1" applyAlignment="1"/>
    <xf numFmtId="167" fontId="0" fillId="0" borderId="4" xfId="0" applyNumberFormat="1" applyFont="1" applyBorder="1" applyAlignment="1"/>
    <xf numFmtId="167" fontId="0" fillId="0" borderId="12" xfId="0" applyNumberFormat="1" applyFont="1" applyBorder="1" applyAlignment="1"/>
    <xf numFmtId="167" fontId="0" fillId="0" borderId="5" xfId="0" applyNumberFormat="1" applyFont="1" applyBorder="1" applyAlignment="1"/>
  </cellXfs>
  <cellStyles count="2">
    <cellStyle name="Comma" xfId="1" builtinId="3"/>
    <cellStyle name="Normal" xfId="0" builtinId="0"/>
  </cellStyles>
  <dxfs count="23">
    <dxf>
      <numFmt numFmtId="167" formatCode="_-* #,##0_-;\-* #,##0_-;_-* &quot;-&quot;??_-;_-@_-"/>
    </dxf>
    <dxf>
      <numFmt numFmtId="168" formatCode="_-* #,##0.0_-;\-* #,##0.0_-;_-* &quot;-&quot;??_-;_-@_-"/>
    </dxf>
    <dxf>
      <numFmt numFmtId="35" formatCode="_-* #,##0.00_-;\-* #,##0.00_-;_-* &quot;-&quot;??_-;_-@_-"/>
    </dxf>
    <dxf>
      <numFmt numFmtId="167" formatCode="_-* #,##0_-;\-* #,##0_-;_-* &quot;-&quot;??_-;_-@_-"/>
    </dxf>
    <dxf>
      <numFmt numFmtId="168" formatCode="_-* #,##0.0_-;\-* #,##0.0_-;_-* &quot;-&quot;??_-;_-@_-"/>
    </dxf>
    <dxf>
      <numFmt numFmtId="35" formatCode="_-* #,##0.00_-;\-* #,##0.00_-;_-* &quot;-&quot;??_-;_-@_-"/>
    </dxf>
    <dxf>
      <numFmt numFmtId="166" formatCode="[$-14C09]d\ mmmm\ yyyy;@"/>
    </dxf>
    <dxf>
      <numFmt numFmtId="170" formatCode="[$-14C09]d\ mmm\ yyyy;@"/>
    </dxf>
    <dxf>
      <numFmt numFmtId="169" formatCode="[$-F800]dddd\,\ mmmm\ dd\,\ yyyy"/>
    </dxf>
    <dxf>
      <numFmt numFmtId="19" formatCode="dd/mm/yyyy"/>
    </dxf>
    <dxf>
      <numFmt numFmtId="166" formatCode="[$-14C09]d\ mmmm\ yyyy;@"/>
    </dxf>
    <dxf>
      <numFmt numFmtId="167" formatCode="_-* #,##0_-;\-* #,##0_-;_-* &quot;-&quot;??_-;_-@_-"/>
    </dxf>
    <dxf>
      <numFmt numFmtId="168" formatCode="_-* #,##0.0_-;\-* #,##0.0_-;_-* &quot;-&quot;??_-;_-@_-"/>
    </dxf>
    <dxf>
      <numFmt numFmtId="35" formatCode="_-* #,##0.00_-;\-* #,##0.00_-;_-* &quot;-&quot;??_-;_-@_-"/>
    </dxf>
    <dxf>
      <numFmt numFmtId="166" formatCode="[$-14C09]d\ mmmm\ yyyy;@"/>
    </dxf>
    <dxf>
      <numFmt numFmtId="170" formatCode="[$-14C09]d\ mmm\ yyyy;@"/>
    </dxf>
    <dxf>
      <numFmt numFmtId="169" formatCode="[$-F800]dddd\,\ mmmm\ dd\,\ yyyy"/>
    </dxf>
    <dxf>
      <numFmt numFmtId="19" formatCode="dd/mm/yyyy"/>
    </dxf>
    <dxf>
      <numFmt numFmtId="166" formatCode="[$-14C09]d\ mmmm\ yyyy;@"/>
    </dxf>
    <dxf>
      <numFmt numFmtId="13" formatCode="0%"/>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s>
  <tableStyles count="1">
    <tableStyle name="Data-style" pivot="0" count="3">
      <tableStyleElement type="headerRow" dxfId="22"/>
      <tableStyleElement type="firstRowStripe" dxfId="21"/>
      <tableStyleElement type="secondRowStripe"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539873305310535E-2"/>
          <c:y val="0"/>
          <c:w val="0.93972762838607438"/>
          <c:h val="1"/>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BDE-4B0E-80A2-03688DD2A9D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BDE-4B0E-80A2-03688DD2A9D9}"/>
              </c:ext>
            </c:extLst>
          </c:dPt>
          <c:dLbls>
            <c:dLbl>
              <c:idx val="0"/>
              <c:layout>
                <c:manualLayout>
                  <c:x val="-9.7553960793723693E-2"/>
                  <c:y val="-0.3875834581827533"/>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42343055057721635"/>
                      <c:h val="0.25732156974354109"/>
                    </c:manualLayout>
                  </c15:layout>
                </c:ext>
                <c:ext xmlns:c16="http://schemas.microsoft.com/office/drawing/2014/chart" uri="{C3380CC4-5D6E-409C-BE32-E72D297353CC}">
                  <c16:uniqueId val="{00000001-1BDE-4B0E-80A2-03688DD2A9D9}"/>
                </c:ext>
              </c:extLst>
            </c:dLbl>
            <c:dLbl>
              <c:idx val="1"/>
              <c:delete val="1"/>
              <c:extLst>
                <c:ext xmlns:c15="http://schemas.microsoft.com/office/drawing/2012/chart" uri="{CE6537A1-D6FC-4f65-9D91-7224C49458BB}"/>
                <c:ext xmlns:c16="http://schemas.microsoft.com/office/drawing/2014/chart" uri="{C3380CC4-5D6E-409C-BE32-E72D297353CC}">
                  <c16:uniqueId val="{00000003-1BDE-4B0E-80A2-03688DD2A9D9}"/>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Calc!$E$7:$E$8</c:f>
              <c:strCache>
                <c:ptCount val="2"/>
                <c:pt idx="0">
                  <c:v>Sales Completion</c:v>
                </c:pt>
                <c:pt idx="1">
                  <c:v>Sales Incompletion</c:v>
                </c:pt>
              </c:strCache>
            </c:strRef>
          </c:cat>
          <c:val>
            <c:numRef>
              <c:f>Calc!$F$7:$F$8</c:f>
              <c:numCache>
                <c:formatCode>0%</c:formatCode>
                <c:ptCount val="2"/>
                <c:pt idx="0">
                  <c:v>0.85555555555555574</c:v>
                </c:pt>
                <c:pt idx="1">
                  <c:v>0.14444444444444426</c:v>
                </c:pt>
              </c:numCache>
            </c:numRef>
          </c:val>
          <c:extLst>
            <c:ext xmlns:c16="http://schemas.microsoft.com/office/drawing/2014/chart" uri="{C3380CC4-5D6E-409C-BE32-E72D297353CC}">
              <c16:uniqueId val="{00000004-1BDE-4B0E-80A2-03688DD2A9D9}"/>
            </c:ext>
          </c:extLst>
        </c:ser>
        <c:dLbls>
          <c:showLegendKey val="0"/>
          <c:showVal val="1"/>
          <c:showCatName val="0"/>
          <c:showSerName val="0"/>
          <c:showPercent val="0"/>
          <c:showBubbleSize val="0"/>
          <c:showLeaderLines val="1"/>
        </c:dLbls>
        <c:firstSliceAng val="0"/>
        <c:holeSize val="75"/>
      </c:doughnutChart>
    </c:plotArea>
    <c:plotVisOnly val="1"/>
    <c:dispBlanksAs val="gap"/>
    <c:showDLblsOverMax val="0"/>
  </c:chart>
  <c:spPr>
    <a:noFill/>
    <a:ln>
      <a:noFill/>
    </a:ln>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8828061577691797E-2"/>
          <c:y val="0.13455657492354739"/>
          <c:w val="0.89093158421610963"/>
          <c:h val="0.62705386597317536"/>
        </c:manualLayout>
      </c:layout>
      <c:lineChart>
        <c:grouping val="standard"/>
        <c:varyColors val="0"/>
        <c:ser>
          <c:idx val="0"/>
          <c:order val="0"/>
          <c:tx>
            <c:strRef>
              <c:f>Calc!$F$28</c:f>
              <c:strCache>
                <c:ptCount val="1"/>
                <c:pt idx="0">
                  <c:v>Sum of Customers</c:v>
                </c:pt>
              </c:strCache>
            </c:strRef>
          </c:tx>
          <c:spPr>
            <a:ln w="28575" cap="rnd">
              <a:solidFill>
                <a:srgbClr val="002060"/>
              </a:solidFill>
              <a:round/>
            </a:ln>
            <a:effectLst/>
          </c:spPr>
          <c:marker>
            <c:symbol val="circle"/>
            <c:size val="7"/>
            <c:spPr>
              <a:solidFill>
                <a:srgbClr val="00B0F0"/>
              </a:solidFill>
              <a:ln w="9525">
                <a:solidFill>
                  <a:schemeClr val="accent1"/>
                </a:solidFill>
              </a:ln>
              <a:effectLst/>
            </c:spPr>
          </c:marker>
          <c:dLbls>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Calc!$E$29:$E$37</c:f>
              <c:strCache>
                <c:ptCount val="9"/>
                <c:pt idx="0">
                  <c:v>01-Jan</c:v>
                </c:pt>
                <c:pt idx="1">
                  <c:v>01-Feb</c:v>
                </c:pt>
                <c:pt idx="2">
                  <c:v>01-Mar</c:v>
                </c:pt>
                <c:pt idx="3">
                  <c:v>01-Apr</c:v>
                </c:pt>
                <c:pt idx="4">
                  <c:v>01-May</c:v>
                </c:pt>
                <c:pt idx="5">
                  <c:v>01-Jun</c:v>
                </c:pt>
                <c:pt idx="6">
                  <c:v>01-Jul</c:v>
                </c:pt>
                <c:pt idx="7">
                  <c:v>01-Aug</c:v>
                </c:pt>
                <c:pt idx="8">
                  <c:v>01-Sep</c:v>
                </c:pt>
              </c:strCache>
            </c:strRef>
          </c:cat>
          <c:val>
            <c:numRef>
              <c:f>Calc!$F$29:$F$37</c:f>
              <c:numCache>
                <c:formatCode>_-* #,##0_-;\-* #,##0_-;_-* "-"??_-;_-@</c:formatCode>
                <c:ptCount val="9"/>
                <c:pt idx="0">
                  <c:v>300</c:v>
                </c:pt>
                <c:pt idx="1">
                  <c:v>310</c:v>
                </c:pt>
                <c:pt idx="2">
                  <c:v>300</c:v>
                </c:pt>
                <c:pt idx="3">
                  <c:v>700</c:v>
                </c:pt>
                <c:pt idx="4">
                  <c:v>650</c:v>
                </c:pt>
                <c:pt idx="5">
                  <c:v>1600</c:v>
                </c:pt>
                <c:pt idx="6">
                  <c:v>1800</c:v>
                </c:pt>
                <c:pt idx="7">
                  <c:v>1700</c:v>
                </c:pt>
                <c:pt idx="8">
                  <c:v>2000</c:v>
                </c:pt>
              </c:numCache>
            </c:numRef>
          </c:val>
          <c:smooth val="1"/>
          <c:extLst>
            <c:ext xmlns:c16="http://schemas.microsoft.com/office/drawing/2014/chart" uri="{C3380CC4-5D6E-409C-BE32-E72D297353CC}">
              <c16:uniqueId val="{00000000-E734-4249-8ADB-5B6AA3632CFD}"/>
            </c:ext>
          </c:extLst>
        </c:ser>
        <c:dLbls>
          <c:dLblPos val="t"/>
          <c:showLegendKey val="0"/>
          <c:showVal val="1"/>
          <c:showCatName val="0"/>
          <c:showSerName val="0"/>
          <c:showPercent val="0"/>
          <c:showBubbleSize val="0"/>
        </c:dLbls>
        <c:marker val="1"/>
        <c:smooth val="0"/>
        <c:axId val="1111951919"/>
        <c:axId val="1111950255"/>
      </c:lineChart>
      <c:catAx>
        <c:axId val="1111951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111950255"/>
        <c:crosses val="autoZero"/>
        <c:auto val="1"/>
        <c:lblAlgn val="ctr"/>
        <c:lblOffset val="100"/>
        <c:noMultiLvlLbl val="0"/>
      </c:catAx>
      <c:valAx>
        <c:axId val="1111950255"/>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111951919"/>
        <c:crosses val="autoZero"/>
        <c:crossBetween val="between"/>
      </c:valAx>
      <c:spPr>
        <a:noFill/>
        <a:ln w="3175">
          <a:solidFill>
            <a:schemeClr val="bg1"/>
          </a:solidFill>
        </a:ln>
        <a:effectLst>
          <a:softEdge rad="0"/>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700"/>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Calc!$F$40</c:f>
              <c:strCache>
                <c:ptCount val="1"/>
                <c:pt idx="0">
                  <c:v>Sum of Profit</c:v>
                </c:pt>
              </c:strCache>
            </c:strRef>
          </c:tx>
          <c:spPr>
            <a:solidFill>
              <a:srgbClr val="002060"/>
            </a:solidFill>
            <a:ln>
              <a:noFill/>
            </a:ln>
            <a:effectLst/>
          </c:spPr>
          <c:invertIfNegative val="0"/>
          <c:dLbls>
            <c:spPr>
              <a:noFill/>
              <a:ln>
                <a:noFill/>
              </a:ln>
              <a:effectLst/>
            </c:spPr>
            <c:txPr>
              <a:bodyPr rot="0" spcFirstLastPara="1" vertOverflow="ellipsis" vert="horz" wrap="square" anchor="ctr" anchorCtr="1"/>
              <a:lstStyle/>
              <a:p>
                <a:pPr>
                  <a:defRPr sz="5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Calc!$E$41:$E$47</c:f>
              <c:strCache>
                <c:ptCount val="7"/>
                <c:pt idx="0">
                  <c:v>Argentina</c:v>
                </c:pt>
                <c:pt idx="1">
                  <c:v>Brazil</c:v>
                </c:pt>
                <c:pt idx="2">
                  <c:v>Chicaco</c:v>
                </c:pt>
                <c:pt idx="3">
                  <c:v>Chile</c:v>
                </c:pt>
                <c:pt idx="4">
                  <c:v>Columbia</c:v>
                </c:pt>
                <c:pt idx="5">
                  <c:v>Los Angeles</c:v>
                </c:pt>
                <c:pt idx="6">
                  <c:v>Peru</c:v>
                </c:pt>
              </c:strCache>
            </c:strRef>
          </c:cat>
          <c:val>
            <c:numRef>
              <c:f>Calc!$F$41:$F$47</c:f>
              <c:numCache>
                <c:formatCode>_-* #,##0_-;\-* #,##0_-;_-* "-"??_-;_-@</c:formatCode>
                <c:ptCount val="7"/>
                <c:pt idx="0">
                  <c:v>126081</c:v>
                </c:pt>
                <c:pt idx="1">
                  <c:v>129875</c:v>
                </c:pt>
                <c:pt idx="2">
                  <c:v>126793</c:v>
                </c:pt>
                <c:pt idx="3">
                  <c:v>128833</c:v>
                </c:pt>
                <c:pt idx="4">
                  <c:v>125980</c:v>
                </c:pt>
                <c:pt idx="5">
                  <c:v>126209</c:v>
                </c:pt>
                <c:pt idx="6">
                  <c:v>127340</c:v>
                </c:pt>
              </c:numCache>
            </c:numRef>
          </c:val>
          <c:extLst>
            <c:ext xmlns:c16="http://schemas.microsoft.com/office/drawing/2014/chart" uri="{C3380CC4-5D6E-409C-BE32-E72D297353CC}">
              <c16:uniqueId val="{00000000-2B59-443F-B573-AC7B9535D1DD}"/>
            </c:ext>
          </c:extLst>
        </c:ser>
        <c:dLbls>
          <c:dLblPos val="outEnd"/>
          <c:showLegendKey val="0"/>
          <c:showVal val="1"/>
          <c:showCatName val="0"/>
          <c:showSerName val="0"/>
          <c:showPercent val="0"/>
          <c:showBubbleSize val="0"/>
        </c:dLbls>
        <c:gapWidth val="30"/>
        <c:axId val="1151705071"/>
        <c:axId val="1151704239"/>
      </c:barChart>
      <c:catAx>
        <c:axId val="1151705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ysClr val="windowText" lastClr="000000"/>
                </a:solidFill>
                <a:latin typeface="+mn-lt"/>
                <a:ea typeface="+mn-ea"/>
                <a:cs typeface="+mn-cs"/>
              </a:defRPr>
            </a:pPr>
            <a:endParaRPr lang="en-US"/>
          </a:p>
        </c:txPr>
        <c:crossAx val="1151704239"/>
        <c:crosses val="autoZero"/>
        <c:auto val="1"/>
        <c:lblAlgn val="ctr"/>
        <c:lblOffset val="100"/>
        <c:noMultiLvlLbl val="0"/>
      </c:catAx>
      <c:valAx>
        <c:axId val="1151704239"/>
        <c:scaling>
          <c:orientation val="minMax"/>
        </c:scaling>
        <c:delete val="0"/>
        <c:axPos val="b"/>
        <c:majorGridlines>
          <c:spPr>
            <a:ln w="9525" cap="flat" cmpd="sng" algn="ctr">
              <a:solidFill>
                <a:schemeClr val="tx1">
                  <a:lumMod val="15000"/>
                  <a:lumOff val="85000"/>
                </a:schemeClr>
              </a:solidFill>
              <a:round/>
            </a:ln>
            <a:effectLst/>
          </c:spPr>
        </c:majorGridlines>
        <c:numFmt formatCode="_-* #,##0_-;\-* #,##0_-;_-* &quot;-&quot;??_-;_-@" sourceLinked="1"/>
        <c:majorTickMark val="none"/>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ysClr val="windowText" lastClr="000000"/>
                </a:solidFill>
                <a:latin typeface="+mn-lt"/>
                <a:ea typeface="+mn-ea"/>
                <a:cs typeface="+mn-cs"/>
              </a:defRPr>
            </a:pPr>
            <a:endParaRPr lang="en-US"/>
          </a:p>
        </c:txPr>
        <c:crossAx val="11517050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500">
          <a:solidFill>
            <a:sysClr val="windowText" lastClr="000000"/>
          </a:solidFil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Calc!$F$16</c:f>
              <c:strCache>
                <c:ptCount val="1"/>
                <c:pt idx="0">
                  <c:v>Sales </c:v>
                </c:pt>
              </c:strCache>
            </c:strRef>
          </c:tx>
          <c:spPr>
            <a:solidFill>
              <a:srgbClr val="002060"/>
            </a:solidFill>
            <a:ln>
              <a:noFill/>
            </a:ln>
            <a:effectLst/>
          </c:spPr>
          <c:invertIfNegative val="0"/>
          <c:dLbls>
            <c:spPr>
              <a:noFill/>
              <a:ln>
                <a:noFill/>
              </a:ln>
              <a:effectLst/>
            </c:spPr>
            <c:txPr>
              <a:bodyPr rot="0" spcFirstLastPara="1" vertOverflow="ellipsis" vert="horz" wrap="square" anchor="ctr" anchorCtr="0"/>
              <a:lstStyle/>
              <a:p>
                <a:pPr algn="l">
                  <a:defRPr sz="6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Calc!$E$17:$E$25</c:f>
              <c:numCache>
                <c:formatCode>mmm\-yy</c:formatCode>
                <c:ptCount val="9"/>
                <c:pt idx="0">
                  <c:v>44927</c:v>
                </c:pt>
                <c:pt idx="1">
                  <c:v>44958</c:v>
                </c:pt>
                <c:pt idx="2">
                  <c:v>44986</c:v>
                </c:pt>
                <c:pt idx="3">
                  <c:v>45017</c:v>
                </c:pt>
                <c:pt idx="4">
                  <c:v>45047</c:v>
                </c:pt>
                <c:pt idx="5">
                  <c:v>45078</c:v>
                </c:pt>
                <c:pt idx="6">
                  <c:v>45108</c:v>
                </c:pt>
                <c:pt idx="7">
                  <c:v>45139</c:v>
                </c:pt>
                <c:pt idx="8">
                  <c:v>45170</c:v>
                </c:pt>
              </c:numCache>
            </c:numRef>
          </c:cat>
          <c:val>
            <c:numRef>
              <c:f>Calc!$F$17:$F$25</c:f>
              <c:numCache>
                <c:formatCode>_-* #,##0_-;\-* #,##0_-;_-* "-"??_-;_-@_-</c:formatCode>
                <c:ptCount val="9"/>
                <c:pt idx="0">
                  <c:v>30000</c:v>
                </c:pt>
                <c:pt idx="1">
                  <c:v>45000</c:v>
                </c:pt>
                <c:pt idx="2">
                  <c:v>60000</c:v>
                </c:pt>
                <c:pt idx="3">
                  <c:v>54999.999999999993</c:v>
                </c:pt>
                <c:pt idx="4">
                  <c:v>80000.000000000015</c:v>
                </c:pt>
                <c:pt idx="5">
                  <c:v>100000.00000000001</c:v>
                </c:pt>
                <c:pt idx="6">
                  <c:v>129940.69999999998</c:v>
                </c:pt>
                <c:pt idx="7">
                  <c:v>130000.00000000003</c:v>
                </c:pt>
                <c:pt idx="8">
                  <c:v>125000</c:v>
                </c:pt>
              </c:numCache>
            </c:numRef>
          </c:val>
          <c:extLst>
            <c:ext xmlns:c16="http://schemas.microsoft.com/office/drawing/2014/chart" uri="{C3380CC4-5D6E-409C-BE32-E72D297353CC}">
              <c16:uniqueId val="{00000000-A750-4A30-A317-9D8F5452DC47}"/>
            </c:ext>
          </c:extLst>
        </c:ser>
        <c:ser>
          <c:idx val="1"/>
          <c:order val="1"/>
          <c:tx>
            <c:strRef>
              <c:f>Calc!$G$16</c:f>
              <c:strCache>
                <c:ptCount val="1"/>
                <c:pt idx="0">
                  <c:v>Target Sales </c:v>
                </c:pt>
              </c:strCache>
            </c:strRef>
          </c:tx>
          <c:spPr>
            <a:solidFill>
              <a:schemeClr val="bg1">
                <a:lumMod val="85000"/>
              </a:schemeClr>
            </a:solidFill>
            <a:ln>
              <a:noFill/>
            </a:ln>
            <a:effectLst/>
          </c:spPr>
          <c:invertIfNegative val="0"/>
          <c:dLbls>
            <c:spPr>
              <a:solidFill>
                <a:schemeClr val="bg1">
                  <a:lumMod val="85000"/>
                </a:schemeClr>
              </a:solidFill>
              <a:ln>
                <a:noFill/>
              </a:ln>
              <a:effectLst/>
            </c:spPr>
            <c:txPr>
              <a:bodyPr rot="0" spcFirstLastPara="1" vertOverflow="ellipsis" vert="horz" wrap="square" anchor="ctr" anchorCtr="1"/>
              <a:lstStyle/>
              <a:p>
                <a:pPr>
                  <a:defRPr sz="6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Calc!$E$17:$E$25</c:f>
              <c:numCache>
                <c:formatCode>mmm\-yy</c:formatCode>
                <c:ptCount val="9"/>
                <c:pt idx="0">
                  <c:v>44927</c:v>
                </c:pt>
                <c:pt idx="1">
                  <c:v>44958</c:v>
                </c:pt>
                <c:pt idx="2">
                  <c:v>44986</c:v>
                </c:pt>
                <c:pt idx="3">
                  <c:v>45017</c:v>
                </c:pt>
                <c:pt idx="4">
                  <c:v>45047</c:v>
                </c:pt>
                <c:pt idx="5">
                  <c:v>45078</c:v>
                </c:pt>
                <c:pt idx="6">
                  <c:v>45108</c:v>
                </c:pt>
                <c:pt idx="7">
                  <c:v>45139</c:v>
                </c:pt>
                <c:pt idx="8">
                  <c:v>45170</c:v>
                </c:pt>
              </c:numCache>
            </c:numRef>
          </c:cat>
          <c:val>
            <c:numRef>
              <c:f>Calc!$G$17:$G$25</c:f>
              <c:numCache>
                <c:formatCode>_-* #,##0_-;\-* #,##0_-;_-* "-"??_-;_-@_-</c:formatCode>
                <c:ptCount val="9"/>
                <c:pt idx="0">
                  <c:v>20000.000000000004</c:v>
                </c:pt>
                <c:pt idx="1">
                  <c:v>10000.000000000002</c:v>
                </c:pt>
                <c:pt idx="2">
                  <c:v>10000.000000000002</c:v>
                </c:pt>
                <c:pt idx="3">
                  <c:v>40000.000000000007</c:v>
                </c:pt>
                <c:pt idx="4">
                  <c:v>20000.000000000004</c:v>
                </c:pt>
                <c:pt idx="5">
                  <c:v>5999.9999999999991</c:v>
                </c:pt>
                <c:pt idx="6">
                  <c:v>5000.0000000000009</c:v>
                </c:pt>
                <c:pt idx="7">
                  <c:v>5000.0000000000009</c:v>
                </c:pt>
                <c:pt idx="8">
                  <c:v>2000.0000000000002</c:v>
                </c:pt>
              </c:numCache>
            </c:numRef>
          </c:val>
          <c:extLst>
            <c:ext xmlns:c16="http://schemas.microsoft.com/office/drawing/2014/chart" uri="{C3380CC4-5D6E-409C-BE32-E72D297353CC}">
              <c16:uniqueId val="{00000001-A750-4A30-A317-9D8F5452DC47}"/>
            </c:ext>
          </c:extLst>
        </c:ser>
        <c:dLbls>
          <c:dLblPos val="ctr"/>
          <c:showLegendKey val="0"/>
          <c:showVal val="1"/>
          <c:showCatName val="0"/>
          <c:showSerName val="0"/>
          <c:showPercent val="0"/>
          <c:showBubbleSize val="0"/>
        </c:dLbls>
        <c:gapWidth val="40"/>
        <c:overlap val="100"/>
        <c:axId val="840948623"/>
        <c:axId val="840954447"/>
      </c:barChart>
      <c:dateAx>
        <c:axId val="840948623"/>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840954447"/>
        <c:crosses val="autoZero"/>
        <c:auto val="1"/>
        <c:lblOffset val="100"/>
        <c:baseTimeUnit val="months"/>
      </c:dateAx>
      <c:valAx>
        <c:axId val="840954447"/>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840948623"/>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6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539873305310535E-2"/>
          <c:y val="0"/>
          <c:w val="0.93972762838607438"/>
          <c:h val="1"/>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07E-464A-A175-BC55EAA988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07E-464A-A175-BC55EAA988EF}"/>
              </c:ext>
            </c:extLst>
          </c:dPt>
          <c:dLbls>
            <c:dLbl>
              <c:idx val="0"/>
              <c:layout>
                <c:manualLayout>
                  <c:x val="-9.7553960793723693E-2"/>
                  <c:y val="-0.3875834581827533"/>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42343055057721635"/>
                      <c:h val="0.25732156974354109"/>
                    </c:manualLayout>
                  </c15:layout>
                </c:ext>
                <c:ext xmlns:c16="http://schemas.microsoft.com/office/drawing/2014/chart" uri="{C3380CC4-5D6E-409C-BE32-E72D297353CC}">
                  <c16:uniqueId val="{00000001-107E-464A-A175-BC55EAA988EF}"/>
                </c:ext>
              </c:extLst>
            </c:dLbl>
            <c:dLbl>
              <c:idx val="1"/>
              <c:delete val="1"/>
              <c:extLst>
                <c:ext xmlns:c15="http://schemas.microsoft.com/office/drawing/2012/chart" uri="{CE6537A1-D6FC-4f65-9D91-7224C49458BB}"/>
                <c:ext xmlns:c16="http://schemas.microsoft.com/office/drawing/2014/chart" uri="{C3380CC4-5D6E-409C-BE32-E72D297353CC}">
                  <c16:uniqueId val="{00000003-107E-464A-A175-BC55EAA988EF}"/>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Calc!$E$10:$E$11</c:f>
              <c:strCache>
                <c:ptCount val="2"/>
                <c:pt idx="0">
                  <c:v>Profit Completion</c:v>
                </c:pt>
                <c:pt idx="1">
                  <c:v>Profit Incompletion</c:v>
                </c:pt>
              </c:strCache>
            </c:strRef>
          </c:cat>
          <c:val>
            <c:numRef>
              <c:f>Calc!$F$10:$F$11</c:f>
              <c:numCache>
                <c:formatCode>0%</c:formatCode>
                <c:ptCount val="2"/>
                <c:pt idx="0">
                  <c:v>0.85492063492063519</c:v>
                </c:pt>
                <c:pt idx="1">
                  <c:v>0.14507936507936481</c:v>
                </c:pt>
              </c:numCache>
            </c:numRef>
          </c:val>
          <c:extLst>
            <c:ext xmlns:c16="http://schemas.microsoft.com/office/drawing/2014/chart" uri="{C3380CC4-5D6E-409C-BE32-E72D297353CC}">
              <c16:uniqueId val="{00000004-107E-464A-A175-BC55EAA988EF}"/>
            </c:ext>
          </c:extLst>
        </c:ser>
        <c:dLbls>
          <c:showLegendKey val="0"/>
          <c:showVal val="1"/>
          <c:showCatName val="0"/>
          <c:showSerName val="0"/>
          <c:showPercent val="0"/>
          <c:showBubbleSize val="0"/>
          <c:showLeaderLines val="1"/>
        </c:dLbls>
        <c:firstSliceAng val="0"/>
        <c:holeSize val="75"/>
      </c:doughnutChart>
    </c:plotArea>
    <c:plotVisOnly val="1"/>
    <c:dispBlanksAs val="gap"/>
    <c:showDLblsOverMax val="0"/>
  </c:chart>
  <c:spPr>
    <a:noFill/>
    <a:ln>
      <a:noFill/>
    </a:ln>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539873305310535E-2"/>
          <c:y val="0"/>
          <c:w val="0.93972762838607438"/>
          <c:h val="1"/>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5FE-45B9-874A-64B6E19AADF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5FE-45B9-874A-64B6E19AADF3}"/>
              </c:ext>
            </c:extLst>
          </c:dPt>
          <c:dLbls>
            <c:dLbl>
              <c:idx val="0"/>
              <c:layout>
                <c:manualLayout>
                  <c:x val="-9.7553960793723693E-2"/>
                  <c:y val="-0.3875834581827533"/>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42343055057721635"/>
                      <c:h val="0.25732156974354109"/>
                    </c:manualLayout>
                  </c15:layout>
                </c:ext>
                <c:ext xmlns:c16="http://schemas.microsoft.com/office/drawing/2014/chart" uri="{C3380CC4-5D6E-409C-BE32-E72D297353CC}">
                  <c16:uniqueId val="{00000001-75FE-45B9-874A-64B6E19AADF3}"/>
                </c:ext>
              </c:extLst>
            </c:dLbl>
            <c:dLbl>
              <c:idx val="1"/>
              <c:delete val="1"/>
              <c:extLst>
                <c:ext xmlns:c15="http://schemas.microsoft.com/office/drawing/2012/chart" uri="{CE6537A1-D6FC-4f65-9D91-7224C49458BB}"/>
                <c:ext xmlns:c16="http://schemas.microsoft.com/office/drawing/2014/chart" uri="{C3380CC4-5D6E-409C-BE32-E72D297353CC}">
                  <c16:uniqueId val="{00000003-75FE-45B9-874A-64B6E19AADF3}"/>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Calc!$E$13:$E$14</c:f>
              <c:strCache>
                <c:ptCount val="2"/>
                <c:pt idx="0">
                  <c:v>Customer Completion</c:v>
                </c:pt>
                <c:pt idx="1">
                  <c:v>Customer Incompletion</c:v>
                </c:pt>
              </c:strCache>
            </c:strRef>
          </c:cat>
          <c:val>
            <c:numRef>
              <c:f>Calc!$F$13:$F$14</c:f>
              <c:numCache>
                <c:formatCode>0%</c:formatCode>
                <c:ptCount val="2"/>
                <c:pt idx="0">
                  <c:v>0.8447619047619046</c:v>
                </c:pt>
                <c:pt idx="1">
                  <c:v>0.1552380952380954</c:v>
                </c:pt>
              </c:numCache>
            </c:numRef>
          </c:val>
          <c:extLst>
            <c:ext xmlns:c16="http://schemas.microsoft.com/office/drawing/2014/chart" uri="{C3380CC4-5D6E-409C-BE32-E72D297353CC}">
              <c16:uniqueId val="{00000004-75FE-45B9-874A-64B6E19AADF3}"/>
            </c:ext>
          </c:extLst>
        </c:ser>
        <c:dLbls>
          <c:showLegendKey val="0"/>
          <c:showVal val="1"/>
          <c:showCatName val="0"/>
          <c:showSerName val="0"/>
          <c:showPercent val="0"/>
          <c:showBubbleSize val="0"/>
          <c:showLeaderLines val="1"/>
        </c:dLbls>
        <c:firstSliceAng val="0"/>
        <c:holeSize val="75"/>
      </c:doughnutChart>
    </c:plotArea>
    <c:plotVisOnly val="1"/>
    <c:dispBlanksAs val="gap"/>
    <c:showDLblsOverMax val="0"/>
  </c:chart>
  <c:spPr>
    <a:noFill/>
    <a:ln>
      <a:noFill/>
    </a:ln>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Calc!$F$16</c:f>
              <c:strCache>
                <c:ptCount val="1"/>
                <c:pt idx="0">
                  <c:v>Sales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Calc!$E$17:$E$25</c:f>
              <c:numCache>
                <c:formatCode>mmm\-yy</c:formatCode>
                <c:ptCount val="9"/>
                <c:pt idx="0">
                  <c:v>44927</c:v>
                </c:pt>
                <c:pt idx="1">
                  <c:v>44958</c:v>
                </c:pt>
                <c:pt idx="2">
                  <c:v>44986</c:v>
                </c:pt>
                <c:pt idx="3">
                  <c:v>45017</c:v>
                </c:pt>
                <c:pt idx="4">
                  <c:v>45047</c:v>
                </c:pt>
                <c:pt idx="5">
                  <c:v>45078</c:v>
                </c:pt>
                <c:pt idx="6">
                  <c:v>45108</c:v>
                </c:pt>
                <c:pt idx="7">
                  <c:v>45139</c:v>
                </c:pt>
                <c:pt idx="8">
                  <c:v>45170</c:v>
                </c:pt>
              </c:numCache>
            </c:numRef>
          </c:cat>
          <c:val>
            <c:numRef>
              <c:f>Calc!$F$17:$F$25</c:f>
              <c:numCache>
                <c:formatCode>_-* #,##0_-;\-* #,##0_-;_-* "-"??_-;_-@_-</c:formatCode>
                <c:ptCount val="9"/>
                <c:pt idx="0">
                  <c:v>30000</c:v>
                </c:pt>
                <c:pt idx="1">
                  <c:v>45000</c:v>
                </c:pt>
                <c:pt idx="2">
                  <c:v>60000</c:v>
                </c:pt>
                <c:pt idx="3">
                  <c:v>54999.999999999993</c:v>
                </c:pt>
                <c:pt idx="4">
                  <c:v>80000.000000000015</c:v>
                </c:pt>
                <c:pt idx="5">
                  <c:v>100000.00000000001</c:v>
                </c:pt>
                <c:pt idx="6">
                  <c:v>129940.69999999998</c:v>
                </c:pt>
                <c:pt idx="7">
                  <c:v>130000.00000000003</c:v>
                </c:pt>
                <c:pt idx="8">
                  <c:v>125000</c:v>
                </c:pt>
              </c:numCache>
            </c:numRef>
          </c:val>
          <c:extLst>
            <c:ext xmlns:c16="http://schemas.microsoft.com/office/drawing/2014/chart" uri="{C3380CC4-5D6E-409C-BE32-E72D297353CC}">
              <c16:uniqueId val="{00000000-DCAC-4880-A198-5F6DBA12AEF9}"/>
            </c:ext>
          </c:extLst>
        </c:ser>
        <c:ser>
          <c:idx val="1"/>
          <c:order val="1"/>
          <c:tx>
            <c:strRef>
              <c:f>Calc!$G$16</c:f>
              <c:strCache>
                <c:ptCount val="1"/>
                <c:pt idx="0">
                  <c:v>Target Sales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Calc!$E$17:$E$25</c:f>
              <c:numCache>
                <c:formatCode>mmm\-yy</c:formatCode>
                <c:ptCount val="9"/>
                <c:pt idx="0">
                  <c:v>44927</c:v>
                </c:pt>
                <c:pt idx="1">
                  <c:v>44958</c:v>
                </c:pt>
                <c:pt idx="2">
                  <c:v>44986</c:v>
                </c:pt>
                <c:pt idx="3">
                  <c:v>45017</c:v>
                </c:pt>
                <c:pt idx="4">
                  <c:v>45047</c:v>
                </c:pt>
                <c:pt idx="5">
                  <c:v>45078</c:v>
                </c:pt>
                <c:pt idx="6">
                  <c:v>45108</c:v>
                </c:pt>
                <c:pt idx="7">
                  <c:v>45139</c:v>
                </c:pt>
                <c:pt idx="8">
                  <c:v>45170</c:v>
                </c:pt>
              </c:numCache>
            </c:numRef>
          </c:cat>
          <c:val>
            <c:numRef>
              <c:f>Calc!$G$17:$G$25</c:f>
              <c:numCache>
                <c:formatCode>_-* #,##0_-;\-* #,##0_-;_-* "-"??_-;_-@_-</c:formatCode>
                <c:ptCount val="9"/>
                <c:pt idx="0">
                  <c:v>20000.000000000004</c:v>
                </c:pt>
                <c:pt idx="1">
                  <c:v>10000.000000000002</c:v>
                </c:pt>
                <c:pt idx="2">
                  <c:v>10000.000000000002</c:v>
                </c:pt>
                <c:pt idx="3">
                  <c:v>40000.000000000007</c:v>
                </c:pt>
                <c:pt idx="4">
                  <c:v>20000.000000000004</c:v>
                </c:pt>
                <c:pt idx="5">
                  <c:v>5999.9999999999991</c:v>
                </c:pt>
                <c:pt idx="6">
                  <c:v>5000.0000000000009</c:v>
                </c:pt>
                <c:pt idx="7">
                  <c:v>5000.0000000000009</c:v>
                </c:pt>
                <c:pt idx="8">
                  <c:v>2000.0000000000002</c:v>
                </c:pt>
              </c:numCache>
            </c:numRef>
          </c:val>
          <c:extLst>
            <c:ext xmlns:c16="http://schemas.microsoft.com/office/drawing/2014/chart" uri="{C3380CC4-5D6E-409C-BE32-E72D297353CC}">
              <c16:uniqueId val="{00000001-DCAC-4880-A198-5F6DBA12AEF9}"/>
            </c:ext>
          </c:extLst>
        </c:ser>
        <c:dLbls>
          <c:dLblPos val="ctr"/>
          <c:showLegendKey val="0"/>
          <c:showVal val="1"/>
          <c:showCatName val="0"/>
          <c:showSerName val="0"/>
          <c:showPercent val="0"/>
          <c:showBubbleSize val="0"/>
        </c:dLbls>
        <c:gapWidth val="150"/>
        <c:overlap val="100"/>
        <c:axId val="840948623"/>
        <c:axId val="840954447"/>
      </c:barChart>
      <c:dateAx>
        <c:axId val="840948623"/>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954447"/>
        <c:crosses val="autoZero"/>
        <c:auto val="1"/>
        <c:lblOffset val="100"/>
        <c:baseTimeUnit val="months"/>
      </c:dateAx>
      <c:valAx>
        <c:axId val="840954447"/>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94862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Calc!$F$28</c:f>
              <c:strCache>
                <c:ptCount val="1"/>
                <c:pt idx="0">
                  <c:v>Sum of Customers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Calc!$E$29:$E$37</c:f>
              <c:strCache>
                <c:ptCount val="9"/>
                <c:pt idx="0">
                  <c:v>01-Jan</c:v>
                </c:pt>
                <c:pt idx="1">
                  <c:v>01-Feb</c:v>
                </c:pt>
                <c:pt idx="2">
                  <c:v>01-Mar</c:v>
                </c:pt>
                <c:pt idx="3">
                  <c:v>01-Apr</c:v>
                </c:pt>
                <c:pt idx="4">
                  <c:v>01-May</c:v>
                </c:pt>
                <c:pt idx="5">
                  <c:v>01-Jun</c:v>
                </c:pt>
                <c:pt idx="6">
                  <c:v>01-Jul</c:v>
                </c:pt>
                <c:pt idx="7">
                  <c:v>01-Aug</c:v>
                </c:pt>
                <c:pt idx="8">
                  <c:v>01-Sep</c:v>
                </c:pt>
              </c:strCache>
            </c:strRef>
          </c:cat>
          <c:val>
            <c:numRef>
              <c:f>Calc!$F$29:$F$37</c:f>
              <c:numCache>
                <c:formatCode>_-* #,##0_-;\-* #,##0_-;_-* "-"??_-;_-@</c:formatCode>
                <c:ptCount val="9"/>
                <c:pt idx="0">
                  <c:v>300</c:v>
                </c:pt>
                <c:pt idx="1">
                  <c:v>310</c:v>
                </c:pt>
                <c:pt idx="2">
                  <c:v>300</c:v>
                </c:pt>
                <c:pt idx="3">
                  <c:v>700</c:v>
                </c:pt>
                <c:pt idx="4">
                  <c:v>650</c:v>
                </c:pt>
                <c:pt idx="5">
                  <c:v>1600</c:v>
                </c:pt>
                <c:pt idx="6">
                  <c:v>1800</c:v>
                </c:pt>
                <c:pt idx="7">
                  <c:v>1700</c:v>
                </c:pt>
                <c:pt idx="8">
                  <c:v>2000</c:v>
                </c:pt>
              </c:numCache>
            </c:numRef>
          </c:val>
          <c:smooth val="0"/>
          <c:extLst>
            <c:ext xmlns:c16="http://schemas.microsoft.com/office/drawing/2014/chart" uri="{C3380CC4-5D6E-409C-BE32-E72D297353CC}">
              <c16:uniqueId val="{00000000-DF13-440A-93C4-53CEB465F79E}"/>
            </c:ext>
          </c:extLst>
        </c:ser>
        <c:dLbls>
          <c:dLblPos val="t"/>
          <c:showLegendKey val="0"/>
          <c:showVal val="1"/>
          <c:showCatName val="0"/>
          <c:showSerName val="0"/>
          <c:showPercent val="0"/>
          <c:showBubbleSize val="0"/>
        </c:dLbls>
        <c:smooth val="0"/>
        <c:axId val="1111951919"/>
        <c:axId val="1111950255"/>
      </c:lineChart>
      <c:catAx>
        <c:axId val="1111951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950255"/>
        <c:crosses val="autoZero"/>
        <c:auto val="1"/>
        <c:lblAlgn val="ctr"/>
        <c:lblOffset val="100"/>
        <c:noMultiLvlLbl val="0"/>
      </c:catAx>
      <c:valAx>
        <c:axId val="1111950255"/>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951919"/>
        <c:crosses val="autoZero"/>
        <c:crossBetween val="between"/>
      </c:valAx>
      <c:spPr>
        <a:noFill/>
        <a:ln w="3175">
          <a:solidFill>
            <a:schemeClr val="bg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Calc!$F$40</c:f>
              <c:strCache>
                <c:ptCount val="1"/>
                <c:pt idx="0">
                  <c:v>Sum of Profit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Calc!$E$41:$E$47</c:f>
              <c:strCache>
                <c:ptCount val="7"/>
                <c:pt idx="0">
                  <c:v>Argentina</c:v>
                </c:pt>
                <c:pt idx="1">
                  <c:v>Brazil</c:v>
                </c:pt>
                <c:pt idx="2">
                  <c:v>Chicaco</c:v>
                </c:pt>
                <c:pt idx="3">
                  <c:v>Chile</c:v>
                </c:pt>
                <c:pt idx="4">
                  <c:v>Columbia</c:v>
                </c:pt>
                <c:pt idx="5">
                  <c:v>Los Angeles</c:v>
                </c:pt>
                <c:pt idx="6">
                  <c:v>Peru</c:v>
                </c:pt>
              </c:strCache>
            </c:strRef>
          </c:cat>
          <c:val>
            <c:numRef>
              <c:f>Calc!$F$41:$F$47</c:f>
              <c:numCache>
                <c:formatCode>_-* #,##0_-;\-* #,##0_-;_-* "-"??_-;_-@</c:formatCode>
                <c:ptCount val="7"/>
                <c:pt idx="0">
                  <c:v>126081</c:v>
                </c:pt>
                <c:pt idx="1">
                  <c:v>129875</c:v>
                </c:pt>
                <c:pt idx="2">
                  <c:v>126793</c:v>
                </c:pt>
                <c:pt idx="3">
                  <c:v>128833</c:v>
                </c:pt>
                <c:pt idx="4">
                  <c:v>125980</c:v>
                </c:pt>
                <c:pt idx="5">
                  <c:v>126209</c:v>
                </c:pt>
                <c:pt idx="6">
                  <c:v>127340</c:v>
                </c:pt>
              </c:numCache>
            </c:numRef>
          </c:val>
          <c:extLst>
            <c:ext xmlns:c16="http://schemas.microsoft.com/office/drawing/2014/chart" uri="{C3380CC4-5D6E-409C-BE32-E72D297353CC}">
              <c16:uniqueId val="{00000000-F15E-46EC-AA81-ECB783A22DA1}"/>
            </c:ext>
          </c:extLst>
        </c:ser>
        <c:dLbls>
          <c:dLblPos val="outEnd"/>
          <c:showLegendKey val="0"/>
          <c:showVal val="1"/>
          <c:showCatName val="0"/>
          <c:showSerName val="0"/>
          <c:showPercent val="0"/>
          <c:showBubbleSize val="0"/>
        </c:dLbls>
        <c:gapWidth val="182"/>
        <c:axId val="1151705071"/>
        <c:axId val="1151704239"/>
      </c:barChart>
      <c:catAx>
        <c:axId val="1151705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704239"/>
        <c:crosses val="autoZero"/>
        <c:auto val="1"/>
        <c:lblAlgn val="ctr"/>
        <c:lblOffset val="100"/>
        <c:noMultiLvlLbl val="0"/>
      </c:catAx>
      <c:valAx>
        <c:axId val="1151704239"/>
        <c:scaling>
          <c:orientation val="minMax"/>
        </c:scaling>
        <c:delete val="0"/>
        <c:axPos val="b"/>
        <c:majorGridlines>
          <c:spPr>
            <a:ln w="9525" cap="flat" cmpd="sng" algn="ctr">
              <a:solidFill>
                <a:schemeClr val="tx1">
                  <a:lumMod val="15000"/>
                  <a:lumOff val="85000"/>
                </a:schemeClr>
              </a:solidFill>
              <a:round/>
            </a:ln>
            <a:effectLst/>
          </c:spPr>
        </c:majorGridlines>
        <c:numFmt formatCode="_-* #,##0_-;\-* #,##0_-;_-* &quot;-&quot;??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7050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539873305310535E-2"/>
          <c:y val="0"/>
          <c:w val="0.93972762838607438"/>
          <c:h val="1"/>
        </c:manualLayout>
      </c:layout>
      <c:doughnutChart>
        <c:varyColors val="1"/>
        <c:ser>
          <c:idx val="0"/>
          <c:order val="0"/>
          <c:spPr>
            <a:solidFill>
              <a:srgbClr val="002060"/>
            </a:solidFill>
          </c:spPr>
          <c:dPt>
            <c:idx val="0"/>
            <c:bubble3D val="0"/>
            <c:spPr>
              <a:solidFill>
                <a:srgbClr val="002060"/>
              </a:solidFill>
              <a:ln w="19050">
                <a:solidFill>
                  <a:schemeClr val="lt1"/>
                </a:solidFill>
              </a:ln>
              <a:effectLst/>
            </c:spPr>
            <c:extLst>
              <c:ext xmlns:c16="http://schemas.microsoft.com/office/drawing/2014/chart" uri="{C3380CC4-5D6E-409C-BE32-E72D297353CC}">
                <c16:uniqueId val="{00000007-B3B2-486D-AFAB-52890C083235}"/>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9-B3B2-486D-AFAB-52890C083235}"/>
              </c:ext>
            </c:extLst>
          </c:dPt>
          <c:dLbls>
            <c:dLbl>
              <c:idx val="0"/>
              <c:layout>
                <c:manualLayout>
                  <c:x val="-9.7553960793723693E-2"/>
                  <c:y val="-0.3875834581827533"/>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42343055057721635"/>
                      <c:h val="0.25732156974354109"/>
                    </c:manualLayout>
                  </c15:layout>
                </c:ext>
                <c:ext xmlns:c16="http://schemas.microsoft.com/office/drawing/2014/chart" uri="{C3380CC4-5D6E-409C-BE32-E72D297353CC}">
                  <c16:uniqueId val="{00000007-B3B2-486D-AFAB-52890C083235}"/>
                </c:ext>
              </c:extLst>
            </c:dLbl>
            <c:dLbl>
              <c:idx val="1"/>
              <c:delete val="1"/>
              <c:extLst>
                <c:ext xmlns:c15="http://schemas.microsoft.com/office/drawing/2012/chart" uri="{CE6537A1-D6FC-4f65-9D91-7224C49458BB}"/>
                <c:ext xmlns:c16="http://schemas.microsoft.com/office/drawing/2014/chart" uri="{C3380CC4-5D6E-409C-BE32-E72D297353CC}">
                  <c16:uniqueId val="{00000009-B3B2-486D-AFAB-52890C083235}"/>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Calc!$E$7:$E$8</c:f>
              <c:strCache>
                <c:ptCount val="2"/>
                <c:pt idx="0">
                  <c:v>Sales Completion</c:v>
                </c:pt>
                <c:pt idx="1">
                  <c:v>Sales Incompletion</c:v>
                </c:pt>
              </c:strCache>
            </c:strRef>
          </c:cat>
          <c:val>
            <c:numRef>
              <c:f>Calc!$F$7:$F$8</c:f>
              <c:numCache>
                <c:formatCode>0%</c:formatCode>
                <c:ptCount val="2"/>
                <c:pt idx="0">
                  <c:v>0.85555555555555574</c:v>
                </c:pt>
                <c:pt idx="1">
                  <c:v>0.14444444444444426</c:v>
                </c:pt>
              </c:numCache>
            </c:numRef>
          </c:val>
          <c:extLst>
            <c:ext xmlns:c16="http://schemas.microsoft.com/office/drawing/2014/chart" uri="{C3380CC4-5D6E-409C-BE32-E72D297353CC}">
              <c16:uniqueId val="{0000000A-B3B2-486D-AFAB-52890C083235}"/>
            </c:ext>
          </c:extLst>
        </c:ser>
        <c:dLbls>
          <c:showLegendKey val="0"/>
          <c:showVal val="1"/>
          <c:showCatName val="0"/>
          <c:showSerName val="0"/>
          <c:showPercent val="0"/>
          <c:showBubbleSize val="0"/>
          <c:showLeaderLines val="1"/>
        </c:dLbls>
        <c:firstSliceAng val="0"/>
        <c:holeSize val="60"/>
      </c:doughnutChart>
    </c:plotArea>
    <c:plotVisOnly val="1"/>
    <c:dispBlanksAs val="gap"/>
    <c:showDLblsOverMax val="0"/>
  </c:chart>
  <c:spPr>
    <a:noFill/>
    <a:ln>
      <a:noFill/>
    </a:ln>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539873305310535E-2"/>
          <c:y val="0"/>
          <c:w val="0.93972762838607438"/>
          <c:h val="1"/>
        </c:manualLayout>
      </c:layout>
      <c:doughnutChart>
        <c:varyColors val="1"/>
        <c:ser>
          <c:idx val="0"/>
          <c:order val="0"/>
          <c:dPt>
            <c:idx val="0"/>
            <c:bubble3D val="0"/>
            <c:spPr>
              <a:solidFill>
                <a:srgbClr val="002060"/>
              </a:solidFill>
              <a:ln w="19050">
                <a:solidFill>
                  <a:schemeClr val="lt1"/>
                </a:solidFill>
              </a:ln>
              <a:effectLst/>
            </c:spPr>
            <c:extLst>
              <c:ext xmlns:c16="http://schemas.microsoft.com/office/drawing/2014/chart" uri="{C3380CC4-5D6E-409C-BE32-E72D297353CC}">
                <c16:uniqueId val="{00000001-724C-4FB0-A451-B05A95CC054F}"/>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724C-4FB0-A451-B05A95CC054F}"/>
              </c:ext>
            </c:extLst>
          </c:dPt>
          <c:dLbls>
            <c:dLbl>
              <c:idx val="0"/>
              <c:layout>
                <c:manualLayout>
                  <c:x val="-9.7553960793723693E-2"/>
                  <c:y val="-0.3875834581827533"/>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42343055057721635"/>
                      <c:h val="0.25732156974354109"/>
                    </c:manualLayout>
                  </c15:layout>
                </c:ext>
                <c:ext xmlns:c16="http://schemas.microsoft.com/office/drawing/2014/chart" uri="{C3380CC4-5D6E-409C-BE32-E72D297353CC}">
                  <c16:uniqueId val="{00000001-724C-4FB0-A451-B05A95CC054F}"/>
                </c:ext>
              </c:extLst>
            </c:dLbl>
            <c:dLbl>
              <c:idx val="1"/>
              <c:delete val="1"/>
              <c:extLst>
                <c:ext xmlns:c15="http://schemas.microsoft.com/office/drawing/2012/chart" uri="{CE6537A1-D6FC-4f65-9D91-7224C49458BB}"/>
                <c:ext xmlns:c16="http://schemas.microsoft.com/office/drawing/2014/chart" uri="{C3380CC4-5D6E-409C-BE32-E72D297353CC}">
                  <c16:uniqueId val="{00000003-724C-4FB0-A451-B05A95CC054F}"/>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Calc!$E$10:$E$11</c:f>
              <c:strCache>
                <c:ptCount val="2"/>
                <c:pt idx="0">
                  <c:v>Profit Completion</c:v>
                </c:pt>
                <c:pt idx="1">
                  <c:v>Profit Incompletion</c:v>
                </c:pt>
              </c:strCache>
            </c:strRef>
          </c:cat>
          <c:val>
            <c:numRef>
              <c:f>Calc!$F$10:$F$11</c:f>
              <c:numCache>
                <c:formatCode>0%</c:formatCode>
                <c:ptCount val="2"/>
                <c:pt idx="0">
                  <c:v>0.85492063492063519</c:v>
                </c:pt>
                <c:pt idx="1">
                  <c:v>0.14507936507936481</c:v>
                </c:pt>
              </c:numCache>
            </c:numRef>
          </c:val>
          <c:extLst>
            <c:ext xmlns:c16="http://schemas.microsoft.com/office/drawing/2014/chart" uri="{C3380CC4-5D6E-409C-BE32-E72D297353CC}">
              <c16:uniqueId val="{00000004-724C-4FB0-A451-B05A95CC054F}"/>
            </c:ext>
          </c:extLst>
        </c:ser>
        <c:dLbls>
          <c:showLegendKey val="0"/>
          <c:showVal val="1"/>
          <c:showCatName val="0"/>
          <c:showSerName val="0"/>
          <c:showPercent val="0"/>
          <c:showBubbleSize val="0"/>
          <c:showLeaderLines val="1"/>
        </c:dLbls>
        <c:firstSliceAng val="0"/>
        <c:holeSize val="60"/>
      </c:doughnutChart>
    </c:plotArea>
    <c:plotVisOnly val="1"/>
    <c:dispBlanksAs val="gap"/>
    <c:showDLblsOverMax val="0"/>
  </c:chart>
  <c:spPr>
    <a:noFill/>
    <a:ln>
      <a:noFill/>
    </a:ln>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539873305310535E-2"/>
          <c:y val="0"/>
          <c:w val="0.93972762838607438"/>
          <c:h val="1"/>
        </c:manualLayout>
      </c:layout>
      <c:doughnutChart>
        <c:varyColors val="1"/>
        <c:ser>
          <c:idx val="0"/>
          <c:order val="0"/>
          <c:spPr>
            <a:solidFill>
              <a:srgbClr val="002060"/>
            </a:solidFill>
          </c:spPr>
          <c:dPt>
            <c:idx val="0"/>
            <c:bubble3D val="0"/>
            <c:spPr>
              <a:solidFill>
                <a:srgbClr val="002060"/>
              </a:solidFill>
              <a:ln w="19050">
                <a:solidFill>
                  <a:schemeClr val="lt1"/>
                </a:solidFill>
              </a:ln>
              <a:effectLst/>
            </c:spPr>
            <c:extLst>
              <c:ext xmlns:c16="http://schemas.microsoft.com/office/drawing/2014/chart" uri="{C3380CC4-5D6E-409C-BE32-E72D297353CC}">
                <c16:uniqueId val="{00000001-7045-40C6-B04A-D969061FDC21}"/>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7045-40C6-B04A-D969061FDC21}"/>
              </c:ext>
            </c:extLst>
          </c:dPt>
          <c:dLbls>
            <c:dLbl>
              <c:idx val="0"/>
              <c:layout>
                <c:manualLayout>
                  <c:x val="-9.7553960793723693E-2"/>
                  <c:y val="-0.3875834581827533"/>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42343055057721635"/>
                      <c:h val="0.25732156974354109"/>
                    </c:manualLayout>
                  </c15:layout>
                </c:ext>
                <c:ext xmlns:c16="http://schemas.microsoft.com/office/drawing/2014/chart" uri="{C3380CC4-5D6E-409C-BE32-E72D297353CC}">
                  <c16:uniqueId val="{00000001-7045-40C6-B04A-D969061FDC21}"/>
                </c:ext>
              </c:extLst>
            </c:dLbl>
            <c:dLbl>
              <c:idx val="1"/>
              <c:delete val="1"/>
              <c:extLst>
                <c:ext xmlns:c15="http://schemas.microsoft.com/office/drawing/2012/chart" uri="{CE6537A1-D6FC-4f65-9D91-7224C49458BB}"/>
                <c:ext xmlns:c16="http://schemas.microsoft.com/office/drawing/2014/chart" uri="{C3380CC4-5D6E-409C-BE32-E72D297353CC}">
                  <c16:uniqueId val="{00000003-7045-40C6-B04A-D969061FDC21}"/>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Calc!$E$13:$E$14</c:f>
              <c:strCache>
                <c:ptCount val="2"/>
                <c:pt idx="0">
                  <c:v>Customer Completion</c:v>
                </c:pt>
                <c:pt idx="1">
                  <c:v>Customer Incompletion</c:v>
                </c:pt>
              </c:strCache>
            </c:strRef>
          </c:cat>
          <c:val>
            <c:numRef>
              <c:f>Calc!$F$13:$F$14</c:f>
              <c:numCache>
                <c:formatCode>0%</c:formatCode>
                <c:ptCount val="2"/>
                <c:pt idx="0">
                  <c:v>0.8447619047619046</c:v>
                </c:pt>
                <c:pt idx="1">
                  <c:v>0.1552380952380954</c:v>
                </c:pt>
              </c:numCache>
            </c:numRef>
          </c:val>
          <c:extLst>
            <c:ext xmlns:c16="http://schemas.microsoft.com/office/drawing/2014/chart" uri="{C3380CC4-5D6E-409C-BE32-E72D297353CC}">
              <c16:uniqueId val="{00000004-7045-40C6-B04A-D969061FDC21}"/>
            </c:ext>
          </c:extLst>
        </c:ser>
        <c:dLbls>
          <c:showLegendKey val="0"/>
          <c:showVal val="1"/>
          <c:showCatName val="0"/>
          <c:showSerName val="0"/>
          <c:showPercent val="0"/>
          <c:showBubbleSize val="0"/>
          <c:showLeaderLines val="1"/>
        </c:dLbls>
        <c:firstSliceAng val="0"/>
        <c:holeSize val="60"/>
      </c:doughnutChart>
    </c:plotArea>
    <c:plotVisOnly val="1"/>
    <c:dispBlanksAs val="gap"/>
    <c:showDLblsOverMax val="0"/>
  </c:chart>
  <c:spPr>
    <a:noFill/>
    <a:ln>
      <a:noFill/>
    </a:ln>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oneCellAnchor>
    <xdr:from>
      <xdr:col>3</xdr:col>
      <xdr:colOff>238125</xdr:colOff>
      <xdr:row>0</xdr:row>
      <xdr:rowOff>114300</xdr:rowOff>
    </xdr:from>
    <xdr:ext cx="1304925" cy="514350"/>
    <xdr:sp macro="" textlink="">
      <xdr:nvSpPr>
        <xdr:cNvPr id="3" name="Shape 3"/>
        <xdr:cNvSpPr/>
      </xdr:nvSpPr>
      <xdr:spPr>
        <a:xfrm>
          <a:off x="1839350" y="1260750"/>
          <a:ext cx="1289100" cy="497400"/>
        </a:xfrm>
        <a:prstGeom prst="rightArrow">
          <a:avLst>
            <a:gd name="adj1" fmla="val 50000"/>
            <a:gd name="adj2" fmla="val 50000"/>
          </a:avLst>
        </a:prstGeom>
        <a:solidFill>
          <a:srgbClr val="00FF00"/>
        </a:solid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ctr" rtl="0">
            <a:spcBef>
              <a:spcPts val="0"/>
            </a:spcBef>
            <a:spcAft>
              <a:spcPts val="0"/>
            </a:spcAft>
            <a:buNone/>
          </a:pPr>
          <a:endParaRPr sz="1400"/>
        </a:p>
      </xdr:txBody>
    </xdr:sp>
    <xdr:clientData fLocksWithSheet="0"/>
  </xdr:oneCellAnchor>
  <xdr:oneCellAnchor>
    <xdr:from>
      <xdr:col>3</xdr:col>
      <xdr:colOff>257175</xdr:colOff>
      <xdr:row>10</xdr:row>
      <xdr:rowOff>66675</xdr:rowOff>
    </xdr:from>
    <xdr:ext cx="1266825" cy="1847850"/>
    <xdr:sp macro="" textlink="">
      <xdr:nvSpPr>
        <xdr:cNvPr id="4" name="Shape 4"/>
        <xdr:cNvSpPr/>
      </xdr:nvSpPr>
      <xdr:spPr>
        <a:xfrm rot="5400000">
          <a:off x="2448400" y="1118625"/>
          <a:ext cx="974400" cy="838500"/>
        </a:xfrm>
        <a:prstGeom prst="bentUpArrow">
          <a:avLst>
            <a:gd name="adj1" fmla="val 25000"/>
            <a:gd name="adj2" fmla="val 25000"/>
            <a:gd name="adj3" fmla="val 25000"/>
          </a:avLst>
        </a:prstGeom>
        <a:solidFill>
          <a:srgbClr val="00FF00"/>
        </a:solid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ctr" rtl="0">
            <a:spcBef>
              <a:spcPts val="0"/>
            </a:spcBef>
            <a:spcAft>
              <a:spcPts val="0"/>
            </a:spcAft>
            <a:buNone/>
          </a:pPr>
          <a:endParaRPr sz="1400"/>
        </a:p>
      </xdr:txBody>
    </xdr:sp>
    <xdr:clientData fLocksWithSheet="0"/>
  </xdr:oneCellAnchor>
  <xdr:oneCellAnchor>
    <xdr:from>
      <xdr:col>5</xdr:col>
      <xdr:colOff>57150</xdr:colOff>
      <xdr:row>0</xdr:row>
      <xdr:rowOff>0</xdr:rowOff>
    </xdr:from>
    <xdr:ext cx="4143375" cy="552450"/>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57150</xdr:colOff>
      <xdr:row>3</xdr:row>
      <xdr:rowOff>57150</xdr:rowOff>
    </xdr:from>
    <xdr:ext cx="6038850" cy="3267075"/>
    <xdr:pic>
      <xdr:nvPicPr>
        <xdr:cNvPr id="5" name="image2.png" title="Image"/>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6</xdr:col>
      <xdr:colOff>238125</xdr:colOff>
      <xdr:row>3</xdr:row>
      <xdr:rowOff>133350</xdr:rowOff>
    </xdr:from>
    <xdr:to>
      <xdr:col>7</xdr:col>
      <xdr:colOff>409574</xdr:colOff>
      <xdr:row>7</xdr:row>
      <xdr:rowOff>123825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666750</xdr:colOff>
      <xdr:row>3</xdr:row>
      <xdr:rowOff>152400</xdr:rowOff>
    </xdr:from>
    <xdr:to>
      <xdr:col>9</xdr:col>
      <xdr:colOff>238124</xdr:colOff>
      <xdr:row>7</xdr:row>
      <xdr:rowOff>142875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476250</xdr:colOff>
      <xdr:row>3</xdr:row>
      <xdr:rowOff>171450</xdr:rowOff>
    </xdr:from>
    <xdr:to>
      <xdr:col>11</xdr:col>
      <xdr:colOff>47624</xdr:colOff>
      <xdr:row>7</xdr:row>
      <xdr:rowOff>161925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257175</xdr:colOff>
      <xdr:row>12</xdr:row>
      <xdr:rowOff>28575</xdr:rowOff>
    </xdr:from>
    <xdr:to>
      <xdr:col>14</xdr:col>
      <xdr:colOff>28575</xdr:colOff>
      <xdr:row>25</xdr:row>
      <xdr:rowOff>161925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219075</xdr:colOff>
      <xdr:row>26</xdr:row>
      <xdr:rowOff>19049</xdr:rowOff>
    </xdr:from>
    <xdr:to>
      <xdr:col>14</xdr:col>
      <xdr:colOff>533400</xdr:colOff>
      <xdr:row>36</xdr:row>
      <xdr:rowOff>178799</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295275</xdr:colOff>
      <xdr:row>37</xdr:row>
      <xdr:rowOff>9525</xdr:rowOff>
    </xdr:from>
    <xdr:to>
      <xdr:col>14</xdr:col>
      <xdr:colOff>66675</xdr:colOff>
      <xdr:row>50</xdr:row>
      <xdr:rowOff>152400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114302</xdr:colOff>
      <xdr:row>4</xdr:row>
      <xdr:rowOff>142875</xdr:rowOff>
    </xdr:from>
    <xdr:to>
      <xdr:col>5</xdr:col>
      <xdr:colOff>438150</xdr:colOff>
      <xdr:row>11</xdr:row>
      <xdr:rowOff>114300</xdr:rowOff>
    </xdr:to>
    <mc:AlternateContent xmlns:mc="http://schemas.openxmlformats.org/markup-compatibility/2006" xmlns:a14="http://schemas.microsoft.com/office/drawing/2010/main">
      <mc:Choice Requires="a14">
        <xdr:graphicFrame macro="">
          <xdr:nvGraphicFramePr>
            <xdr:cNvPr id="19"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886202" y="942975"/>
              <a:ext cx="1838323"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628650</xdr:colOff>
      <xdr:row>4</xdr:row>
      <xdr:rowOff>114300</xdr:rowOff>
    </xdr:from>
    <xdr:to>
      <xdr:col>8</xdr:col>
      <xdr:colOff>152400</xdr:colOff>
      <xdr:row>17</xdr:row>
      <xdr:rowOff>171450</xdr:rowOff>
    </xdr:to>
    <mc:AlternateContent xmlns:mc="http://schemas.openxmlformats.org/markup-compatibility/2006" xmlns:a14="http://schemas.microsoft.com/office/drawing/2010/main">
      <mc:Choice Requires="a14">
        <xdr:graphicFrame macro="">
          <xdr:nvGraphicFramePr>
            <xdr:cNvPr id="2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915025" y="9144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57150</xdr:colOff>
      <xdr:row>4</xdr:row>
      <xdr:rowOff>57150</xdr:rowOff>
    </xdr:from>
    <xdr:to>
      <xdr:col>11</xdr:col>
      <xdr:colOff>514350</xdr:colOff>
      <xdr:row>17</xdr:row>
      <xdr:rowOff>114300</xdr:rowOff>
    </xdr:to>
    <mc:AlternateContent xmlns:mc="http://schemas.openxmlformats.org/markup-compatibility/2006" xmlns:a14="http://schemas.microsoft.com/office/drawing/2010/main">
      <mc:Choice Requires="a14">
        <xdr:graphicFrame macro="">
          <xdr:nvGraphicFramePr>
            <xdr:cNvPr id="21" name="Quarte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8334375" y="8572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57150</xdr:colOff>
      <xdr:row>0</xdr:row>
      <xdr:rowOff>47625</xdr:rowOff>
    </xdr:from>
    <xdr:to>
      <xdr:col>2</xdr:col>
      <xdr:colOff>47625</xdr:colOff>
      <xdr:row>9</xdr:row>
      <xdr:rowOff>95250</xdr:rowOff>
    </xdr:to>
    <xdr:sp macro="" textlink="">
      <xdr:nvSpPr>
        <xdr:cNvPr id="2" name="Rectangle 1"/>
        <xdr:cNvSpPr/>
      </xdr:nvSpPr>
      <xdr:spPr>
        <a:xfrm>
          <a:off x="57150" y="47625"/>
          <a:ext cx="1362075" cy="1847850"/>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800">
            <a:solidFill>
              <a:sysClr val="windowText" lastClr="000000"/>
            </a:solidFill>
          </a:endParaRPr>
        </a:p>
      </xdr:txBody>
    </xdr:sp>
    <xdr:clientData/>
  </xdr:twoCellAnchor>
  <xdr:twoCellAnchor>
    <xdr:from>
      <xdr:col>0</xdr:col>
      <xdr:colOff>57150</xdr:colOff>
      <xdr:row>9</xdr:row>
      <xdr:rowOff>152400</xdr:rowOff>
    </xdr:from>
    <xdr:to>
      <xdr:col>2</xdr:col>
      <xdr:colOff>47625</xdr:colOff>
      <xdr:row>17</xdr:row>
      <xdr:rowOff>47625</xdr:rowOff>
    </xdr:to>
    <xdr:sp macro="" textlink="">
      <xdr:nvSpPr>
        <xdr:cNvPr id="3" name="Rectangle 2"/>
        <xdr:cNvSpPr/>
      </xdr:nvSpPr>
      <xdr:spPr>
        <a:xfrm>
          <a:off x="57150" y="1952625"/>
          <a:ext cx="1362075" cy="1495425"/>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0</xdr:col>
      <xdr:colOff>57150</xdr:colOff>
      <xdr:row>17</xdr:row>
      <xdr:rowOff>95250</xdr:rowOff>
    </xdr:from>
    <xdr:to>
      <xdr:col>2</xdr:col>
      <xdr:colOff>47625</xdr:colOff>
      <xdr:row>22</xdr:row>
      <xdr:rowOff>85725</xdr:rowOff>
    </xdr:to>
    <xdr:sp macro="" textlink="">
      <xdr:nvSpPr>
        <xdr:cNvPr id="4" name="Rectangle 3"/>
        <xdr:cNvSpPr/>
      </xdr:nvSpPr>
      <xdr:spPr>
        <a:xfrm>
          <a:off x="57150" y="3495675"/>
          <a:ext cx="1362075" cy="990600"/>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2</xdr:col>
      <xdr:colOff>142875</xdr:colOff>
      <xdr:row>0</xdr:row>
      <xdr:rowOff>57149</xdr:rowOff>
    </xdr:from>
    <xdr:to>
      <xdr:col>17</xdr:col>
      <xdr:colOff>361950</xdr:colOff>
      <xdr:row>22</xdr:row>
      <xdr:rowOff>66675</xdr:rowOff>
    </xdr:to>
    <xdr:sp macro="" textlink="">
      <xdr:nvSpPr>
        <xdr:cNvPr id="5" name="Rectangle 4"/>
        <xdr:cNvSpPr/>
      </xdr:nvSpPr>
      <xdr:spPr>
        <a:xfrm>
          <a:off x="1514475" y="57149"/>
          <a:ext cx="10506075" cy="4410076"/>
        </a:xfrm>
        <a:prstGeom prst="rect">
          <a:avLst/>
        </a:prstGeom>
        <a:solidFill>
          <a:schemeClr val="bg2">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2</xdr:col>
      <xdr:colOff>247651</xdr:colOff>
      <xdr:row>0</xdr:row>
      <xdr:rowOff>152400</xdr:rowOff>
    </xdr:from>
    <xdr:to>
      <xdr:col>17</xdr:col>
      <xdr:colOff>247651</xdr:colOff>
      <xdr:row>4</xdr:row>
      <xdr:rowOff>0</xdr:rowOff>
    </xdr:to>
    <xdr:sp macro="" textlink="">
      <xdr:nvSpPr>
        <xdr:cNvPr id="6" name="Rounded Rectangle 5"/>
        <xdr:cNvSpPr/>
      </xdr:nvSpPr>
      <xdr:spPr>
        <a:xfrm>
          <a:off x="1619251" y="152400"/>
          <a:ext cx="10287000" cy="64770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3600" b="1">
              <a:solidFill>
                <a:srgbClr val="002060"/>
              </a:solidFill>
              <a:latin typeface="Lato Black"/>
            </a:rPr>
            <a:t>EXCEL DASHBOARD 2023</a:t>
          </a:r>
        </a:p>
      </xdr:txBody>
    </xdr:sp>
    <xdr:clientData/>
  </xdr:twoCellAnchor>
  <xdr:twoCellAnchor>
    <xdr:from>
      <xdr:col>2</xdr:col>
      <xdr:colOff>238126</xdr:colOff>
      <xdr:row>4</xdr:row>
      <xdr:rowOff>95250</xdr:rowOff>
    </xdr:from>
    <xdr:to>
      <xdr:col>7</xdr:col>
      <xdr:colOff>152400</xdr:colOff>
      <xdr:row>8</xdr:row>
      <xdr:rowOff>123825</xdr:rowOff>
    </xdr:to>
    <xdr:sp macro="" textlink="">
      <xdr:nvSpPr>
        <xdr:cNvPr id="9" name="Rounded Rectangle 8"/>
        <xdr:cNvSpPr/>
      </xdr:nvSpPr>
      <xdr:spPr>
        <a:xfrm>
          <a:off x="1609726" y="895350"/>
          <a:ext cx="3343274" cy="828675"/>
        </a:xfrm>
        <a:prstGeom prst="round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Sales</a:t>
          </a:r>
        </a:p>
      </xdr:txBody>
    </xdr:sp>
    <xdr:clientData/>
  </xdr:twoCellAnchor>
  <xdr:twoCellAnchor>
    <xdr:from>
      <xdr:col>12</xdr:col>
      <xdr:colOff>295275</xdr:colOff>
      <xdr:row>4</xdr:row>
      <xdr:rowOff>104775</xdr:rowOff>
    </xdr:from>
    <xdr:to>
      <xdr:col>17</xdr:col>
      <xdr:colOff>238124</xdr:colOff>
      <xdr:row>8</xdr:row>
      <xdr:rowOff>133350</xdr:rowOff>
    </xdr:to>
    <xdr:sp macro="" textlink="">
      <xdr:nvSpPr>
        <xdr:cNvPr id="23" name="Rounded Rectangle 22"/>
        <xdr:cNvSpPr/>
      </xdr:nvSpPr>
      <xdr:spPr>
        <a:xfrm>
          <a:off x="8524875" y="904875"/>
          <a:ext cx="3371849" cy="828675"/>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No of Customers</a:t>
          </a:r>
        </a:p>
      </xdr:txBody>
    </xdr:sp>
    <xdr:clientData/>
  </xdr:twoCellAnchor>
  <xdr:twoCellAnchor>
    <xdr:from>
      <xdr:col>7</xdr:col>
      <xdr:colOff>266701</xdr:colOff>
      <xdr:row>4</xdr:row>
      <xdr:rowOff>95250</xdr:rowOff>
    </xdr:from>
    <xdr:to>
      <xdr:col>12</xdr:col>
      <xdr:colOff>180975</xdr:colOff>
      <xdr:row>8</xdr:row>
      <xdr:rowOff>123825</xdr:rowOff>
    </xdr:to>
    <xdr:sp macro="" textlink="">
      <xdr:nvSpPr>
        <xdr:cNvPr id="29" name="Rounded Rectangle 28"/>
        <xdr:cNvSpPr/>
      </xdr:nvSpPr>
      <xdr:spPr>
        <a:xfrm>
          <a:off x="5067301" y="895350"/>
          <a:ext cx="3343274" cy="828675"/>
        </a:xfrm>
        <a:prstGeom prst="round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Profit</a:t>
          </a:r>
        </a:p>
      </xdr:txBody>
    </xdr:sp>
    <xdr:clientData/>
  </xdr:twoCellAnchor>
  <xdr:twoCellAnchor>
    <xdr:from>
      <xdr:col>2</xdr:col>
      <xdr:colOff>247650</xdr:colOff>
      <xdr:row>9</xdr:row>
      <xdr:rowOff>1</xdr:rowOff>
    </xdr:from>
    <xdr:to>
      <xdr:col>9</xdr:col>
      <xdr:colOff>552450</xdr:colOff>
      <xdr:row>22</xdr:row>
      <xdr:rowOff>9526</xdr:rowOff>
    </xdr:to>
    <xdr:sp macro="" textlink="">
      <xdr:nvSpPr>
        <xdr:cNvPr id="35" name="Rectangle 34"/>
        <xdr:cNvSpPr/>
      </xdr:nvSpPr>
      <xdr:spPr>
        <a:xfrm>
          <a:off x="1619250" y="1800226"/>
          <a:ext cx="5105400" cy="2609850"/>
        </a:xfrm>
        <a:prstGeom prst="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Sales Per Month</a:t>
          </a:r>
        </a:p>
      </xdr:txBody>
    </xdr:sp>
    <xdr:clientData/>
  </xdr:twoCellAnchor>
  <xdr:twoCellAnchor>
    <xdr:from>
      <xdr:col>9</xdr:col>
      <xdr:colOff>657225</xdr:colOff>
      <xdr:row>9</xdr:row>
      <xdr:rowOff>9525</xdr:rowOff>
    </xdr:from>
    <xdr:to>
      <xdr:col>17</xdr:col>
      <xdr:colOff>257175</xdr:colOff>
      <xdr:row>15</xdr:row>
      <xdr:rowOff>66675</xdr:rowOff>
    </xdr:to>
    <xdr:sp macro="" textlink="">
      <xdr:nvSpPr>
        <xdr:cNvPr id="36" name="Rectangle 35"/>
        <xdr:cNvSpPr/>
      </xdr:nvSpPr>
      <xdr:spPr>
        <a:xfrm>
          <a:off x="6829425" y="1809750"/>
          <a:ext cx="5086350" cy="1257300"/>
        </a:xfrm>
        <a:prstGeom prst="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Customers per month</a:t>
          </a:r>
        </a:p>
      </xdr:txBody>
    </xdr:sp>
    <xdr:clientData/>
  </xdr:twoCellAnchor>
  <xdr:twoCellAnchor>
    <xdr:from>
      <xdr:col>9</xdr:col>
      <xdr:colOff>647700</xdr:colOff>
      <xdr:row>15</xdr:row>
      <xdr:rowOff>180975</xdr:rowOff>
    </xdr:from>
    <xdr:to>
      <xdr:col>17</xdr:col>
      <xdr:colOff>247650</xdr:colOff>
      <xdr:row>22</xdr:row>
      <xdr:rowOff>9526</xdr:rowOff>
    </xdr:to>
    <xdr:sp macro="" textlink="">
      <xdr:nvSpPr>
        <xdr:cNvPr id="37" name="Rectangle 36"/>
        <xdr:cNvSpPr/>
      </xdr:nvSpPr>
      <xdr:spPr>
        <a:xfrm>
          <a:off x="6819900" y="3181350"/>
          <a:ext cx="5086350" cy="1228726"/>
        </a:xfrm>
        <a:prstGeom prst="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profit</a:t>
          </a:r>
          <a:r>
            <a:rPr lang="en-US" sz="1100" baseline="0"/>
            <a:t> per region</a:t>
          </a:r>
          <a:endParaRPr lang="en-US" sz="1100"/>
        </a:p>
      </xdr:txBody>
    </xdr:sp>
    <xdr:clientData/>
  </xdr:twoCellAnchor>
  <xdr:twoCellAnchor>
    <xdr:from>
      <xdr:col>2</xdr:col>
      <xdr:colOff>361950</xdr:colOff>
      <xdr:row>5</xdr:row>
      <xdr:rowOff>142875</xdr:rowOff>
    </xdr:from>
    <xdr:to>
      <xdr:col>5</xdr:col>
      <xdr:colOff>238125</xdr:colOff>
      <xdr:row>8</xdr:row>
      <xdr:rowOff>38100</xdr:rowOff>
    </xdr:to>
    <xdr:sp macro="" textlink="Calc!F2">
      <xdr:nvSpPr>
        <xdr:cNvPr id="40" name="TextBox 39"/>
        <xdr:cNvSpPr txBox="1"/>
      </xdr:nvSpPr>
      <xdr:spPr>
        <a:xfrm>
          <a:off x="1733550" y="1143000"/>
          <a:ext cx="1933575" cy="4953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D773F5A-A446-4E47-BFF3-D3A445441FEE}" type="TxLink">
            <a:rPr lang="en-AE" sz="3600" b="1" i="0" u="none" strike="noStrike">
              <a:solidFill>
                <a:srgbClr val="002060"/>
              </a:solidFill>
              <a:latin typeface="Calibri"/>
              <a:ea typeface="Calibri"/>
              <a:cs typeface="Calibri"/>
            </a:rPr>
            <a:pPr algn="l"/>
            <a:t>$754,941 </a:t>
          </a:fld>
          <a:endParaRPr lang="en-US" sz="3600" b="1">
            <a:solidFill>
              <a:srgbClr val="002060"/>
            </a:solidFill>
          </a:endParaRPr>
        </a:p>
      </xdr:txBody>
    </xdr:sp>
    <xdr:clientData/>
  </xdr:twoCellAnchor>
  <xdr:twoCellAnchor>
    <xdr:from>
      <xdr:col>7</xdr:col>
      <xdr:colOff>390525</xdr:colOff>
      <xdr:row>5</xdr:row>
      <xdr:rowOff>161925</xdr:rowOff>
    </xdr:from>
    <xdr:to>
      <xdr:col>10</xdr:col>
      <xdr:colOff>266700</xdr:colOff>
      <xdr:row>8</xdr:row>
      <xdr:rowOff>57150</xdr:rowOff>
    </xdr:to>
    <xdr:sp macro="" textlink="Calc!F3">
      <xdr:nvSpPr>
        <xdr:cNvPr id="41" name="TextBox 40"/>
        <xdr:cNvSpPr txBox="1"/>
      </xdr:nvSpPr>
      <xdr:spPr>
        <a:xfrm>
          <a:off x="5191125" y="1162050"/>
          <a:ext cx="1933575" cy="4953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3657D36-F94C-48C6-B35E-8373C08F2193}" type="TxLink">
            <a:rPr lang="en-AE" sz="3600" b="1" i="0" u="none" strike="noStrike">
              <a:solidFill>
                <a:srgbClr val="002060"/>
              </a:solidFill>
              <a:latin typeface="Calibri"/>
              <a:ea typeface="Calibri"/>
              <a:cs typeface="Calibri"/>
            </a:rPr>
            <a:pPr algn="l"/>
            <a:t>$891,111 </a:t>
          </a:fld>
          <a:endParaRPr lang="en-US" sz="3600" b="1">
            <a:solidFill>
              <a:srgbClr val="002060"/>
            </a:solidFill>
          </a:endParaRPr>
        </a:p>
      </xdr:txBody>
    </xdr:sp>
    <xdr:clientData/>
  </xdr:twoCellAnchor>
  <xdr:twoCellAnchor>
    <xdr:from>
      <xdr:col>12</xdr:col>
      <xdr:colOff>428625</xdr:colOff>
      <xdr:row>5</xdr:row>
      <xdr:rowOff>171450</xdr:rowOff>
    </xdr:from>
    <xdr:to>
      <xdr:col>14</xdr:col>
      <xdr:colOff>457200</xdr:colOff>
      <xdr:row>8</xdr:row>
      <xdr:rowOff>66675</xdr:rowOff>
    </xdr:to>
    <xdr:sp macro="" textlink="Calc!F4">
      <xdr:nvSpPr>
        <xdr:cNvPr id="42" name="TextBox 41"/>
        <xdr:cNvSpPr txBox="1"/>
      </xdr:nvSpPr>
      <xdr:spPr>
        <a:xfrm>
          <a:off x="8658225" y="1171575"/>
          <a:ext cx="1400175" cy="4953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D85A8CE-F96D-4CDD-B7CF-A942E56E22BB}" type="TxLink">
            <a:rPr lang="en-AE" sz="3600" b="1" i="0" u="none" strike="noStrike">
              <a:solidFill>
                <a:srgbClr val="002060"/>
              </a:solidFill>
              <a:latin typeface="Calibri"/>
              <a:ea typeface="Calibri"/>
              <a:cs typeface="Calibri"/>
            </a:rPr>
            <a:pPr algn="l"/>
            <a:t> 9,360 </a:t>
          </a:fld>
          <a:endParaRPr lang="en-US" sz="3600" b="1">
            <a:solidFill>
              <a:srgbClr val="002060"/>
            </a:solidFill>
          </a:endParaRPr>
        </a:p>
      </xdr:txBody>
    </xdr:sp>
    <xdr:clientData/>
  </xdr:twoCellAnchor>
  <xdr:twoCellAnchor>
    <xdr:from>
      <xdr:col>5</xdr:col>
      <xdr:colOff>409577</xdr:colOff>
      <xdr:row>4</xdr:row>
      <xdr:rowOff>114299</xdr:rowOff>
    </xdr:from>
    <xdr:to>
      <xdr:col>6</xdr:col>
      <xdr:colOff>666751</xdr:colOff>
      <xdr:row>8</xdr:row>
      <xdr:rowOff>104774</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485776</xdr:colOff>
      <xdr:row>4</xdr:row>
      <xdr:rowOff>133350</xdr:rowOff>
    </xdr:from>
    <xdr:to>
      <xdr:col>12</xdr:col>
      <xdr:colOff>57150</xdr:colOff>
      <xdr:row>8</xdr:row>
      <xdr:rowOff>123825</xdr:rowOff>
    </xdr:to>
    <xdr:graphicFrame macro="">
      <xdr:nvGraphicFramePr>
        <xdr:cNvPr id="44" name="Chart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523875</xdr:colOff>
      <xdr:row>4</xdr:row>
      <xdr:rowOff>142875</xdr:rowOff>
    </xdr:from>
    <xdr:to>
      <xdr:col>17</xdr:col>
      <xdr:colOff>95249</xdr:colOff>
      <xdr:row>8</xdr:row>
      <xdr:rowOff>133350</xdr:rowOff>
    </xdr:to>
    <xdr:graphicFrame macro="">
      <xdr:nvGraphicFramePr>
        <xdr:cNvPr id="45" name="Chart 4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19049</xdr:colOff>
      <xdr:row>10</xdr:row>
      <xdr:rowOff>28574</xdr:rowOff>
    </xdr:from>
    <xdr:to>
      <xdr:col>17</xdr:col>
      <xdr:colOff>190500</xdr:colOff>
      <xdr:row>15</xdr:row>
      <xdr:rowOff>0</xdr:rowOff>
    </xdr:to>
    <xdr:graphicFrame macro="">
      <xdr:nvGraphicFramePr>
        <xdr:cNvPr id="48"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47625</xdr:colOff>
      <xdr:row>16</xdr:row>
      <xdr:rowOff>190500</xdr:rowOff>
    </xdr:from>
    <xdr:to>
      <xdr:col>17</xdr:col>
      <xdr:colOff>133349</xdr:colOff>
      <xdr:row>21</xdr:row>
      <xdr:rowOff>161925</xdr:rowOff>
    </xdr:to>
    <xdr:graphicFrame macro="">
      <xdr:nvGraphicFramePr>
        <xdr:cNvPr id="51" name="Chart 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352425</xdr:colOff>
      <xdr:row>10</xdr:row>
      <xdr:rowOff>47625</xdr:rowOff>
    </xdr:from>
    <xdr:to>
      <xdr:col>9</xdr:col>
      <xdr:colOff>485774</xdr:colOff>
      <xdr:row>21</xdr:row>
      <xdr:rowOff>190500</xdr:rowOff>
    </xdr:to>
    <xdr:graphicFrame macro="">
      <xdr:nvGraphicFramePr>
        <xdr:cNvPr id="53" name="Chart 5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57149</xdr:colOff>
      <xdr:row>0</xdr:row>
      <xdr:rowOff>66674</xdr:rowOff>
    </xdr:from>
    <xdr:to>
      <xdr:col>2</xdr:col>
      <xdr:colOff>47624</xdr:colOff>
      <xdr:row>9</xdr:row>
      <xdr:rowOff>95250</xdr:rowOff>
    </xdr:to>
    <mc:AlternateContent xmlns:mc="http://schemas.openxmlformats.org/markup-compatibility/2006" xmlns:a14="http://schemas.microsoft.com/office/drawing/2010/main">
      <mc:Choice Requires="a14">
        <xdr:graphicFrame macro="">
          <xdr:nvGraphicFramePr>
            <xdr:cNvPr id="55"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57149" y="66674"/>
              <a:ext cx="1362075" cy="18288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9</xdr:row>
      <xdr:rowOff>152400</xdr:rowOff>
    </xdr:from>
    <xdr:to>
      <xdr:col>2</xdr:col>
      <xdr:colOff>47625</xdr:colOff>
      <xdr:row>17</xdr:row>
      <xdr:rowOff>47625</xdr:rowOff>
    </xdr:to>
    <mc:AlternateContent xmlns:mc="http://schemas.openxmlformats.org/markup-compatibility/2006" xmlns:a14="http://schemas.microsoft.com/office/drawing/2010/main">
      <mc:Choice Requires="a14">
        <xdr:graphicFrame macro="">
          <xdr:nvGraphicFramePr>
            <xdr:cNvPr id="56"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57150" y="1952625"/>
              <a:ext cx="1362075" cy="1495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17</xdr:row>
      <xdr:rowOff>85726</xdr:rowOff>
    </xdr:from>
    <xdr:to>
      <xdr:col>2</xdr:col>
      <xdr:colOff>47625</xdr:colOff>
      <xdr:row>22</xdr:row>
      <xdr:rowOff>85725</xdr:rowOff>
    </xdr:to>
    <mc:AlternateContent xmlns:mc="http://schemas.openxmlformats.org/markup-compatibility/2006" xmlns:a14="http://schemas.microsoft.com/office/drawing/2010/main">
      <mc:Choice Requires="a14">
        <xdr:graphicFrame macro="">
          <xdr:nvGraphicFramePr>
            <xdr:cNvPr id="57" name="Quarter 1"/>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57150" y="3486151"/>
              <a:ext cx="1362075" cy="1000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est" refreshedDate="45302.739033796293" createdVersion="6" refreshedVersion="6" minRefreshableVersion="3" recordCount="63">
  <cacheSource type="worksheet">
    <worksheetSource name="Table_1"/>
  </cacheSource>
  <cacheFields count="11">
    <cacheField name="Month" numFmtId="17">
      <sharedItems containsSemiMixedTypes="0" containsNonDate="0" containsDate="1" containsString="0" minDate="2023-01-01T00:00:00" maxDate="2023-09-02T00:00:00" count="9">
        <d v="2023-01-01T00:00:00"/>
        <d v="2023-02-01T00:00:00"/>
        <d v="2023-03-01T00:00:00"/>
        <d v="2023-04-01T00:00:00"/>
        <d v="2023-05-01T00:00:00"/>
        <d v="2023-06-01T00:00:00"/>
        <d v="2023-07-01T00:00:00"/>
        <d v="2023-08-01T00:00:00"/>
        <d v="2023-09-01T00:00:00"/>
      </sharedItems>
      <fieldGroup par="10" base="0">
        <rangePr groupBy="days" startDate="2023-01-01T00:00:00" endDate="2023-09-02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9/2023"/>
        </groupItems>
      </fieldGroup>
    </cacheField>
    <cacheField name="Region" numFmtId="0">
      <sharedItems count="7">
        <s v="Argentina"/>
        <s v="Brazil"/>
        <s v="Chicaco"/>
        <s v="Chile"/>
        <s v="Columbia"/>
        <s v="Los Angeles"/>
        <s v="Peru"/>
      </sharedItems>
    </cacheField>
    <cacheField name="Sales" numFmtId="164">
      <sharedItems containsSemiMixedTypes="0" containsString="0" containsNumber="1" minValue="1500" maxValue="18571.428571428572" count="15">
        <n v="5000"/>
        <n v="3500"/>
        <n v="1500"/>
        <n v="6000"/>
        <n v="2500"/>
        <n v="10000"/>
        <n v="15000"/>
        <n v="4000"/>
        <n v="8571.4285714285706"/>
        <n v="7857.1428571428569"/>
        <n v="11428.571428571429"/>
        <n v="14285.714285714286"/>
        <n v="18562.957142857143"/>
        <n v="18571.428571428572"/>
        <n v="17857.142857142859"/>
      </sharedItems>
    </cacheField>
    <cacheField name="Profit" numFmtId="0">
      <sharedItems containsSemiMixedTypes="0" containsString="0" containsNumber="1" containsInteger="1" minValue="2000" maxValue="25000" count="32">
        <n v="2581"/>
        <n v="3944"/>
        <n v="3293"/>
        <n v="2019"/>
        <n v="2980"/>
        <n v="2209"/>
        <n v="2440"/>
        <n v="2000"/>
        <n v="14431"/>
        <n v="3000"/>
        <n v="4000"/>
        <n v="6000"/>
        <n v="6500"/>
        <n v="12000"/>
        <n v="4500"/>
        <n v="5500"/>
        <n v="10000"/>
        <n v="20000"/>
        <n v="17000"/>
        <n v="16000"/>
        <n v="20500"/>
        <n v="21000"/>
        <n v="21500"/>
        <n v="22000"/>
        <n v="18000"/>
        <n v="18500"/>
        <n v="14314"/>
        <n v="22500"/>
        <n v="22900"/>
        <n v="25000"/>
        <n v="24000"/>
        <n v="24500"/>
      </sharedItems>
    </cacheField>
    <cacheField name="Target Sales" numFmtId="164">
      <sharedItems containsSemiMixedTypes="0" containsString="0" containsNumber="1" minValue="285.71428571428572" maxValue="5714.2857142857147"/>
    </cacheField>
    <cacheField name="Customers" numFmtId="0">
      <sharedItems containsSemiMixedTypes="0" containsString="0" containsNumber="1" containsInteger="1" minValue="15" maxValue="310" count="25">
        <n v="80"/>
        <n v="30"/>
        <n v="15"/>
        <n v="40"/>
        <n v="100"/>
        <n v="20"/>
        <n v="90"/>
        <n v="45"/>
        <n v="43"/>
        <n v="110"/>
        <n v="228"/>
        <n v="220"/>
        <n v="238"/>
        <n v="230"/>
        <n v="250"/>
        <n v="240"/>
        <n v="270"/>
        <n v="259"/>
        <n v="260"/>
        <n v="261"/>
        <n v="242"/>
        <n v="285"/>
        <n v="275"/>
        <n v="290"/>
        <n v="310"/>
      </sharedItems>
    </cacheField>
    <cacheField name="Quarter" numFmtId="0">
      <sharedItems count="3">
        <s v="Quarter 1"/>
        <s v="Quarter 2"/>
        <s v="Quarter 3"/>
      </sharedItems>
    </cacheField>
    <cacheField name="Sales Completion Rate" numFmtId="9">
      <sharedItems containsSemiMixedTypes="0" containsString="0" containsNumber="1" minValue="0.7" maxValue="0.99" count="29">
        <n v="0.89"/>
        <n v="0.94"/>
        <n v="0.82"/>
        <n v="0.79"/>
        <n v="0.96"/>
        <n v="0.75"/>
        <n v="0.92"/>
        <n v="0.7"/>
        <n v="0.91"/>
        <n v="0.74"/>
        <n v="0.9"/>
        <n v="0.95"/>
        <n v="0.99"/>
        <n v="0.86"/>
        <n v="0.83"/>
        <n v="0.8"/>
        <n v="0.71"/>
        <n v="0.98"/>
        <n v="0.81"/>
        <n v="0.97"/>
        <n v="0.88"/>
        <n v="0.73"/>
        <n v="0.93"/>
        <n v="0.85"/>
        <n v="0.77"/>
        <n v="0.72"/>
        <n v="0.76"/>
        <n v="0.84"/>
        <n v="0.78"/>
      </sharedItems>
    </cacheField>
    <cacheField name="Profit Completion Rate" numFmtId="9">
      <sharedItems containsSemiMixedTypes="0" containsString="0" containsNumber="1" minValue="0.7" maxValue="0.99" count="23">
        <n v="0.85"/>
        <n v="0.95"/>
        <n v="0.8"/>
        <n v="0.79"/>
        <n v="0.72"/>
        <n v="0.99"/>
        <n v="0.98"/>
        <n v="0.9"/>
        <n v="0.97"/>
        <n v="0.78"/>
        <n v="0.84"/>
        <n v="0.87"/>
        <n v="0.91"/>
        <n v="0.94"/>
        <n v="0.77"/>
        <n v="0.96"/>
        <n v="0.74"/>
        <n v="0.7"/>
        <n v="0.75"/>
        <n v="0.82"/>
        <n v="0.81"/>
        <n v="0.92"/>
        <n v="0.73"/>
      </sharedItems>
    </cacheField>
    <cacheField name="Customer Completion Rate" numFmtId="9">
      <sharedItems containsSemiMixedTypes="0" containsString="0" containsNumber="1" minValue="0.7" maxValue="0.99"/>
    </cacheField>
    <cacheField name="Months" numFmtId="0" databaseField="0">
      <fieldGroup base="0">
        <rangePr groupBy="months" startDate="2023-01-01T00:00:00" endDate="2023-09-02T00:00:00"/>
        <groupItems count="14">
          <s v="&lt;01/01/2023"/>
          <s v="Jan"/>
          <s v="Feb"/>
          <s v="Mar"/>
          <s v="Apr"/>
          <s v="May"/>
          <s v="Jun"/>
          <s v="Jul"/>
          <s v="Aug"/>
          <s v="Sep"/>
          <s v="Oct"/>
          <s v="Nov"/>
          <s v="Dec"/>
          <s v="&gt;02/09/2023"/>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3">
  <r>
    <x v="0"/>
    <x v="0"/>
    <x v="0"/>
    <x v="0"/>
    <n v="2857.1428571428573"/>
    <x v="0"/>
    <x v="0"/>
    <x v="0"/>
    <x v="0"/>
    <n v="0.72"/>
  </r>
  <r>
    <x v="0"/>
    <x v="1"/>
    <x v="1"/>
    <x v="1"/>
    <n v="2857.1428571428573"/>
    <x v="1"/>
    <x v="0"/>
    <x v="1"/>
    <x v="1"/>
    <n v="0.86"/>
  </r>
  <r>
    <x v="0"/>
    <x v="2"/>
    <x v="2"/>
    <x v="2"/>
    <n v="2857.1428571428573"/>
    <x v="2"/>
    <x v="0"/>
    <x v="2"/>
    <x v="2"/>
    <n v="0.76"/>
  </r>
  <r>
    <x v="0"/>
    <x v="3"/>
    <x v="2"/>
    <x v="3"/>
    <n v="2857.1428571428573"/>
    <x v="3"/>
    <x v="0"/>
    <x v="3"/>
    <x v="3"/>
    <n v="0.79"/>
  </r>
  <r>
    <x v="0"/>
    <x v="4"/>
    <x v="3"/>
    <x v="4"/>
    <n v="2857.1428571428573"/>
    <x v="4"/>
    <x v="0"/>
    <x v="4"/>
    <x v="3"/>
    <n v="0.7"/>
  </r>
  <r>
    <x v="0"/>
    <x v="5"/>
    <x v="4"/>
    <x v="5"/>
    <n v="2857.1428571428573"/>
    <x v="2"/>
    <x v="0"/>
    <x v="3"/>
    <x v="3"/>
    <n v="0.77"/>
  </r>
  <r>
    <x v="0"/>
    <x v="6"/>
    <x v="5"/>
    <x v="6"/>
    <n v="2857.1428571428573"/>
    <x v="5"/>
    <x v="0"/>
    <x v="5"/>
    <x v="4"/>
    <n v="0.93"/>
  </r>
  <r>
    <x v="1"/>
    <x v="0"/>
    <x v="0"/>
    <x v="7"/>
    <n v="1428.5714285714287"/>
    <x v="6"/>
    <x v="0"/>
    <x v="6"/>
    <x v="5"/>
    <n v="0.74"/>
  </r>
  <r>
    <x v="1"/>
    <x v="1"/>
    <x v="6"/>
    <x v="8"/>
    <n v="1428.5714285714287"/>
    <x v="1"/>
    <x v="0"/>
    <x v="7"/>
    <x v="5"/>
    <n v="0.95"/>
  </r>
  <r>
    <x v="1"/>
    <x v="2"/>
    <x v="2"/>
    <x v="9"/>
    <n v="1428.5714285714287"/>
    <x v="2"/>
    <x v="0"/>
    <x v="8"/>
    <x v="6"/>
    <n v="0.89"/>
  </r>
  <r>
    <x v="1"/>
    <x v="3"/>
    <x v="1"/>
    <x v="10"/>
    <n v="1428.5714285714287"/>
    <x v="3"/>
    <x v="0"/>
    <x v="9"/>
    <x v="0"/>
    <n v="0.7"/>
  </r>
  <r>
    <x v="1"/>
    <x v="4"/>
    <x v="3"/>
    <x v="7"/>
    <n v="1428.5714285714287"/>
    <x v="4"/>
    <x v="0"/>
    <x v="10"/>
    <x v="7"/>
    <n v="0.72"/>
  </r>
  <r>
    <x v="1"/>
    <x v="5"/>
    <x v="7"/>
    <x v="7"/>
    <n v="1428.5714285714287"/>
    <x v="2"/>
    <x v="0"/>
    <x v="11"/>
    <x v="8"/>
    <n v="0.81"/>
  </r>
  <r>
    <x v="1"/>
    <x v="6"/>
    <x v="5"/>
    <x v="7"/>
    <n v="1428.5714285714287"/>
    <x v="5"/>
    <x v="0"/>
    <x v="12"/>
    <x v="3"/>
    <n v="0.75"/>
  </r>
  <r>
    <x v="2"/>
    <x v="0"/>
    <x v="8"/>
    <x v="10"/>
    <n v="1428.5714285714287"/>
    <x v="7"/>
    <x v="0"/>
    <x v="13"/>
    <x v="8"/>
    <n v="0.89"/>
  </r>
  <r>
    <x v="2"/>
    <x v="1"/>
    <x v="8"/>
    <x v="11"/>
    <n v="1428.5714285714287"/>
    <x v="8"/>
    <x v="0"/>
    <x v="14"/>
    <x v="4"/>
    <n v="0.74"/>
  </r>
  <r>
    <x v="2"/>
    <x v="2"/>
    <x v="8"/>
    <x v="12"/>
    <n v="1428.5714285714287"/>
    <x v="8"/>
    <x v="0"/>
    <x v="9"/>
    <x v="9"/>
    <n v="0.94"/>
  </r>
  <r>
    <x v="2"/>
    <x v="3"/>
    <x v="8"/>
    <x v="13"/>
    <n v="1428.5714285714287"/>
    <x v="8"/>
    <x v="0"/>
    <x v="15"/>
    <x v="10"/>
    <n v="0.81"/>
  </r>
  <r>
    <x v="2"/>
    <x v="4"/>
    <x v="8"/>
    <x v="9"/>
    <n v="1428.5714285714287"/>
    <x v="8"/>
    <x v="0"/>
    <x v="0"/>
    <x v="5"/>
    <n v="0.97"/>
  </r>
  <r>
    <x v="2"/>
    <x v="5"/>
    <x v="8"/>
    <x v="7"/>
    <n v="1428.5714285714287"/>
    <x v="3"/>
    <x v="0"/>
    <x v="16"/>
    <x v="11"/>
    <n v="0.94"/>
  </r>
  <r>
    <x v="2"/>
    <x v="6"/>
    <x v="8"/>
    <x v="7"/>
    <n v="1428.5714285714287"/>
    <x v="8"/>
    <x v="0"/>
    <x v="10"/>
    <x v="4"/>
    <n v="0.94"/>
  </r>
  <r>
    <x v="3"/>
    <x v="0"/>
    <x v="9"/>
    <x v="9"/>
    <n v="5714.2857142857147"/>
    <x v="4"/>
    <x v="1"/>
    <x v="0"/>
    <x v="0"/>
    <n v="0.87"/>
  </r>
  <r>
    <x v="3"/>
    <x v="1"/>
    <x v="9"/>
    <x v="14"/>
    <n v="5714.2857142857147"/>
    <x v="4"/>
    <x v="1"/>
    <x v="0"/>
    <x v="2"/>
    <n v="0.88"/>
  </r>
  <r>
    <x v="3"/>
    <x v="2"/>
    <x v="9"/>
    <x v="15"/>
    <n v="5714.2857142857147"/>
    <x v="4"/>
    <x v="1"/>
    <x v="17"/>
    <x v="5"/>
    <n v="0.81"/>
  </r>
  <r>
    <x v="3"/>
    <x v="3"/>
    <x v="9"/>
    <x v="16"/>
    <n v="5714.2857142857147"/>
    <x v="4"/>
    <x v="1"/>
    <x v="18"/>
    <x v="12"/>
    <n v="0.95"/>
  </r>
  <r>
    <x v="3"/>
    <x v="4"/>
    <x v="9"/>
    <x v="7"/>
    <n v="5714.2857142857147"/>
    <x v="4"/>
    <x v="1"/>
    <x v="19"/>
    <x v="0"/>
    <n v="0.85"/>
  </r>
  <r>
    <x v="3"/>
    <x v="5"/>
    <x v="9"/>
    <x v="7"/>
    <n v="5714.2857142857147"/>
    <x v="4"/>
    <x v="1"/>
    <x v="0"/>
    <x v="13"/>
    <n v="0.8"/>
  </r>
  <r>
    <x v="3"/>
    <x v="6"/>
    <x v="9"/>
    <x v="7"/>
    <n v="5714.2857142857147"/>
    <x v="4"/>
    <x v="1"/>
    <x v="20"/>
    <x v="13"/>
    <n v="0.7"/>
  </r>
  <r>
    <x v="4"/>
    <x v="0"/>
    <x v="10"/>
    <x v="17"/>
    <n v="2857.1428571428573"/>
    <x v="6"/>
    <x v="1"/>
    <x v="5"/>
    <x v="14"/>
    <n v="0.84"/>
  </r>
  <r>
    <x v="4"/>
    <x v="1"/>
    <x v="10"/>
    <x v="18"/>
    <n v="2857.1428571428573"/>
    <x v="0"/>
    <x v="1"/>
    <x v="21"/>
    <x v="15"/>
    <n v="0.93"/>
  </r>
  <r>
    <x v="4"/>
    <x v="2"/>
    <x v="10"/>
    <x v="19"/>
    <n v="2857.1428571428573"/>
    <x v="6"/>
    <x v="1"/>
    <x v="22"/>
    <x v="16"/>
    <n v="0.93"/>
  </r>
  <r>
    <x v="4"/>
    <x v="3"/>
    <x v="10"/>
    <x v="13"/>
    <n v="2857.1428571428573"/>
    <x v="9"/>
    <x v="1"/>
    <x v="23"/>
    <x v="17"/>
    <n v="0.99"/>
  </r>
  <r>
    <x v="4"/>
    <x v="4"/>
    <x v="10"/>
    <x v="20"/>
    <n v="2857.1428571428573"/>
    <x v="6"/>
    <x v="1"/>
    <x v="6"/>
    <x v="5"/>
    <n v="0.88"/>
  </r>
  <r>
    <x v="4"/>
    <x v="5"/>
    <x v="10"/>
    <x v="21"/>
    <n v="2857.1428571428573"/>
    <x v="4"/>
    <x v="1"/>
    <x v="5"/>
    <x v="8"/>
    <n v="0.83"/>
  </r>
  <r>
    <x v="4"/>
    <x v="6"/>
    <x v="10"/>
    <x v="22"/>
    <n v="2857.1428571428573"/>
    <x v="6"/>
    <x v="1"/>
    <x v="24"/>
    <x v="8"/>
    <n v="0.78"/>
  </r>
  <r>
    <x v="5"/>
    <x v="0"/>
    <x v="11"/>
    <x v="23"/>
    <n v="857.14285714285711"/>
    <x v="10"/>
    <x v="1"/>
    <x v="3"/>
    <x v="18"/>
    <n v="0.93"/>
  </r>
  <r>
    <x v="5"/>
    <x v="1"/>
    <x v="11"/>
    <x v="24"/>
    <n v="857.14285714285711"/>
    <x v="11"/>
    <x v="1"/>
    <x v="18"/>
    <x v="6"/>
    <n v="0.86"/>
  </r>
  <r>
    <x v="5"/>
    <x v="2"/>
    <x v="11"/>
    <x v="25"/>
    <n v="857.14285714285711"/>
    <x v="10"/>
    <x v="1"/>
    <x v="13"/>
    <x v="19"/>
    <n v="0.86"/>
  </r>
  <r>
    <x v="5"/>
    <x v="3"/>
    <x v="11"/>
    <x v="26"/>
    <n v="857.14285714285711"/>
    <x v="12"/>
    <x v="1"/>
    <x v="25"/>
    <x v="1"/>
    <n v="0.9"/>
  </r>
  <r>
    <x v="5"/>
    <x v="4"/>
    <x v="11"/>
    <x v="21"/>
    <n v="857.14285714285711"/>
    <x v="10"/>
    <x v="1"/>
    <x v="16"/>
    <x v="2"/>
    <n v="0.76"/>
  </r>
  <r>
    <x v="5"/>
    <x v="5"/>
    <x v="11"/>
    <x v="27"/>
    <n v="857.14285714285711"/>
    <x v="13"/>
    <x v="1"/>
    <x v="19"/>
    <x v="1"/>
    <n v="0.85"/>
  </r>
  <r>
    <x v="5"/>
    <x v="6"/>
    <x v="11"/>
    <x v="28"/>
    <n v="857.14285714285711"/>
    <x v="10"/>
    <x v="1"/>
    <x v="11"/>
    <x v="0"/>
    <n v="0.91"/>
  </r>
  <r>
    <x v="6"/>
    <x v="0"/>
    <x v="12"/>
    <x v="29"/>
    <n v="714.28571428571433"/>
    <x v="14"/>
    <x v="2"/>
    <x v="19"/>
    <x v="17"/>
    <n v="0.93"/>
  </r>
  <r>
    <x v="6"/>
    <x v="1"/>
    <x v="12"/>
    <x v="23"/>
    <n v="714.28571428571433"/>
    <x v="15"/>
    <x v="2"/>
    <x v="10"/>
    <x v="6"/>
    <n v="0.96"/>
  </r>
  <r>
    <x v="6"/>
    <x v="2"/>
    <x v="12"/>
    <x v="29"/>
    <n v="714.28571428571433"/>
    <x v="16"/>
    <x v="2"/>
    <x v="10"/>
    <x v="1"/>
    <n v="0.98"/>
  </r>
  <r>
    <x v="6"/>
    <x v="3"/>
    <x v="12"/>
    <x v="29"/>
    <n v="714.28571428571433"/>
    <x v="17"/>
    <x v="2"/>
    <x v="4"/>
    <x v="20"/>
    <n v="0.85"/>
  </r>
  <r>
    <x v="6"/>
    <x v="4"/>
    <x v="12"/>
    <x v="29"/>
    <n v="714.28571428571433"/>
    <x v="18"/>
    <x v="2"/>
    <x v="17"/>
    <x v="10"/>
    <n v="0.89"/>
  </r>
  <r>
    <x v="6"/>
    <x v="5"/>
    <x v="12"/>
    <x v="29"/>
    <n v="714.28571428571433"/>
    <x v="18"/>
    <x v="2"/>
    <x v="26"/>
    <x v="17"/>
    <n v="0.86"/>
  </r>
  <r>
    <x v="6"/>
    <x v="6"/>
    <x v="12"/>
    <x v="29"/>
    <n v="714.28571428571433"/>
    <x v="19"/>
    <x v="2"/>
    <x v="8"/>
    <x v="14"/>
    <n v="0.75"/>
  </r>
  <r>
    <x v="7"/>
    <x v="0"/>
    <x v="13"/>
    <x v="29"/>
    <n v="714.28571428571433"/>
    <x v="20"/>
    <x v="2"/>
    <x v="3"/>
    <x v="20"/>
    <n v="0.74"/>
  </r>
  <r>
    <x v="7"/>
    <x v="1"/>
    <x v="13"/>
    <x v="27"/>
    <n v="714.28571428571433"/>
    <x v="14"/>
    <x v="2"/>
    <x v="23"/>
    <x v="19"/>
    <n v="0.73"/>
  </r>
  <r>
    <x v="7"/>
    <x v="2"/>
    <x v="13"/>
    <x v="29"/>
    <n v="714.28571428571433"/>
    <x v="20"/>
    <x v="2"/>
    <x v="20"/>
    <x v="10"/>
    <n v="0.75"/>
  </r>
  <r>
    <x v="7"/>
    <x v="3"/>
    <x v="13"/>
    <x v="29"/>
    <n v="714.28571428571433"/>
    <x v="20"/>
    <x v="2"/>
    <x v="18"/>
    <x v="21"/>
    <n v="0.91"/>
  </r>
  <r>
    <x v="7"/>
    <x v="4"/>
    <x v="13"/>
    <x v="29"/>
    <n v="714.28571428571433"/>
    <x v="20"/>
    <x v="2"/>
    <x v="27"/>
    <x v="22"/>
    <n v="0.99"/>
  </r>
  <r>
    <x v="7"/>
    <x v="5"/>
    <x v="13"/>
    <x v="29"/>
    <n v="714.28571428571433"/>
    <x v="15"/>
    <x v="2"/>
    <x v="22"/>
    <x v="3"/>
    <n v="0.72"/>
  </r>
  <r>
    <x v="7"/>
    <x v="6"/>
    <x v="13"/>
    <x v="29"/>
    <n v="714.28571428571433"/>
    <x v="20"/>
    <x v="2"/>
    <x v="27"/>
    <x v="3"/>
    <n v="0.8"/>
  </r>
  <r>
    <x v="8"/>
    <x v="0"/>
    <x v="14"/>
    <x v="27"/>
    <n v="285.71428571428572"/>
    <x v="21"/>
    <x v="2"/>
    <x v="23"/>
    <x v="12"/>
    <n v="0.84"/>
  </r>
  <r>
    <x v="8"/>
    <x v="1"/>
    <x v="14"/>
    <x v="22"/>
    <n v="285.71428571428572"/>
    <x v="22"/>
    <x v="2"/>
    <x v="13"/>
    <x v="18"/>
    <n v="0.96"/>
  </r>
  <r>
    <x v="8"/>
    <x v="2"/>
    <x v="14"/>
    <x v="30"/>
    <n v="285.71428571428572"/>
    <x v="21"/>
    <x v="2"/>
    <x v="4"/>
    <x v="14"/>
    <n v="0.92"/>
  </r>
  <r>
    <x v="8"/>
    <x v="3"/>
    <x v="14"/>
    <x v="31"/>
    <n v="285.71428571428572"/>
    <x v="23"/>
    <x v="2"/>
    <x v="12"/>
    <x v="8"/>
    <n v="0.73"/>
  </r>
  <r>
    <x v="8"/>
    <x v="4"/>
    <x v="14"/>
    <x v="31"/>
    <n v="285.71428571428572"/>
    <x v="24"/>
    <x v="2"/>
    <x v="24"/>
    <x v="4"/>
    <n v="0.85"/>
  </r>
  <r>
    <x v="8"/>
    <x v="5"/>
    <x v="14"/>
    <x v="31"/>
    <n v="285.71428571428572"/>
    <x v="16"/>
    <x v="2"/>
    <x v="24"/>
    <x v="15"/>
    <n v="0.78"/>
  </r>
  <r>
    <x v="8"/>
    <x v="6"/>
    <x v="14"/>
    <x v="31"/>
    <n v="285.71428571428572"/>
    <x v="21"/>
    <x v="2"/>
    <x v="28"/>
    <x v="2"/>
    <n v="0.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4" firstHeaderRow="0" firstDataRow="1" firstDataCol="0"/>
  <pivotFields count="11">
    <pivotField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0"/>
        <item x="1"/>
        <item x="2"/>
        <item x="3"/>
        <item x="4"/>
        <item x="5"/>
        <item x="6"/>
        <item t="default"/>
      </items>
    </pivotField>
    <pivotField dataField="1" numFmtId="164" showAll="0">
      <items count="16">
        <item x="2"/>
        <item x="4"/>
        <item x="1"/>
        <item x="7"/>
        <item x="0"/>
        <item x="3"/>
        <item x="9"/>
        <item x="8"/>
        <item x="5"/>
        <item x="10"/>
        <item x="11"/>
        <item x="6"/>
        <item x="14"/>
        <item x="12"/>
        <item x="13"/>
        <item t="default"/>
      </items>
    </pivotField>
    <pivotField dataField="1" showAll="0">
      <items count="33">
        <item x="7"/>
        <item x="3"/>
        <item x="5"/>
        <item x="6"/>
        <item x="0"/>
        <item x="4"/>
        <item x="9"/>
        <item x="2"/>
        <item x="1"/>
        <item x="10"/>
        <item x="14"/>
        <item x="15"/>
        <item x="11"/>
        <item x="12"/>
        <item x="16"/>
        <item x="13"/>
        <item x="26"/>
        <item x="8"/>
        <item x="19"/>
        <item x="18"/>
        <item x="24"/>
        <item x="25"/>
        <item x="17"/>
        <item x="20"/>
        <item x="21"/>
        <item x="22"/>
        <item x="23"/>
        <item x="27"/>
        <item x="28"/>
        <item x="30"/>
        <item x="31"/>
        <item x="29"/>
        <item t="default"/>
      </items>
    </pivotField>
    <pivotField numFmtId="164" showAll="0"/>
    <pivotField dataField="1" showAll="0">
      <items count="26">
        <item x="2"/>
        <item x="5"/>
        <item x="1"/>
        <item x="3"/>
        <item x="8"/>
        <item x="7"/>
        <item x="0"/>
        <item x="6"/>
        <item x="4"/>
        <item x="9"/>
        <item x="11"/>
        <item x="10"/>
        <item x="13"/>
        <item x="12"/>
        <item x="15"/>
        <item x="20"/>
        <item x="14"/>
        <item x="17"/>
        <item x="18"/>
        <item x="19"/>
        <item x="16"/>
        <item x="22"/>
        <item x="21"/>
        <item x="23"/>
        <item x="24"/>
        <item t="default"/>
      </items>
    </pivotField>
    <pivotField showAll="0">
      <items count="4">
        <item x="0"/>
        <item x="1"/>
        <item x="2"/>
        <item t="default"/>
      </items>
    </pivotField>
    <pivotField numFmtId="9" showAll="0"/>
    <pivotField numFmtId="9" showAll="0"/>
    <pivotField numFmtId="9" showAll="0"/>
    <pivotField showAll="0" defaultSubtotal="0">
      <items count="14">
        <item x="0"/>
        <item x="1"/>
        <item x="2"/>
        <item x="3"/>
        <item x="4"/>
        <item x="5"/>
        <item x="6"/>
        <item x="7"/>
        <item x="8"/>
        <item x="9"/>
        <item x="10"/>
        <item x="11"/>
        <item x="12"/>
        <item x="13"/>
      </items>
    </pivotField>
  </pivotFields>
  <rowItems count="1">
    <i/>
  </rowItems>
  <colFields count="1">
    <field x="-2"/>
  </colFields>
  <colItems count="3">
    <i>
      <x/>
    </i>
    <i i="1">
      <x v="1"/>
    </i>
    <i i="2">
      <x v="2"/>
    </i>
  </colItems>
  <dataFields count="3">
    <dataField name="Sum of Sales" fld="2" baseField="0" baseItem="0"/>
    <dataField name="Sum of Profit" fld="3" baseField="0" baseItem="0"/>
    <dataField name="Sum of Customers" fld="5"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0:B48" firstHeaderRow="1" firstDataRow="1" firstDataCol="1"/>
  <pivotFields count="11">
    <pivotField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0"/>
        <item x="1"/>
        <item x="2"/>
        <item x="3"/>
        <item x="4"/>
        <item x="5"/>
        <item x="6"/>
        <item t="default"/>
      </items>
    </pivotField>
    <pivotField numFmtId="164" showAll="0"/>
    <pivotField dataField="1" showAll="0"/>
    <pivotField numFmtId="164" showAll="0"/>
    <pivotField showAll="0"/>
    <pivotField showAll="0">
      <items count="4">
        <item x="0"/>
        <item x="1"/>
        <item x="2"/>
        <item t="default"/>
      </items>
    </pivotField>
    <pivotField numFmtId="9" showAll="0"/>
    <pivotField numFmtId="9" showAll="0"/>
    <pivotField numFmtId="9"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8">
    <i>
      <x/>
    </i>
    <i>
      <x v="1"/>
    </i>
    <i>
      <x v="2"/>
    </i>
    <i>
      <x v="3"/>
    </i>
    <i>
      <x v="4"/>
    </i>
    <i>
      <x v="5"/>
    </i>
    <i>
      <x v="6"/>
    </i>
    <i t="grand">
      <x/>
    </i>
  </rowItems>
  <colItems count="1">
    <i/>
  </colItems>
  <dataFields count="1">
    <dataField name="Sum of Profit" fld="3" baseField="0" baseItem="0"/>
  </dataFields>
  <formats count="3">
    <format dxfId="2">
      <pivotArea outline="0" collapsedLevelsAreSubtotals="1" fieldPosition="0"/>
    </format>
    <format dxfId="1">
      <pivotArea outline="0" collapsedLevelsAreSubtotals="1" fieldPosition="0"/>
    </format>
    <format dxfId="0">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8:B38" firstHeaderRow="1" firstDataRow="1" firstDataCol="1"/>
  <pivotFields count="11">
    <pivotField axis="axisRow"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0"/>
        <item x="1"/>
        <item x="2"/>
        <item x="3"/>
        <item x="4"/>
        <item x="5"/>
        <item x="6"/>
        <item t="default"/>
      </items>
    </pivotField>
    <pivotField numFmtId="164" showAll="0"/>
    <pivotField showAll="0"/>
    <pivotField numFmtId="164" showAll="0"/>
    <pivotField dataField="1" showAll="0"/>
    <pivotField showAll="0">
      <items count="4">
        <item x="0"/>
        <item x="1"/>
        <item x="2"/>
        <item t="default"/>
      </items>
    </pivotField>
    <pivotField numFmtId="9" showAll="0"/>
    <pivotField numFmtId="9" showAll="0"/>
    <pivotField numFmtId="9"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0"/>
  </rowFields>
  <rowItems count="10">
    <i>
      <x v="1"/>
    </i>
    <i>
      <x v="32"/>
    </i>
    <i>
      <x v="61"/>
    </i>
    <i>
      <x v="92"/>
    </i>
    <i>
      <x v="122"/>
    </i>
    <i>
      <x v="153"/>
    </i>
    <i>
      <x v="183"/>
    </i>
    <i>
      <x v="214"/>
    </i>
    <i>
      <x v="245"/>
    </i>
    <i t="grand">
      <x/>
    </i>
  </rowItems>
  <colItems count="1">
    <i/>
  </colItems>
  <dataFields count="1">
    <dataField name="Sum of Customers" fld="5" baseField="0" baseItem="0"/>
  </dataFields>
  <formats count="8">
    <format dxfId="10">
      <pivotArea dataOnly="0" labelOnly="1" fieldPosition="0">
        <references count="1">
          <reference field="0" count="9">
            <x v="1"/>
            <x v="32"/>
            <x v="61"/>
            <x v="92"/>
            <x v="122"/>
            <x v="153"/>
            <x v="183"/>
            <x v="214"/>
            <x v="245"/>
          </reference>
        </references>
      </pivotArea>
    </format>
    <format dxfId="9">
      <pivotArea dataOnly="0" labelOnly="1" fieldPosition="0">
        <references count="1">
          <reference field="0" count="9">
            <x v="1"/>
            <x v="32"/>
            <x v="61"/>
            <x v="92"/>
            <x v="122"/>
            <x v="153"/>
            <x v="183"/>
            <x v="214"/>
            <x v="245"/>
          </reference>
        </references>
      </pivotArea>
    </format>
    <format dxfId="8">
      <pivotArea dataOnly="0" labelOnly="1" fieldPosition="0">
        <references count="1">
          <reference field="0" count="9">
            <x v="1"/>
            <x v="32"/>
            <x v="61"/>
            <x v="92"/>
            <x v="122"/>
            <x v="153"/>
            <x v="183"/>
            <x v="214"/>
            <x v="245"/>
          </reference>
        </references>
      </pivotArea>
    </format>
    <format dxfId="7">
      <pivotArea dataOnly="0" labelOnly="1" fieldPosition="0">
        <references count="1">
          <reference field="0" count="9">
            <x v="1"/>
            <x v="32"/>
            <x v="61"/>
            <x v="92"/>
            <x v="122"/>
            <x v="153"/>
            <x v="183"/>
            <x v="214"/>
            <x v="245"/>
          </reference>
        </references>
      </pivotArea>
    </format>
    <format dxfId="6">
      <pivotArea dataOnly="0" labelOnly="1" fieldPosition="0">
        <references count="1">
          <reference field="0" count="9">
            <x v="1"/>
            <x v="32"/>
            <x v="61"/>
            <x v="92"/>
            <x v="122"/>
            <x v="153"/>
            <x v="183"/>
            <x v="214"/>
            <x v="245"/>
          </reference>
        </references>
      </pivotArea>
    </format>
    <format dxfId="5">
      <pivotArea outline="0" collapsedLevelsAreSubtotals="1" fieldPosition="0"/>
    </format>
    <format dxfId="4">
      <pivotArea outline="0" collapsedLevelsAreSubtotals="1" fieldPosition="0"/>
    </format>
    <format dxfId="3">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6:C26" firstHeaderRow="0" firstDataRow="1" firstDataCol="1"/>
  <pivotFields count="11">
    <pivotField axis="axisRow"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0"/>
        <item x="1"/>
        <item x="2"/>
        <item x="3"/>
        <item x="4"/>
        <item x="5"/>
        <item x="6"/>
        <item t="default"/>
      </items>
    </pivotField>
    <pivotField dataField="1" numFmtId="164" showAll="0"/>
    <pivotField showAll="0"/>
    <pivotField dataField="1" numFmtId="164" showAll="0"/>
    <pivotField showAll="0"/>
    <pivotField showAll="0">
      <items count="4">
        <item x="0"/>
        <item x="1"/>
        <item x="2"/>
        <item t="default"/>
      </items>
    </pivotField>
    <pivotField numFmtId="9" showAll="0"/>
    <pivotField numFmtId="9" showAll="0"/>
    <pivotField numFmtId="9"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0"/>
  </rowFields>
  <rowItems count="10">
    <i>
      <x v="1"/>
    </i>
    <i>
      <x v="32"/>
    </i>
    <i>
      <x v="61"/>
    </i>
    <i>
      <x v="92"/>
    </i>
    <i>
      <x v="122"/>
    </i>
    <i>
      <x v="153"/>
    </i>
    <i>
      <x v="183"/>
    </i>
    <i>
      <x v="214"/>
    </i>
    <i>
      <x v="245"/>
    </i>
    <i t="grand">
      <x/>
    </i>
  </rowItems>
  <colFields count="1">
    <field x="-2"/>
  </colFields>
  <colItems count="2">
    <i>
      <x/>
    </i>
    <i i="1">
      <x v="1"/>
    </i>
  </colItems>
  <dataFields count="2">
    <dataField name="Sum of Sales" fld="2" baseField="0" baseItem="0"/>
    <dataField name="Sum of Target Sales" fld="4" baseField="0" baseItem="0"/>
  </dataFields>
  <formats count="8">
    <format dxfId="18">
      <pivotArea dataOnly="0" labelOnly="1" fieldPosition="0">
        <references count="1">
          <reference field="0" count="9">
            <x v="1"/>
            <x v="32"/>
            <x v="61"/>
            <x v="92"/>
            <x v="122"/>
            <x v="153"/>
            <x v="183"/>
            <x v="214"/>
            <x v="245"/>
          </reference>
        </references>
      </pivotArea>
    </format>
    <format dxfId="17">
      <pivotArea dataOnly="0" labelOnly="1" fieldPosition="0">
        <references count="1">
          <reference field="0" count="9">
            <x v="1"/>
            <x v="32"/>
            <x v="61"/>
            <x v="92"/>
            <x v="122"/>
            <x v="153"/>
            <x v="183"/>
            <x v="214"/>
            <x v="245"/>
          </reference>
        </references>
      </pivotArea>
    </format>
    <format dxfId="16">
      <pivotArea dataOnly="0" labelOnly="1" fieldPosition="0">
        <references count="1">
          <reference field="0" count="9">
            <x v="1"/>
            <x v="32"/>
            <x v="61"/>
            <x v="92"/>
            <x v="122"/>
            <x v="153"/>
            <x v="183"/>
            <x v="214"/>
            <x v="245"/>
          </reference>
        </references>
      </pivotArea>
    </format>
    <format dxfId="15">
      <pivotArea dataOnly="0" labelOnly="1" fieldPosition="0">
        <references count="1">
          <reference field="0" count="9">
            <x v="1"/>
            <x v="32"/>
            <x v="61"/>
            <x v="92"/>
            <x v="122"/>
            <x v="153"/>
            <x v="183"/>
            <x v="214"/>
            <x v="245"/>
          </reference>
        </references>
      </pivotArea>
    </format>
    <format dxfId="14">
      <pivotArea dataOnly="0" labelOnly="1" fieldPosition="0">
        <references count="1">
          <reference field="0" count="9">
            <x v="1"/>
            <x v="32"/>
            <x v="61"/>
            <x v="92"/>
            <x v="122"/>
            <x v="153"/>
            <x v="183"/>
            <x v="214"/>
            <x v="245"/>
          </reference>
        </references>
      </pivotArea>
    </format>
    <format dxfId="13">
      <pivotArea outline="0" collapsedLevelsAreSubtotals="1" fieldPosition="0"/>
    </format>
    <format dxfId="12">
      <pivotArea outline="0" collapsedLevelsAreSubtotals="1" fieldPosition="0"/>
    </format>
    <format dxfId="11">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7:C8" firstHeaderRow="0" firstDataRow="1" firstDataCol="0"/>
  <pivotFields count="11">
    <pivotField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0"/>
        <item x="1"/>
        <item x="2"/>
        <item x="3"/>
        <item x="4"/>
        <item x="5"/>
        <item x="6"/>
        <item t="default"/>
      </items>
    </pivotField>
    <pivotField numFmtId="164" showAll="0">
      <items count="16">
        <item x="2"/>
        <item x="4"/>
        <item x="1"/>
        <item x="7"/>
        <item x="0"/>
        <item x="3"/>
        <item x="9"/>
        <item x="8"/>
        <item x="5"/>
        <item x="10"/>
        <item x="11"/>
        <item x="6"/>
        <item x="14"/>
        <item x="12"/>
        <item x="13"/>
        <item t="default"/>
      </items>
    </pivotField>
    <pivotField showAll="0">
      <items count="33">
        <item x="7"/>
        <item x="3"/>
        <item x="5"/>
        <item x="6"/>
        <item x="0"/>
        <item x="4"/>
        <item x="9"/>
        <item x="2"/>
        <item x="1"/>
        <item x="10"/>
        <item x="14"/>
        <item x="15"/>
        <item x="11"/>
        <item x="12"/>
        <item x="16"/>
        <item x="13"/>
        <item x="26"/>
        <item x="8"/>
        <item x="19"/>
        <item x="18"/>
        <item x="24"/>
        <item x="25"/>
        <item x="17"/>
        <item x="20"/>
        <item x="21"/>
        <item x="22"/>
        <item x="23"/>
        <item x="27"/>
        <item x="28"/>
        <item x="30"/>
        <item x="31"/>
        <item x="29"/>
        <item t="default"/>
      </items>
    </pivotField>
    <pivotField numFmtId="164" showAll="0"/>
    <pivotField showAll="0">
      <items count="26">
        <item x="2"/>
        <item x="5"/>
        <item x="1"/>
        <item x="3"/>
        <item x="8"/>
        <item x="7"/>
        <item x="0"/>
        <item x="6"/>
        <item x="4"/>
        <item x="9"/>
        <item x="11"/>
        <item x="10"/>
        <item x="13"/>
        <item x="12"/>
        <item x="15"/>
        <item x="20"/>
        <item x="14"/>
        <item x="17"/>
        <item x="18"/>
        <item x="19"/>
        <item x="16"/>
        <item x="22"/>
        <item x="21"/>
        <item x="23"/>
        <item x="24"/>
        <item t="default"/>
      </items>
    </pivotField>
    <pivotField showAll="0">
      <items count="4">
        <item x="0"/>
        <item x="1"/>
        <item x="2"/>
        <item t="default"/>
      </items>
    </pivotField>
    <pivotField dataField="1" numFmtId="9" showAll="0"/>
    <pivotField dataField="1" numFmtId="9" showAll="0"/>
    <pivotField dataField="1" numFmtId="9" showAll="0"/>
    <pivotField showAll="0" defaultSubtotal="0">
      <items count="14">
        <item x="0"/>
        <item x="1"/>
        <item x="2"/>
        <item x="3"/>
        <item x="4"/>
        <item x="5"/>
        <item x="6"/>
        <item x="7"/>
        <item x="8"/>
        <item x="9"/>
        <item x="10"/>
        <item x="11"/>
        <item x="12"/>
        <item x="13"/>
      </items>
    </pivotField>
  </pivotFields>
  <rowItems count="1">
    <i/>
  </rowItems>
  <colFields count="1">
    <field x="-2"/>
  </colFields>
  <colItems count="3">
    <i>
      <x/>
    </i>
    <i i="1">
      <x v="1"/>
    </i>
    <i i="2">
      <x v="2"/>
    </i>
  </colItems>
  <dataFields count="3">
    <dataField name="Average of Sales Completion Rate" fld="7" subtotal="average" baseField="0" baseItem="1" numFmtId="9"/>
    <dataField name="Average of Profit Completion Rate" fld="8" subtotal="average" baseField="0" baseItem="1"/>
    <dataField name="Average of Customer Completion Rate" fld="9" subtotal="average" baseField="0" baseItem="2"/>
  </dataFields>
  <formats count="1">
    <format dxfId="19">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5" name="PivotTable25"/>
    <pivotTable tabId="5" name="PivotTable26"/>
    <pivotTable tabId="5" name="PivotTable27"/>
    <pivotTable tabId="5" name="PivotTable28"/>
    <pivotTable tabId="5" name="PivotTable29"/>
  </pivotTables>
  <data>
    <tabular pivotCacheId="1">
      <items count="368">
        <i x="92" s="1"/>
        <i x="214" s="1"/>
        <i x="32" s="1"/>
        <i x="1" s="1"/>
        <i x="183" s="1"/>
        <i x="153" s="1"/>
        <i x="61" s="1"/>
        <i x="122" s="1"/>
        <i x="245" s="1"/>
        <i x="0" s="1" nd="1"/>
        <i x="367" s="1" nd="1"/>
        <i x="336" s="1" nd="1"/>
        <i x="306" s="1" nd="1"/>
        <i x="275" s="1" nd="1"/>
        <i x="93" s="1" nd="1"/>
        <i x="215" s="1" nd="1"/>
        <i x="337" s="1" nd="1"/>
        <i x="33" s="1" nd="1"/>
        <i x="2" s="1" nd="1"/>
        <i x="184" s="1" nd="1"/>
        <i x="154" s="1" nd="1"/>
        <i x="62" s="1" nd="1"/>
        <i x="123" s="1" nd="1"/>
        <i x="307" s="1" nd="1"/>
        <i x="276" s="1" nd="1"/>
        <i x="246" s="1" nd="1"/>
        <i x="94" s="1" nd="1"/>
        <i x="216" s="1" nd="1"/>
        <i x="338" s="1" nd="1"/>
        <i x="34" s="1" nd="1"/>
        <i x="3" s="1" nd="1"/>
        <i x="185" s="1" nd="1"/>
        <i x="155" s="1" nd="1"/>
        <i x="63" s="1" nd="1"/>
        <i x="124" s="1" nd="1"/>
        <i x="308" s="1" nd="1"/>
        <i x="277" s="1" nd="1"/>
        <i x="247" s="1" nd="1"/>
        <i x="95" s="1" nd="1"/>
        <i x="217" s="1" nd="1"/>
        <i x="339" s="1" nd="1"/>
        <i x="35" s="1" nd="1"/>
        <i x="4" s="1" nd="1"/>
        <i x="186" s="1" nd="1"/>
        <i x="156" s="1" nd="1"/>
        <i x="64" s="1" nd="1"/>
        <i x="125" s="1" nd="1"/>
        <i x="309" s="1" nd="1"/>
        <i x="278" s="1" nd="1"/>
        <i x="248" s="1" nd="1"/>
        <i x="96" s="1" nd="1"/>
        <i x="218" s="1" nd="1"/>
        <i x="340" s="1" nd="1"/>
        <i x="36" s="1" nd="1"/>
        <i x="5" s="1" nd="1"/>
        <i x="187" s="1" nd="1"/>
        <i x="157" s="1" nd="1"/>
        <i x="65" s="1" nd="1"/>
        <i x="126" s="1" nd="1"/>
        <i x="310" s="1" nd="1"/>
        <i x="279" s="1" nd="1"/>
        <i x="249" s="1" nd="1"/>
        <i x="97" s="1" nd="1"/>
        <i x="219" s="1" nd="1"/>
        <i x="341" s="1" nd="1"/>
        <i x="37" s="1" nd="1"/>
        <i x="6" s="1" nd="1"/>
        <i x="188" s="1" nd="1"/>
        <i x="158" s="1" nd="1"/>
        <i x="66" s="1" nd="1"/>
        <i x="127" s="1" nd="1"/>
        <i x="311" s="1" nd="1"/>
        <i x="280" s="1" nd="1"/>
        <i x="250" s="1" nd="1"/>
        <i x="98" s="1" nd="1"/>
        <i x="220" s="1" nd="1"/>
        <i x="342" s="1" nd="1"/>
        <i x="38" s="1" nd="1"/>
        <i x="7" s="1" nd="1"/>
        <i x="189" s="1" nd="1"/>
        <i x="159" s="1" nd="1"/>
        <i x="67" s="1" nd="1"/>
        <i x="128" s="1" nd="1"/>
        <i x="312" s="1" nd="1"/>
        <i x="281" s="1" nd="1"/>
        <i x="251" s="1" nd="1"/>
        <i x="99" s="1" nd="1"/>
        <i x="221" s="1" nd="1"/>
        <i x="343" s="1" nd="1"/>
        <i x="39" s="1" nd="1"/>
        <i x="8" s="1" nd="1"/>
        <i x="190" s="1" nd="1"/>
        <i x="160" s="1" nd="1"/>
        <i x="68" s="1" nd="1"/>
        <i x="129" s="1" nd="1"/>
        <i x="313" s="1" nd="1"/>
        <i x="282" s="1" nd="1"/>
        <i x="252" s="1" nd="1"/>
        <i x="100" s="1" nd="1"/>
        <i x="222" s="1" nd="1"/>
        <i x="344" s="1" nd="1"/>
        <i x="40" s="1" nd="1"/>
        <i x="9" s="1" nd="1"/>
        <i x="191" s="1" nd="1"/>
        <i x="161" s="1" nd="1"/>
        <i x="69" s="1" nd="1"/>
        <i x="130" s="1" nd="1"/>
        <i x="314" s="1" nd="1"/>
        <i x="283" s="1" nd="1"/>
        <i x="253" s="1" nd="1"/>
        <i x="101" s="1" nd="1"/>
        <i x="223" s="1" nd="1"/>
        <i x="345" s="1" nd="1"/>
        <i x="41" s="1" nd="1"/>
        <i x="10" s="1" nd="1"/>
        <i x="192" s="1" nd="1"/>
        <i x="162" s="1" nd="1"/>
        <i x="70" s="1" nd="1"/>
        <i x="131" s="1" nd="1"/>
        <i x="315" s="1" nd="1"/>
        <i x="284" s="1" nd="1"/>
        <i x="254" s="1" nd="1"/>
        <i x="102" s="1" nd="1"/>
        <i x="224" s="1" nd="1"/>
        <i x="346" s="1" nd="1"/>
        <i x="42" s="1" nd="1"/>
        <i x="11" s="1" nd="1"/>
        <i x="193" s="1" nd="1"/>
        <i x="163" s="1" nd="1"/>
        <i x="71" s="1" nd="1"/>
        <i x="132" s="1" nd="1"/>
        <i x="316" s="1" nd="1"/>
        <i x="285" s="1" nd="1"/>
        <i x="255" s="1" nd="1"/>
        <i x="103" s="1" nd="1"/>
        <i x="225" s="1" nd="1"/>
        <i x="347" s="1" nd="1"/>
        <i x="43" s="1" nd="1"/>
        <i x="12" s="1" nd="1"/>
        <i x="194" s="1" nd="1"/>
        <i x="164" s="1" nd="1"/>
        <i x="72" s="1" nd="1"/>
        <i x="133" s="1" nd="1"/>
        <i x="317" s="1" nd="1"/>
        <i x="286" s="1" nd="1"/>
        <i x="256" s="1" nd="1"/>
        <i x="104" s="1" nd="1"/>
        <i x="226" s="1" nd="1"/>
        <i x="348" s="1" nd="1"/>
        <i x="44" s="1" nd="1"/>
        <i x="13" s="1" nd="1"/>
        <i x="195" s="1" nd="1"/>
        <i x="165" s="1" nd="1"/>
        <i x="73" s="1" nd="1"/>
        <i x="134" s="1" nd="1"/>
        <i x="318" s="1" nd="1"/>
        <i x="287" s="1" nd="1"/>
        <i x="257" s="1" nd="1"/>
        <i x="105" s="1" nd="1"/>
        <i x="227" s="1" nd="1"/>
        <i x="349" s="1" nd="1"/>
        <i x="45" s="1" nd="1"/>
        <i x="14" s="1" nd="1"/>
        <i x="196" s="1" nd="1"/>
        <i x="166" s="1" nd="1"/>
        <i x="74" s="1" nd="1"/>
        <i x="135" s="1" nd="1"/>
        <i x="319" s="1" nd="1"/>
        <i x="288" s="1" nd="1"/>
        <i x="258" s="1" nd="1"/>
        <i x="106" s="1" nd="1"/>
        <i x="228" s="1" nd="1"/>
        <i x="350" s="1" nd="1"/>
        <i x="46" s="1" nd="1"/>
        <i x="15" s="1" nd="1"/>
        <i x="197" s="1" nd="1"/>
        <i x="167" s="1" nd="1"/>
        <i x="75" s="1" nd="1"/>
        <i x="136" s="1" nd="1"/>
        <i x="320" s="1" nd="1"/>
        <i x="289" s="1" nd="1"/>
        <i x="259" s="1" nd="1"/>
        <i x="107" s="1" nd="1"/>
        <i x="229" s="1" nd="1"/>
        <i x="351" s="1" nd="1"/>
        <i x="47" s="1" nd="1"/>
        <i x="16" s="1" nd="1"/>
        <i x="198" s="1" nd="1"/>
        <i x="168" s="1" nd="1"/>
        <i x="76" s="1" nd="1"/>
        <i x="137" s="1" nd="1"/>
        <i x="321" s="1" nd="1"/>
        <i x="290" s="1" nd="1"/>
        <i x="260" s="1" nd="1"/>
        <i x="108" s="1" nd="1"/>
        <i x="230" s="1" nd="1"/>
        <i x="352" s="1" nd="1"/>
        <i x="48" s="1" nd="1"/>
        <i x="17" s="1" nd="1"/>
        <i x="199" s="1" nd="1"/>
        <i x="169" s="1" nd="1"/>
        <i x="77" s="1" nd="1"/>
        <i x="138" s="1" nd="1"/>
        <i x="322" s="1" nd="1"/>
        <i x="291" s="1" nd="1"/>
        <i x="261" s="1" nd="1"/>
        <i x="109" s="1" nd="1"/>
        <i x="231" s="1" nd="1"/>
        <i x="353" s="1" nd="1"/>
        <i x="49" s="1" nd="1"/>
        <i x="18" s="1" nd="1"/>
        <i x="200" s="1" nd="1"/>
        <i x="170" s="1" nd="1"/>
        <i x="78" s="1" nd="1"/>
        <i x="139" s="1" nd="1"/>
        <i x="323" s="1" nd="1"/>
        <i x="292" s="1" nd="1"/>
        <i x="262" s="1" nd="1"/>
        <i x="110" s="1" nd="1"/>
        <i x="232" s="1" nd="1"/>
        <i x="354" s="1" nd="1"/>
        <i x="50" s="1" nd="1"/>
        <i x="19" s="1" nd="1"/>
        <i x="201" s="1" nd="1"/>
        <i x="171" s="1" nd="1"/>
        <i x="79" s="1" nd="1"/>
        <i x="140" s="1" nd="1"/>
        <i x="324" s="1" nd="1"/>
        <i x="293" s="1" nd="1"/>
        <i x="263" s="1" nd="1"/>
        <i x="111" s="1" nd="1"/>
        <i x="233" s="1" nd="1"/>
        <i x="355" s="1" nd="1"/>
        <i x="51" s="1" nd="1"/>
        <i x="20" s="1" nd="1"/>
        <i x="202" s="1" nd="1"/>
        <i x="172" s="1" nd="1"/>
        <i x="80" s="1" nd="1"/>
        <i x="141" s="1" nd="1"/>
        <i x="325" s="1" nd="1"/>
        <i x="294" s="1" nd="1"/>
        <i x="264" s="1" nd="1"/>
        <i x="112" s="1" nd="1"/>
        <i x="234" s="1" nd="1"/>
        <i x="356" s="1" nd="1"/>
        <i x="52" s="1" nd="1"/>
        <i x="21" s="1" nd="1"/>
        <i x="203" s="1" nd="1"/>
        <i x="173" s="1" nd="1"/>
        <i x="81" s="1" nd="1"/>
        <i x="142" s="1" nd="1"/>
        <i x="326" s="1" nd="1"/>
        <i x="295" s="1" nd="1"/>
        <i x="265" s="1" nd="1"/>
        <i x="113" s="1" nd="1"/>
        <i x="235" s="1" nd="1"/>
        <i x="357" s="1" nd="1"/>
        <i x="53" s="1" nd="1"/>
        <i x="22" s="1" nd="1"/>
        <i x="204" s="1" nd="1"/>
        <i x="174" s="1" nd="1"/>
        <i x="82" s="1" nd="1"/>
        <i x="143" s="1" nd="1"/>
        <i x="327" s="1" nd="1"/>
        <i x="296" s="1" nd="1"/>
        <i x="266" s="1" nd="1"/>
        <i x="114" s="1" nd="1"/>
        <i x="236" s="1" nd="1"/>
        <i x="358" s="1" nd="1"/>
        <i x="54" s="1" nd="1"/>
        <i x="23" s="1" nd="1"/>
        <i x="205" s="1" nd="1"/>
        <i x="175" s="1" nd="1"/>
        <i x="83" s="1" nd="1"/>
        <i x="144" s="1" nd="1"/>
        <i x="328" s="1" nd="1"/>
        <i x="297" s="1" nd="1"/>
        <i x="267" s="1" nd="1"/>
        <i x="115" s="1" nd="1"/>
        <i x="237" s="1" nd="1"/>
        <i x="359" s="1" nd="1"/>
        <i x="55" s="1" nd="1"/>
        <i x="24" s="1" nd="1"/>
        <i x="206" s="1" nd="1"/>
        <i x="176" s="1" nd="1"/>
        <i x="84" s="1" nd="1"/>
        <i x="145" s="1" nd="1"/>
        <i x="329" s="1" nd="1"/>
        <i x="298" s="1" nd="1"/>
        <i x="268" s="1" nd="1"/>
        <i x="116" s="1" nd="1"/>
        <i x="238" s="1" nd="1"/>
        <i x="360" s="1" nd="1"/>
        <i x="56" s="1" nd="1"/>
        <i x="25" s="1" nd="1"/>
        <i x="207" s="1" nd="1"/>
        <i x="177" s="1" nd="1"/>
        <i x="85" s="1" nd="1"/>
        <i x="146" s="1" nd="1"/>
        <i x="330" s="1" nd="1"/>
        <i x="299" s="1" nd="1"/>
        <i x="269" s="1" nd="1"/>
        <i x="117" s="1" nd="1"/>
        <i x="239" s="1" nd="1"/>
        <i x="361" s="1" nd="1"/>
        <i x="57" s="1" nd="1"/>
        <i x="26" s="1" nd="1"/>
        <i x="208" s="1" nd="1"/>
        <i x="178" s="1" nd="1"/>
        <i x="86" s="1" nd="1"/>
        <i x="147" s="1" nd="1"/>
        <i x="331" s="1" nd="1"/>
        <i x="300" s="1" nd="1"/>
        <i x="270" s="1" nd="1"/>
        <i x="118" s="1" nd="1"/>
        <i x="240" s="1" nd="1"/>
        <i x="362" s="1" nd="1"/>
        <i x="58" s="1" nd="1"/>
        <i x="27" s="1" nd="1"/>
        <i x="209" s="1" nd="1"/>
        <i x="179" s="1" nd="1"/>
        <i x="87" s="1" nd="1"/>
        <i x="148" s="1" nd="1"/>
        <i x="332" s="1" nd="1"/>
        <i x="301" s="1" nd="1"/>
        <i x="271" s="1" nd="1"/>
        <i x="119" s="1" nd="1"/>
        <i x="241" s="1" nd="1"/>
        <i x="363" s="1" nd="1"/>
        <i x="59" s="1" nd="1"/>
        <i x="28" s="1" nd="1"/>
        <i x="210" s="1" nd="1"/>
        <i x="180" s="1" nd="1"/>
        <i x="88" s="1" nd="1"/>
        <i x="149" s="1" nd="1"/>
        <i x="333" s="1" nd="1"/>
        <i x="302" s="1" nd="1"/>
        <i x="272" s="1" nd="1"/>
        <i x="120" s="1" nd="1"/>
        <i x="242" s="1" nd="1"/>
        <i x="364" s="1" nd="1"/>
        <i x="60" s="1" nd="1"/>
        <i x="29" s="1" nd="1"/>
        <i x="211" s="1" nd="1"/>
        <i x="181" s="1" nd="1"/>
        <i x="89" s="1" nd="1"/>
        <i x="150" s="1" nd="1"/>
        <i x="334" s="1" nd="1"/>
        <i x="303" s="1" nd="1"/>
        <i x="273" s="1" nd="1"/>
        <i x="121" s="1" nd="1"/>
        <i x="243" s="1" nd="1"/>
        <i x="365" s="1" nd="1"/>
        <i x="30" s="1" nd="1"/>
        <i x="212" s="1" nd="1"/>
        <i x="182" s="1" nd="1"/>
        <i x="90" s="1" nd="1"/>
        <i x="151" s="1" nd="1"/>
        <i x="335" s="1" nd="1"/>
        <i x="304" s="1" nd="1"/>
        <i x="274" s="1" nd="1"/>
        <i x="244" s="1" nd="1"/>
        <i x="366" s="1" nd="1"/>
        <i x="31" s="1" nd="1"/>
        <i x="213" s="1" nd="1"/>
        <i x="91" s="1" nd="1"/>
        <i x="152" s="1" nd="1"/>
        <i x="30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25"/>
    <pivotTable tabId="5" name="PivotTable26"/>
    <pivotTable tabId="5" name="PivotTable27"/>
    <pivotTable tabId="5" name="PivotTable28"/>
    <pivotTable tabId="5" name="PivotTable29"/>
  </pivotTables>
  <data>
    <tabular pivotCacheId="1">
      <items count="7">
        <i x="0" s="1"/>
        <i x="1" s="1"/>
        <i x="2" s="1"/>
        <i x="3" s="1"/>
        <i x="4" s="1"/>
        <i x="5"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Quarter" sourceName="Quarter">
  <pivotTables>
    <pivotTable tabId="5" name="PivotTable25"/>
    <pivotTable tabId="5" name="PivotTable26"/>
    <pivotTable tabId="5" name="PivotTable27"/>
    <pivotTable tabId="5" name="PivotTable28"/>
    <pivotTable tabId="5" name="PivotTable29"/>
  </pivotTables>
  <data>
    <tabular pivotCacheId="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rowHeight="257175"/>
  <slicer name="Region" cache="Slicer_Region" caption="Region" rowHeight="257175"/>
  <slicer name="Quarter" cache="Slicer_Quarter" caption="Quarter" rowHeight="257175"/>
</slicers>
</file>

<file path=xl/slicers/slicer2.xml><?xml version="1.0" encoding="utf-8"?>
<slicers xmlns="http://schemas.microsoft.com/office/spreadsheetml/2009/9/main" xmlns:mc="http://schemas.openxmlformats.org/markup-compatibility/2006" xmlns:x="http://schemas.openxmlformats.org/spreadsheetml/2006/main" mc:Ignorable="x">
  <slicer name="Month 1" cache="Slicer_Month" caption="Month" startItem="3" rowHeight="257175"/>
  <slicer name="Region 1" cache="Slicer_Region" caption="Region" rowHeight="257175"/>
  <slicer name="Quarter 1" cache="Slicer_Quarter" caption="Quarter" rowHeight="257175"/>
</slicers>
</file>

<file path=xl/tables/table1.xml><?xml version="1.0" encoding="utf-8"?>
<table xmlns="http://schemas.openxmlformats.org/spreadsheetml/2006/main" id="1" name="Table_1" displayName="Table_1" ref="A1:J64">
  <tableColumns count="10">
    <tableColumn id="1" name="Month"/>
    <tableColumn id="2" name="Region"/>
    <tableColumn id="3" name="Sales"/>
    <tableColumn id="4" name="Profit"/>
    <tableColumn id="5" name="Target Sales"/>
    <tableColumn id="6" name="Customers"/>
    <tableColumn id="7" name="Quarter"/>
    <tableColumn id="8" name="Sales Completion Rate"/>
    <tableColumn id="9" name="Profit Completion Rate"/>
    <tableColumn id="10" name="Customer Completion Rate"/>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1.25" defaultRowHeight="15" customHeight="1" x14ac:dyDescent="0.25"/>
  <cols>
    <col min="1" max="9" width="8.625" customWidth="1"/>
    <col min="10" max="26" width="8.5" customWidth="1"/>
  </cols>
  <sheetData>
    <row r="1" spans="1:26" ht="15.7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15.75" customHeight="1" x14ac:dyDescent="0.55000000000000004">
      <c r="B2" s="2" t="s">
        <v>0</v>
      </c>
      <c r="C2" s="1"/>
      <c r="E2" s="1"/>
      <c r="F2" s="1"/>
      <c r="G2" s="1"/>
      <c r="H2" s="1"/>
      <c r="I2" s="1"/>
      <c r="J2" s="1"/>
      <c r="K2" s="1"/>
      <c r="L2" s="1"/>
      <c r="M2" s="1"/>
      <c r="N2" s="1"/>
      <c r="O2" s="1"/>
      <c r="P2" s="1"/>
      <c r="Q2" s="1"/>
      <c r="R2" s="1"/>
      <c r="S2" s="1"/>
      <c r="T2" s="1"/>
      <c r="U2" s="1"/>
      <c r="V2" s="1"/>
      <c r="W2" s="1"/>
      <c r="X2" s="1"/>
      <c r="Y2" s="1"/>
      <c r="Z2" s="1"/>
    </row>
    <row r="3" spans="1:26" ht="15.75" customHeight="1" x14ac:dyDescent="0.25">
      <c r="A3" s="1"/>
      <c r="B3" s="1"/>
      <c r="C3" s="3">
        <v>1</v>
      </c>
      <c r="D3" s="3" t="s">
        <v>1</v>
      </c>
      <c r="E3" s="1"/>
      <c r="F3" s="1"/>
      <c r="G3" s="1"/>
      <c r="H3" s="1"/>
      <c r="I3" s="1"/>
      <c r="J3" s="1"/>
      <c r="K3" s="1"/>
      <c r="L3" s="1"/>
      <c r="M3" s="1"/>
      <c r="N3" s="1"/>
      <c r="O3" s="1"/>
      <c r="P3" s="1"/>
      <c r="Q3" s="1"/>
      <c r="R3" s="1"/>
      <c r="S3" s="1"/>
      <c r="T3" s="1"/>
      <c r="U3" s="1"/>
      <c r="V3" s="1"/>
      <c r="W3" s="1"/>
      <c r="X3" s="1"/>
      <c r="Y3" s="1"/>
      <c r="Z3" s="1"/>
    </row>
    <row r="4" spans="1:26" ht="15.75"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5.75" customHeight="1" x14ac:dyDescent="0.25">
      <c r="A5" s="1"/>
      <c r="B5" s="1"/>
      <c r="C5" s="1"/>
      <c r="D5" s="1"/>
      <c r="E5" s="1"/>
      <c r="F5" s="1"/>
      <c r="G5" s="1"/>
      <c r="H5" s="1"/>
      <c r="I5" s="1"/>
      <c r="J5" s="1"/>
      <c r="K5" s="1"/>
      <c r="L5" s="1"/>
      <c r="M5" s="1"/>
      <c r="N5" s="1"/>
      <c r="O5" s="1"/>
      <c r="P5" s="1"/>
      <c r="Q5" s="1"/>
      <c r="R5" s="1"/>
      <c r="S5" s="1"/>
      <c r="T5" s="1"/>
      <c r="U5" s="1"/>
      <c r="V5" s="1"/>
      <c r="W5" s="1"/>
      <c r="X5" s="1"/>
      <c r="Y5" s="1"/>
      <c r="Z5" s="1"/>
    </row>
    <row r="6" spans="1:26" ht="15.75" customHeight="1" x14ac:dyDescent="0.25">
      <c r="A6" s="1"/>
      <c r="B6" s="1"/>
      <c r="C6" s="1"/>
      <c r="D6" s="1"/>
      <c r="E6" s="1"/>
      <c r="F6" s="1"/>
      <c r="G6" s="1"/>
      <c r="H6" s="1"/>
      <c r="I6" s="1"/>
      <c r="J6" s="1"/>
      <c r="K6" s="1"/>
      <c r="L6" s="1"/>
      <c r="M6" s="1"/>
      <c r="N6" s="1"/>
      <c r="O6" s="1"/>
      <c r="P6" s="1"/>
      <c r="Q6" s="1"/>
      <c r="R6" s="1"/>
      <c r="S6" s="1"/>
      <c r="T6" s="1"/>
      <c r="U6" s="1"/>
      <c r="V6" s="1"/>
      <c r="W6" s="1"/>
      <c r="X6" s="1"/>
      <c r="Y6" s="1"/>
      <c r="Z6" s="1"/>
    </row>
    <row r="7" spans="1:26" ht="15.75" customHeight="1" x14ac:dyDescent="0.25">
      <c r="A7" s="1"/>
      <c r="B7" s="1"/>
      <c r="C7" s="1"/>
      <c r="D7" s="1"/>
      <c r="E7" s="1"/>
      <c r="F7" s="1"/>
      <c r="G7" s="1"/>
      <c r="H7" s="1"/>
      <c r="I7" s="1"/>
      <c r="J7" s="1"/>
      <c r="K7" s="1"/>
      <c r="L7" s="1"/>
      <c r="M7" s="1"/>
      <c r="N7" s="1"/>
      <c r="O7" s="1"/>
      <c r="P7" s="1"/>
      <c r="Q7" s="1"/>
      <c r="R7" s="1"/>
      <c r="S7" s="1"/>
      <c r="T7" s="1"/>
      <c r="U7" s="1"/>
      <c r="V7" s="1"/>
      <c r="W7" s="1"/>
      <c r="X7" s="1"/>
      <c r="Y7" s="1"/>
      <c r="Z7" s="1"/>
    </row>
    <row r="8" spans="1:26" ht="15.75" customHeight="1" x14ac:dyDescent="0.25">
      <c r="A8" s="1"/>
      <c r="B8" s="1"/>
      <c r="C8" s="1"/>
      <c r="D8" s="1"/>
      <c r="E8" s="1"/>
      <c r="F8" s="1"/>
      <c r="G8" s="1"/>
      <c r="H8" s="1"/>
      <c r="I8" s="1"/>
      <c r="J8" s="1"/>
      <c r="K8" s="1"/>
      <c r="L8" s="1"/>
      <c r="M8" s="1"/>
      <c r="N8" s="1"/>
      <c r="O8" s="1"/>
      <c r="P8" s="1"/>
      <c r="Q8" s="1"/>
      <c r="R8" s="1"/>
      <c r="S8" s="1"/>
      <c r="T8" s="1"/>
      <c r="U8" s="1"/>
      <c r="V8" s="1"/>
      <c r="W8" s="1"/>
      <c r="X8" s="1"/>
      <c r="Y8" s="1"/>
      <c r="Z8" s="1"/>
    </row>
    <row r="9" spans="1:26" ht="15.75" customHeight="1" x14ac:dyDescent="0.25">
      <c r="A9" s="1"/>
      <c r="B9" s="1"/>
      <c r="C9" s="1"/>
      <c r="D9" s="1"/>
      <c r="E9" s="1"/>
      <c r="F9" s="1"/>
      <c r="G9" s="1"/>
      <c r="H9" s="1"/>
      <c r="I9" s="1"/>
      <c r="J9" s="1"/>
      <c r="K9" s="1"/>
      <c r="L9" s="1"/>
      <c r="M9" s="1"/>
      <c r="N9" s="1"/>
      <c r="O9" s="1"/>
      <c r="P9" s="1"/>
      <c r="Q9" s="1"/>
      <c r="R9" s="1"/>
      <c r="S9" s="1"/>
      <c r="T9" s="1"/>
      <c r="U9" s="1"/>
      <c r="V9" s="1"/>
      <c r="W9" s="1"/>
      <c r="X9" s="1"/>
      <c r="Y9" s="1"/>
      <c r="Z9" s="1"/>
    </row>
    <row r="10" spans="1:26" ht="15.75" customHeight="1" x14ac:dyDescent="0.55000000000000004">
      <c r="A10" s="2" t="s">
        <v>2</v>
      </c>
      <c r="B10" s="1"/>
      <c r="C10" s="1"/>
      <c r="E10" s="1"/>
      <c r="F10" s="1"/>
      <c r="G10" s="1"/>
      <c r="H10" s="1"/>
      <c r="I10" s="1"/>
      <c r="J10" s="1"/>
      <c r="K10" s="1"/>
      <c r="L10" s="1"/>
      <c r="M10" s="1"/>
      <c r="N10" s="1"/>
      <c r="O10" s="1"/>
      <c r="P10" s="1"/>
      <c r="Q10" s="1"/>
      <c r="R10" s="1"/>
      <c r="S10" s="1"/>
      <c r="T10" s="1"/>
      <c r="U10" s="1"/>
      <c r="V10" s="1"/>
      <c r="W10" s="1"/>
      <c r="X10" s="1"/>
      <c r="Y10" s="1"/>
      <c r="Z10" s="1"/>
    </row>
    <row r="11" spans="1:26" ht="15.75" customHeight="1" x14ac:dyDescent="0.45">
      <c r="A11" s="4" t="s">
        <v>3</v>
      </c>
      <c r="B11" s="1"/>
      <c r="C11" s="1"/>
      <c r="D11" s="1"/>
      <c r="E11" s="1"/>
      <c r="F11" s="1"/>
      <c r="G11" s="1"/>
      <c r="H11" s="1"/>
      <c r="I11" s="1"/>
      <c r="J11" s="1"/>
      <c r="K11" s="1"/>
      <c r="L11" s="1"/>
      <c r="M11" s="1"/>
      <c r="N11" s="1"/>
      <c r="O11" s="1"/>
      <c r="P11" s="1"/>
      <c r="Q11" s="1"/>
      <c r="R11" s="1"/>
      <c r="S11" s="1"/>
      <c r="T11" s="1"/>
      <c r="U11" s="1"/>
      <c r="V11" s="1"/>
      <c r="W11" s="1"/>
      <c r="X11" s="1"/>
      <c r="Y11" s="1"/>
      <c r="Z11" s="1"/>
    </row>
    <row r="12" spans="1:26" ht="15.75" customHeight="1" x14ac:dyDescent="0.25">
      <c r="A12" s="1" t="s">
        <v>4</v>
      </c>
      <c r="B12" s="1"/>
      <c r="C12" s="1"/>
      <c r="D12" s="1"/>
      <c r="E12" s="1"/>
      <c r="F12" s="1"/>
      <c r="G12" s="1"/>
      <c r="H12" s="1"/>
      <c r="I12" s="1"/>
      <c r="J12" s="1"/>
      <c r="K12" s="1"/>
      <c r="L12" s="1"/>
      <c r="M12" s="1"/>
      <c r="N12" s="1"/>
      <c r="O12" s="1"/>
      <c r="P12" s="1"/>
      <c r="Q12" s="1"/>
      <c r="R12" s="1"/>
      <c r="S12" s="1"/>
      <c r="T12" s="1"/>
      <c r="U12" s="1"/>
      <c r="V12" s="1"/>
      <c r="W12" s="1"/>
      <c r="X12" s="1"/>
      <c r="Y12" s="1"/>
      <c r="Z12" s="1"/>
    </row>
    <row r="13" spans="1:26" ht="15.75" customHeight="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75"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customHeight="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7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x14ac:dyDescent="0.25">
      <c r="A17" s="1"/>
      <c r="B17" s="1"/>
      <c r="C17" s="1"/>
      <c r="D17" s="1"/>
      <c r="E17" s="1"/>
      <c r="F17" s="1"/>
      <c r="G17" s="1"/>
      <c r="H17" s="1"/>
      <c r="I17" s="5"/>
      <c r="J17" s="1"/>
      <c r="K17" s="1"/>
      <c r="L17" s="1"/>
      <c r="M17" s="1"/>
      <c r="N17" s="1"/>
      <c r="O17" s="1"/>
      <c r="P17" s="1"/>
      <c r="Q17" s="1"/>
      <c r="R17" s="1"/>
      <c r="S17" s="1"/>
      <c r="T17" s="1"/>
      <c r="U17" s="1"/>
      <c r="V17" s="1"/>
      <c r="W17" s="1"/>
      <c r="X17" s="1"/>
      <c r="Y17" s="1"/>
      <c r="Z17" s="1"/>
    </row>
    <row r="18" spans="1:26" ht="15.75" customHeight="1" x14ac:dyDescent="0.25">
      <c r="A18" s="1"/>
      <c r="B18" s="1"/>
      <c r="C18" s="1"/>
      <c r="D18" s="1"/>
      <c r="E18" s="1"/>
      <c r="F18" s="1"/>
      <c r="G18" s="1"/>
      <c r="H18" s="1"/>
      <c r="I18" s="5"/>
      <c r="J18" s="1"/>
      <c r="K18" s="1"/>
      <c r="L18" s="1"/>
      <c r="M18" s="1"/>
      <c r="N18" s="1"/>
      <c r="O18" s="1"/>
      <c r="P18" s="1"/>
      <c r="Q18" s="1"/>
      <c r="R18" s="1"/>
      <c r="S18" s="1"/>
      <c r="T18" s="1"/>
      <c r="U18" s="1"/>
      <c r="V18" s="1"/>
      <c r="W18" s="1"/>
      <c r="X18" s="1"/>
      <c r="Y18" s="1"/>
      <c r="Z18" s="1"/>
    </row>
    <row r="19" spans="1:26" ht="15.75" customHeight="1" x14ac:dyDescent="0.25">
      <c r="A19" s="1"/>
      <c r="B19" s="1"/>
      <c r="C19" s="1"/>
      <c r="D19" s="1"/>
      <c r="E19" s="1"/>
      <c r="F19" s="1"/>
      <c r="G19" s="1"/>
      <c r="H19" s="1"/>
      <c r="I19" s="5"/>
      <c r="J19" s="1"/>
      <c r="K19" s="1"/>
      <c r="L19" s="1"/>
      <c r="M19" s="1"/>
      <c r="N19" s="1"/>
      <c r="O19" s="1"/>
      <c r="P19" s="1"/>
      <c r="Q19" s="1"/>
      <c r="R19" s="1"/>
      <c r="S19" s="1"/>
      <c r="T19" s="1"/>
      <c r="U19" s="1"/>
      <c r="V19" s="1"/>
      <c r="W19" s="1"/>
      <c r="X19" s="1"/>
      <c r="Y19" s="1"/>
      <c r="Z19" s="1"/>
    </row>
    <row r="20" spans="1:26" ht="15.75" customHeight="1" x14ac:dyDescent="0.25">
      <c r="A20" s="1"/>
      <c r="B20" s="1"/>
      <c r="C20" s="1"/>
      <c r="D20" s="1"/>
      <c r="E20" s="1"/>
      <c r="F20" s="1"/>
      <c r="G20" s="1"/>
      <c r="H20" s="1"/>
      <c r="I20" s="5"/>
      <c r="J20" s="1"/>
      <c r="K20" s="1"/>
      <c r="L20" s="1"/>
      <c r="M20" s="1"/>
      <c r="N20" s="1"/>
      <c r="O20" s="1"/>
      <c r="P20" s="1"/>
      <c r="Q20" s="1"/>
      <c r="R20" s="1"/>
      <c r="S20" s="1"/>
      <c r="T20" s="1"/>
      <c r="U20" s="1"/>
      <c r="V20" s="1"/>
      <c r="W20" s="1"/>
      <c r="X20" s="1"/>
      <c r="Y20" s="1"/>
      <c r="Z20" s="1"/>
    </row>
    <row r="21" spans="1:26" ht="15.75" customHeight="1" x14ac:dyDescent="0.25">
      <c r="A21" s="1"/>
      <c r="B21" s="1"/>
      <c r="C21" s="1"/>
      <c r="D21" s="1"/>
      <c r="E21" s="1"/>
      <c r="F21" s="1"/>
      <c r="G21" s="1"/>
      <c r="H21" s="1"/>
      <c r="I21" s="5"/>
      <c r="J21" s="1"/>
      <c r="K21" s="1"/>
      <c r="L21" s="1"/>
      <c r="M21" s="1"/>
      <c r="N21" s="1"/>
      <c r="O21" s="1"/>
      <c r="P21" s="1"/>
      <c r="Q21" s="1"/>
      <c r="R21" s="1"/>
      <c r="S21" s="1"/>
      <c r="T21" s="1"/>
      <c r="U21" s="1"/>
      <c r="V21" s="1"/>
      <c r="W21" s="1"/>
      <c r="X21" s="1"/>
      <c r="Y21" s="1"/>
      <c r="Z21" s="1"/>
    </row>
    <row r="22" spans="1:26" ht="15.75" customHeight="1" x14ac:dyDescent="0.25">
      <c r="A22" s="1"/>
      <c r="B22" s="1"/>
      <c r="C22" s="1"/>
      <c r="D22" s="1"/>
      <c r="E22" s="1"/>
      <c r="F22" s="1"/>
      <c r="G22" s="1"/>
      <c r="H22" s="1"/>
      <c r="I22" s="5"/>
      <c r="J22" s="1"/>
      <c r="K22" s="1"/>
      <c r="L22" s="1"/>
      <c r="M22" s="1"/>
      <c r="N22" s="1"/>
      <c r="O22" s="1"/>
      <c r="P22" s="1"/>
      <c r="Q22" s="1"/>
      <c r="R22" s="1"/>
      <c r="S22" s="1"/>
      <c r="T22" s="1"/>
      <c r="U22" s="1"/>
      <c r="V22" s="1"/>
      <c r="W22" s="1"/>
      <c r="X22" s="1"/>
      <c r="Y22" s="1"/>
      <c r="Z22" s="1"/>
    </row>
    <row r="23" spans="1:26" ht="15.75" customHeight="1" x14ac:dyDescent="0.25">
      <c r="A23" s="1"/>
      <c r="B23" s="1"/>
      <c r="C23" s="1"/>
      <c r="D23" s="1"/>
      <c r="E23" s="1"/>
      <c r="F23" s="1"/>
      <c r="G23" s="1"/>
      <c r="H23" s="1"/>
      <c r="I23" s="5"/>
      <c r="J23" s="1"/>
      <c r="K23" s="1"/>
      <c r="L23" s="1"/>
      <c r="M23" s="1"/>
      <c r="N23" s="1"/>
      <c r="O23" s="1"/>
      <c r="P23" s="1"/>
      <c r="Q23" s="1"/>
      <c r="R23" s="1"/>
      <c r="S23" s="1"/>
      <c r="T23" s="1"/>
      <c r="U23" s="1"/>
      <c r="V23" s="1"/>
      <c r="W23" s="1"/>
      <c r="X23" s="1"/>
      <c r="Y23" s="1"/>
      <c r="Z23" s="1"/>
    </row>
    <row r="24" spans="1:26" ht="15.75" customHeight="1" x14ac:dyDescent="0.25">
      <c r="A24" s="1"/>
      <c r="B24" s="1"/>
      <c r="C24" s="1"/>
      <c r="D24" s="1"/>
      <c r="E24" s="1"/>
      <c r="F24" s="1"/>
      <c r="G24" s="1"/>
      <c r="H24" s="1"/>
      <c r="I24" s="5"/>
      <c r="J24" s="1"/>
      <c r="K24" s="1"/>
      <c r="L24" s="1"/>
      <c r="M24" s="1"/>
      <c r="N24" s="1"/>
      <c r="O24" s="1"/>
      <c r="P24" s="1"/>
      <c r="Q24" s="1"/>
      <c r="R24" s="1"/>
      <c r="S24" s="1"/>
      <c r="T24" s="1"/>
      <c r="U24" s="1"/>
      <c r="V24" s="1"/>
      <c r="W24" s="1"/>
      <c r="X24" s="1"/>
      <c r="Y24" s="1"/>
      <c r="Z24" s="1"/>
    </row>
    <row r="25" spans="1:26" ht="15.75" customHeight="1" x14ac:dyDescent="0.25">
      <c r="A25" s="1"/>
      <c r="B25" s="1"/>
      <c r="C25" s="1"/>
      <c r="D25" s="1"/>
      <c r="E25" s="1"/>
      <c r="F25" s="1"/>
      <c r="G25" s="1"/>
      <c r="H25" s="1"/>
      <c r="I25" s="5"/>
      <c r="J25" s="1"/>
      <c r="K25" s="1"/>
      <c r="L25" s="1"/>
      <c r="M25" s="1"/>
      <c r="N25" s="1"/>
      <c r="O25" s="1"/>
      <c r="P25" s="1"/>
      <c r="Q25" s="1"/>
      <c r="R25" s="1"/>
      <c r="S25" s="1"/>
      <c r="T25" s="1"/>
      <c r="U25" s="1"/>
      <c r="V25" s="1"/>
      <c r="W25" s="1"/>
      <c r="X25" s="1"/>
      <c r="Y25" s="1"/>
      <c r="Z25" s="1"/>
    </row>
    <row r="26" spans="1:26" ht="15.75" customHeight="1" x14ac:dyDescent="0.25">
      <c r="A26" s="1"/>
      <c r="B26" s="1"/>
      <c r="C26" s="1"/>
      <c r="D26" s="1"/>
      <c r="E26" s="1"/>
      <c r="F26" s="1"/>
      <c r="G26" s="1"/>
      <c r="H26" s="1"/>
      <c r="I26" s="5"/>
      <c r="J26" s="1"/>
      <c r="K26" s="1"/>
      <c r="L26" s="1"/>
      <c r="M26" s="1"/>
      <c r="N26" s="1"/>
      <c r="O26" s="1"/>
      <c r="P26" s="1"/>
      <c r="Q26" s="1"/>
      <c r="R26" s="1"/>
      <c r="S26" s="1"/>
      <c r="T26" s="1"/>
      <c r="U26" s="1"/>
      <c r="V26" s="1"/>
      <c r="W26" s="1"/>
      <c r="X26" s="1"/>
      <c r="Y26" s="1"/>
      <c r="Z26" s="1"/>
    </row>
    <row r="27" spans="1:26" ht="15.75" customHeight="1" x14ac:dyDescent="0.25">
      <c r="A27" s="1"/>
      <c r="B27" s="1"/>
      <c r="C27" s="1"/>
      <c r="D27" s="1"/>
      <c r="E27" s="1"/>
      <c r="F27" s="1"/>
      <c r="G27" s="1"/>
      <c r="H27" s="1"/>
      <c r="I27" s="5"/>
      <c r="J27" s="1"/>
      <c r="K27" s="1"/>
      <c r="L27" s="1"/>
      <c r="M27" s="1"/>
      <c r="N27" s="1"/>
      <c r="O27" s="1"/>
      <c r="P27" s="1"/>
      <c r="Q27" s="1"/>
      <c r="R27" s="1"/>
      <c r="S27" s="1"/>
      <c r="T27" s="1"/>
      <c r="U27" s="1"/>
      <c r="V27" s="1"/>
      <c r="W27" s="1"/>
      <c r="X27" s="1"/>
      <c r="Y27" s="1"/>
      <c r="Z27" s="1"/>
    </row>
    <row r="28" spans="1:26" ht="15.75" customHeight="1" x14ac:dyDescent="0.25">
      <c r="A28" s="1"/>
      <c r="B28" s="1"/>
      <c r="C28" s="1"/>
      <c r="D28" s="1"/>
      <c r="E28" s="1"/>
      <c r="F28" s="1"/>
      <c r="G28" s="1"/>
      <c r="H28" s="1"/>
      <c r="I28" s="5"/>
      <c r="J28" s="1"/>
      <c r="K28" s="1"/>
      <c r="L28" s="1"/>
      <c r="M28" s="1"/>
      <c r="N28" s="1"/>
      <c r="O28" s="1"/>
      <c r="P28" s="1"/>
      <c r="Q28" s="1"/>
      <c r="R28" s="1"/>
      <c r="S28" s="1"/>
      <c r="T28" s="1"/>
      <c r="U28" s="1"/>
      <c r="V28" s="1"/>
      <c r="W28" s="1"/>
      <c r="X28" s="1"/>
      <c r="Y28" s="1"/>
      <c r="Z28" s="1"/>
    </row>
    <row r="29" spans="1:26" ht="15.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conditionalFormatting sqref="J17:Z28">
    <cfRule type="colorScale" priority="1">
      <colorScale>
        <cfvo type="min"/>
        <cfvo type="percentile" val="50"/>
        <cfvo type="max"/>
        <color rgb="FFF8696B"/>
        <color rgb="FFFFEB84"/>
        <color rgb="FF63BE7B"/>
      </colorScale>
    </cfRule>
  </conditionalFormatting>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5"/>
  <sheetViews>
    <sheetView workbookViewId="0">
      <selection activeCell="H3" sqref="H3:H12"/>
    </sheetView>
  </sheetViews>
  <sheetFormatPr defaultColWidth="11.25" defaultRowHeight="15" customHeight="1" x14ac:dyDescent="0.25"/>
  <cols>
    <col min="1" max="1" width="28.5" customWidth="1"/>
    <col min="2" max="2" width="8.5" customWidth="1"/>
    <col min="3" max="3" width="10.875" customWidth="1"/>
    <col min="4" max="4" width="16.5" customWidth="1"/>
    <col min="5" max="5" width="8.75" customWidth="1"/>
    <col min="6" max="7" width="8.5" customWidth="1"/>
    <col min="8" max="8" width="12" customWidth="1"/>
    <col min="9" max="9" width="8.5" customWidth="1"/>
    <col min="10" max="10" width="11" customWidth="1"/>
    <col min="11" max="11" width="8.5" customWidth="1"/>
    <col min="12" max="12" width="12" customWidth="1"/>
    <col min="13" max="13" width="15.5" customWidth="1"/>
    <col min="14" max="14" width="11" customWidth="1"/>
    <col min="15" max="15" width="12" customWidth="1"/>
    <col min="16" max="16" width="11.375" customWidth="1"/>
    <col min="17" max="26" width="8.5" customWidth="1"/>
  </cols>
  <sheetData>
    <row r="2" spans="1:16" x14ac:dyDescent="0.25">
      <c r="A2" s="11" t="s">
        <v>25</v>
      </c>
      <c r="B2" s="12"/>
      <c r="D2" s="13"/>
      <c r="E2" s="11" t="s">
        <v>26</v>
      </c>
      <c r="H2" s="13" t="s">
        <v>27</v>
      </c>
      <c r="I2" s="12" t="s">
        <v>28</v>
      </c>
      <c r="J2" s="12" t="s">
        <v>29</v>
      </c>
      <c r="L2" s="13" t="s">
        <v>27</v>
      </c>
      <c r="M2" s="12" t="s">
        <v>30</v>
      </c>
      <c r="O2" s="13" t="s">
        <v>27</v>
      </c>
      <c r="P2" s="12" t="s">
        <v>31</v>
      </c>
    </row>
    <row r="3" spans="1:16" x14ac:dyDescent="0.25">
      <c r="A3" s="14" t="s">
        <v>32</v>
      </c>
      <c r="B3" s="15">
        <v>754940.69999999937</v>
      </c>
      <c r="C3" s="16"/>
      <c r="D3" s="13" t="s">
        <v>7</v>
      </c>
      <c r="E3" s="17">
        <f t="shared" ref="E3:E5" si="0">B3</f>
        <v>754940.69999999937</v>
      </c>
      <c r="H3" s="18">
        <v>44927</v>
      </c>
      <c r="I3" s="15">
        <v>30000</v>
      </c>
      <c r="J3" s="15">
        <v>20000.000000000004</v>
      </c>
      <c r="L3" s="18">
        <v>44927</v>
      </c>
      <c r="M3" s="15">
        <v>300</v>
      </c>
      <c r="O3" s="14" t="s">
        <v>15</v>
      </c>
      <c r="P3" s="15">
        <v>126081</v>
      </c>
    </row>
    <row r="4" spans="1:16" x14ac:dyDescent="0.25">
      <c r="A4" s="14" t="s">
        <v>31</v>
      </c>
      <c r="B4" s="15">
        <v>891111</v>
      </c>
      <c r="C4" s="16"/>
      <c r="D4" s="13" t="s">
        <v>8</v>
      </c>
      <c r="E4" s="17">
        <f t="shared" si="0"/>
        <v>891111</v>
      </c>
      <c r="H4" s="18">
        <v>44958</v>
      </c>
      <c r="I4" s="15">
        <v>45000</v>
      </c>
      <c r="J4" s="15">
        <v>10000.000000000002</v>
      </c>
      <c r="L4" s="18">
        <v>44958</v>
      </c>
      <c r="M4" s="15">
        <v>310</v>
      </c>
      <c r="O4" s="14" t="s">
        <v>17</v>
      </c>
      <c r="P4" s="15">
        <v>129875</v>
      </c>
    </row>
    <row r="5" spans="1:16" x14ac:dyDescent="0.25">
      <c r="A5" s="14" t="s">
        <v>30</v>
      </c>
      <c r="B5" s="15">
        <v>9360</v>
      </c>
      <c r="C5" s="16"/>
      <c r="D5" s="13" t="s">
        <v>10</v>
      </c>
      <c r="E5" s="15">
        <f t="shared" si="0"/>
        <v>9360</v>
      </c>
      <c r="H5" s="18">
        <v>44986</v>
      </c>
      <c r="I5" s="15">
        <v>60000</v>
      </c>
      <c r="J5" s="15">
        <v>10000.000000000002</v>
      </c>
      <c r="L5" s="18">
        <v>44986</v>
      </c>
      <c r="M5" s="15">
        <v>300</v>
      </c>
      <c r="O5" s="14" t="s">
        <v>18</v>
      </c>
      <c r="P5" s="15">
        <v>126793</v>
      </c>
    </row>
    <row r="6" spans="1:16" x14ac:dyDescent="0.25">
      <c r="H6" s="18">
        <v>45017</v>
      </c>
      <c r="I6" s="15">
        <v>54999.999999999993</v>
      </c>
      <c r="J6" s="15">
        <v>40000.000000000007</v>
      </c>
      <c r="L6" s="18">
        <v>45017</v>
      </c>
      <c r="M6" s="15">
        <v>700</v>
      </c>
      <c r="O6" s="14" t="s">
        <v>19</v>
      </c>
      <c r="P6" s="15">
        <v>128833</v>
      </c>
    </row>
    <row r="7" spans="1:16" x14ac:dyDescent="0.25">
      <c r="H7" s="18">
        <v>45047</v>
      </c>
      <c r="I7" s="15">
        <v>80000.000000000015</v>
      </c>
      <c r="J7" s="15">
        <v>20000.000000000004</v>
      </c>
      <c r="L7" s="18">
        <v>45047</v>
      </c>
      <c r="M7" s="15">
        <v>650</v>
      </c>
      <c r="O7" s="14" t="s">
        <v>20</v>
      </c>
      <c r="P7" s="15">
        <v>125980</v>
      </c>
    </row>
    <row r="8" spans="1:16" x14ac:dyDescent="0.25">
      <c r="A8" s="12" t="s">
        <v>33</v>
      </c>
      <c r="D8" s="13" t="s">
        <v>34</v>
      </c>
      <c r="E8" s="19">
        <f>A9</f>
        <v>0.85555555555555574</v>
      </c>
      <c r="H8" s="18">
        <v>45078</v>
      </c>
      <c r="I8" s="15">
        <v>100000.00000000001</v>
      </c>
      <c r="J8" s="15">
        <v>5999.9999999999991</v>
      </c>
      <c r="L8" s="18">
        <v>45078</v>
      </c>
      <c r="M8" s="15">
        <v>1600</v>
      </c>
      <c r="O8" s="14" t="s">
        <v>21</v>
      </c>
      <c r="P8" s="15">
        <v>126209</v>
      </c>
    </row>
    <row r="9" spans="1:16" x14ac:dyDescent="0.25">
      <c r="A9" s="19">
        <v>0.85555555555555574</v>
      </c>
      <c r="D9" s="13" t="s">
        <v>35</v>
      </c>
      <c r="E9" s="19">
        <f>1-E8</f>
        <v>0.14444444444444426</v>
      </c>
      <c r="H9" s="18">
        <v>45108</v>
      </c>
      <c r="I9" s="15">
        <v>129940.69999999998</v>
      </c>
      <c r="J9" s="15">
        <v>5000.0000000000009</v>
      </c>
      <c r="L9" s="18">
        <v>45108</v>
      </c>
      <c r="M9" s="15">
        <v>1800</v>
      </c>
      <c r="O9" s="14" t="s">
        <v>22</v>
      </c>
      <c r="P9" s="15">
        <v>127340</v>
      </c>
    </row>
    <row r="10" spans="1:16" x14ac:dyDescent="0.25">
      <c r="H10" s="18">
        <v>45139</v>
      </c>
      <c r="I10" s="15">
        <v>130000.00000000003</v>
      </c>
      <c r="J10" s="15">
        <v>5000.0000000000009</v>
      </c>
      <c r="L10" s="18">
        <v>45139</v>
      </c>
      <c r="M10" s="15">
        <v>1700</v>
      </c>
      <c r="O10" s="14" t="s">
        <v>36</v>
      </c>
      <c r="P10" s="15">
        <v>891111</v>
      </c>
    </row>
    <row r="11" spans="1:16" x14ac:dyDescent="0.25">
      <c r="A11" s="12" t="s">
        <v>37</v>
      </c>
      <c r="D11" s="13" t="s">
        <v>38</v>
      </c>
      <c r="E11" s="19">
        <f>A12</f>
        <v>0.85492063492063519</v>
      </c>
      <c r="H11" s="18">
        <v>45170</v>
      </c>
      <c r="I11" s="15">
        <v>125000</v>
      </c>
      <c r="J11" s="15">
        <v>2000.0000000000002</v>
      </c>
      <c r="L11" s="18">
        <v>45170</v>
      </c>
      <c r="M11" s="15">
        <v>2000</v>
      </c>
    </row>
    <row r="12" spans="1:16" x14ac:dyDescent="0.25">
      <c r="A12" s="19">
        <v>0.85492063492063519</v>
      </c>
      <c r="D12" s="13" t="s">
        <v>39</v>
      </c>
      <c r="E12" s="19">
        <f>1-E11</f>
        <v>0.14507936507936481</v>
      </c>
      <c r="H12" s="18" t="s">
        <v>36</v>
      </c>
      <c r="I12" s="15">
        <v>754940.7</v>
      </c>
      <c r="J12" s="15">
        <v>118000.00000000001</v>
      </c>
      <c r="L12" s="18" t="s">
        <v>36</v>
      </c>
      <c r="M12" s="15">
        <v>9360</v>
      </c>
    </row>
    <row r="14" spans="1:16" x14ac:dyDescent="0.25">
      <c r="A14" s="12" t="s">
        <v>40</v>
      </c>
      <c r="D14" s="13" t="s">
        <v>41</v>
      </c>
      <c r="E14" s="19">
        <f>A15</f>
        <v>0.8447619047619046</v>
      </c>
    </row>
    <row r="15" spans="1:16" x14ac:dyDescent="0.25">
      <c r="A15" s="19">
        <v>0.8447619047619046</v>
      </c>
      <c r="D15" s="13" t="s">
        <v>42</v>
      </c>
      <c r="E15" s="19">
        <f>1-E14</f>
        <v>0.1552380952380954</v>
      </c>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topLeftCell="A17" workbookViewId="0">
      <selection activeCell="A4" sqref="A4"/>
    </sheetView>
  </sheetViews>
  <sheetFormatPr defaultRowHeight="15.75" x14ac:dyDescent="0.25"/>
  <cols>
    <col min="1" max="1" width="12.125" customWidth="1"/>
    <col min="2" max="2" width="11.25" customWidth="1"/>
    <col min="3" max="3" width="17.125" customWidth="1"/>
    <col min="5" max="5" width="19.875" bestFit="1" customWidth="1"/>
    <col min="6" max="6" width="11.125" bestFit="1" customWidth="1"/>
    <col min="7" max="7" width="10.125" bestFit="1" customWidth="1"/>
  </cols>
  <sheetData>
    <row r="1" spans="1:7" x14ac:dyDescent="0.25">
      <c r="E1" s="13"/>
      <c r="F1" s="11" t="s">
        <v>26</v>
      </c>
    </row>
    <row r="2" spans="1:7" x14ac:dyDescent="0.25">
      <c r="E2" s="13" t="s">
        <v>7</v>
      </c>
      <c r="F2" s="17">
        <f>GETPIVOTDATA("Sum of Sales",$A$3)</f>
        <v>754940.69999999937</v>
      </c>
    </row>
    <row r="3" spans="1:7" x14ac:dyDescent="0.25">
      <c r="A3" s="20" t="s">
        <v>32</v>
      </c>
      <c r="B3" s="25" t="s">
        <v>31</v>
      </c>
      <c r="C3" s="22" t="s">
        <v>30</v>
      </c>
      <c r="E3" s="13" t="s">
        <v>8</v>
      </c>
      <c r="F3" s="17">
        <f>GETPIVOTDATA("Sum of Profit",$A$3)</f>
        <v>891111</v>
      </c>
    </row>
    <row r="4" spans="1:7" x14ac:dyDescent="0.25">
      <c r="A4" s="23">
        <v>754940.69999999937</v>
      </c>
      <c r="B4" s="26">
        <v>891111</v>
      </c>
      <c r="C4" s="24">
        <v>9360</v>
      </c>
      <c r="E4" s="13" t="s">
        <v>10</v>
      </c>
      <c r="F4" s="15">
        <f>GETPIVOTDATA("Sum of Customers",$A$3)</f>
        <v>9360</v>
      </c>
    </row>
    <row r="7" spans="1:7" x14ac:dyDescent="0.25">
      <c r="A7" s="20" t="s">
        <v>33</v>
      </c>
      <c r="B7" s="25" t="s">
        <v>37</v>
      </c>
      <c r="C7" s="22" t="s">
        <v>40</v>
      </c>
      <c r="E7" s="13" t="s">
        <v>34</v>
      </c>
      <c r="F7" s="19">
        <f>GETPIVOTDATA("Average of Sales Completion Rate",$A$7)</f>
        <v>0.85555555555555574</v>
      </c>
    </row>
    <row r="8" spans="1:7" x14ac:dyDescent="0.25">
      <c r="A8" s="31">
        <v>0.85555555555555574</v>
      </c>
      <c r="B8" s="33">
        <v>0.85492063492063519</v>
      </c>
      <c r="C8" s="32">
        <v>0.8447619047619046</v>
      </c>
      <c r="E8" s="13" t="s">
        <v>35</v>
      </c>
      <c r="F8" s="19">
        <f>1-F7</f>
        <v>0.14444444444444426</v>
      </c>
    </row>
    <row r="10" spans="1:7" x14ac:dyDescent="0.25">
      <c r="E10" s="13" t="s">
        <v>38</v>
      </c>
      <c r="F10" s="19">
        <f>GETPIVOTDATA("Average of Profit Completion Rate",$A$7)</f>
        <v>0.85492063492063519</v>
      </c>
    </row>
    <row r="11" spans="1:7" x14ac:dyDescent="0.25">
      <c r="E11" s="13" t="s">
        <v>39</v>
      </c>
      <c r="F11" s="19">
        <f>1-F10</f>
        <v>0.14507936507936481</v>
      </c>
    </row>
    <row r="13" spans="1:7" x14ac:dyDescent="0.25">
      <c r="E13" s="13" t="s">
        <v>41</v>
      </c>
      <c r="F13" s="19">
        <f>GETPIVOTDATA("Average of Customer Completion Rate",$A$7)</f>
        <v>0.8447619047619046</v>
      </c>
      <c r="G13" s="34"/>
    </row>
    <row r="14" spans="1:7" ht="16.5" thickBot="1" x14ac:dyDescent="0.3">
      <c r="A14" s="35"/>
      <c r="B14" s="35"/>
      <c r="C14" s="35"/>
      <c r="D14" s="35"/>
      <c r="E14" s="36" t="s">
        <v>42</v>
      </c>
      <c r="F14" s="37">
        <f>1-F13</f>
        <v>0.1552380952380954</v>
      </c>
    </row>
    <row r="16" spans="1:7" x14ac:dyDescent="0.25">
      <c r="A16" s="27" t="s">
        <v>27</v>
      </c>
      <c r="B16" s="20" t="s">
        <v>32</v>
      </c>
      <c r="C16" s="22" t="s">
        <v>52</v>
      </c>
      <c r="E16" s="13" t="s">
        <v>27</v>
      </c>
      <c r="F16" s="12" t="s">
        <v>28</v>
      </c>
      <c r="G16" s="12" t="s">
        <v>29</v>
      </c>
    </row>
    <row r="17" spans="1:7" x14ac:dyDescent="0.25">
      <c r="A17" s="39" t="s">
        <v>43</v>
      </c>
      <c r="B17" s="41">
        <v>30000</v>
      </c>
      <c r="C17" s="42">
        <v>20000.000000000004</v>
      </c>
      <c r="E17" s="18">
        <v>44927</v>
      </c>
      <c r="F17" s="47">
        <f>GETPIVOTDATA("Sum of Sales",$A$16,"Month",A17)</f>
        <v>30000</v>
      </c>
      <c r="G17" s="47">
        <f>GETPIVOTDATA("Sum of Target Sales",$A$16,"Month",A17)</f>
        <v>20000.000000000004</v>
      </c>
    </row>
    <row r="18" spans="1:7" x14ac:dyDescent="0.25">
      <c r="A18" s="40" t="s">
        <v>44</v>
      </c>
      <c r="B18" s="43">
        <v>45000</v>
      </c>
      <c r="C18" s="44">
        <v>10000.000000000002</v>
      </c>
      <c r="E18" s="18">
        <v>44958</v>
      </c>
      <c r="F18" s="47">
        <f t="shared" ref="F18:F25" si="0">GETPIVOTDATA("Sum of Sales",$A$16,"Month",A18)</f>
        <v>45000</v>
      </c>
      <c r="G18" s="47">
        <f t="shared" ref="G18:G25" si="1">GETPIVOTDATA("Sum of Target Sales",$A$16,"Month",A18)</f>
        <v>10000.000000000002</v>
      </c>
    </row>
    <row r="19" spans="1:7" x14ac:dyDescent="0.25">
      <c r="A19" s="40" t="s">
        <v>45</v>
      </c>
      <c r="B19" s="43">
        <v>60000</v>
      </c>
      <c r="C19" s="44">
        <v>10000.000000000002</v>
      </c>
      <c r="E19" s="18">
        <v>44986</v>
      </c>
      <c r="F19" s="47">
        <f t="shared" si="0"/>
        <v>60000</v>
      </c>
      <c r="G19" s="47">
        <f t="shared" si="1"/>
        <v>10000.000000000002</v>
      </c>
    </row>
    <row r="20" spans="1:7" x14ac:dyDescent="0.25">
      <c r="A20" s="40" t="s">
        <v>46</v>
      </c>
      <c r="B20" s="43">
        <v>54999.999999999993</v>
      </c>
      <c r="C20" s="44">
        <v>40000.000000000007</v>
      </c>
      <c r="E20" s="18">
        <v>45017</v>
      </c>
      <c r="F20" s="47">
        <f t="shared" si="0"/>
        <v>54999.999999999993</v>
      </c>
      <c r="G20" s="47">
        <f t="shared" si="1"/>
        <v>40000.000000000007</v>
      </c>
    </row>
    <row r="21" spans="1:7" x14ac:dyDescent="0.25">
      <c r="A21" s="40" t="s">
        <v>47</v>
      </c>
      <c r="B21" s="43">
        <v>80000.000000000015</v>
      </c>
      <c r="C21" s="44">
        <v>20000.000000000004</v>
      </c>
      <c r="E21" s="18">
        <v>45047</v>
      </c>
      <c r="F21" s="47">
        <f t="shared" si="0"/>
        <v>80000.000000000015</v>
      </c>
      <c r="G21" s="47">
        <f t="shared" si="1"/>
        <v>20000.000000000004</v>
      </c>
    </row>
    <row r="22" spans="1:7" x14ac:dyDescent="0.25">
      <c r="A22" s="40" t="s">
        <v>48</v>
      </c>
      <c r="B22" s="43">
        <v>100000.00000000001</v>
      </c>
      <c r="C22" s="44">
        <v>5999.9999999999991</v>
      </c>
      <c r="E22" s="18">
        <v>45078</v>
      </c>
      <c r="F22" s="47">
        <f t="shared" si="0"/>
        <v>100000.00000000001</v>
      </c>
      <c r="G22" s="47">
        <f t="shared" si="1"/>
        <v>5999.9999999999991</v>
      </c>
    </row>
    <row r="23" spans="1:7" x14ac:dyDescent="0.25">
      <c r="A23" s="40" t="s">
        <v>49</v>
      </c>
      <c r="B23" s="43">
        <v>129940.69999999998</v>
      </c>
      <c r="C23" s="44">
        <v>5000.0000000000009</v>
      </c>
      <c r="E23" s="18">
        <v>45108</v>
      </c>
      <c r="F23" s="47">
        <f t="shared" si="0"/>
        <v>129940.69999999998</v>
      </c>
      <c r="G23" s="47">
        <f t="shared" si="1"/>
        <v>5000.0000000000009</v>
      </c>
    </row>
    <row r="24" spans="1:7" x14ac:dyDescent="0.25">
      <c r="A24" s="40" t="s">
        <v>50</v>
      </c>
      <c r="B24" s="43">
        <v>130000.00000000003</v>
      </c>
      <c r="C24" s="44">
        <v>5000.0000000000009</v>
      </c>
      <c r="E24" s="18">
        <v>45139</v>
      </c>
      <c r="F24" s="47">
        <f t="shared" si="0"/>
        <v>130000.00000000003</v>
      </c>
      <c r="G24" s="47">
        <f t="shared" si="1"/>
        <v>5000.0000000000009</v>
      </c>
    </row>
    <row r="25" spans="1:7" x14ac:dyDescent="0.25">
      <c r="A25" s="40" t="s">
        <v>51</v>
      </c>
      <c r="B25" s="43">
        <v>125000</v>
      </c>
      <c r="C25" s="44">
        <v>2000.0000000000002</v>
      </c>
      <c r="E25" s="18">
        <v>45170</v>
      </c>
      <c r="F25" s="47">
        <f t="shared" si="0"/>
        <v>125000</v>
      </c>
      <c r="G25" s="47">
        <f t="shared" si="1"/>
        <v>2000.0000000000002</v>
      </c>
    </row>
    <row r="26" spans="1:7" x14ac:dyDescent="0.25">
      <c r="A26" s="38" t="s">
        <v>36</v>
      </c>
      <c r="B26" s="45">
        <v>754940.7</v>
      </c>
      <c r="C26" s="46">
        <v>118000.00000000001</v>
      </c>
      <c r="E26" s="18" t="s">
        <v>36</v>
      </c>
      <c r="F26" s="15">
        <f>SUM(F17:F25)</f>
        <v>754940.7</v>
      </c>
      <c r="G26" s="15">
        <f>SUM(G17:G25)</f>
        <v>118000.00000000001</v>
      </c>
    </row>
    <row r="28" spans="1:7" x14ac:dyDescent="0.25">
      <c r="A28" s="27" t="s">
        <v>27</v>
      </c>
      <c r="B28" s="21" t="s">
        <v>30</v>
      </c>
      <c r="E28" s="13" t="s">
        <v>27</v>
      </c>
      <c r="F28" s="12" t="s">
        <v>30</v>
      </c>
    </row>
    <row r="29" spans="1:7" x14ac:dyDescent="0.25">
      <c r="A29" s="39" t="s">
        <v>43</v>
      </c>
      <c r="B29" s="48">
        <v>300</v>
      </c>
      <c r="E29" s="18" t="str">
        <f>A29</f>
        <v>01-Jan</v>
      </c>
      <c r="F29" s="15">
        <f>GETPIVOTDATA("Customers",$A$28,"Month",A29)</f>
        <v>300</v>
      </c>
    </row>
    <row r="30" spans="1:7" x14ac:dyDescent="0.25">
      <c r="A30" s="40" t="s">
        <v>44</v>
      </c>
      <c r="B30" s="49">
        <v>310</v>
      </c>
      <c r="E30" s="18" t="str">
        <f t="shared" ref="E30:E37" si="2">A30</f>
        <v>01-Feb</v>
      </c>
      <c r="F30" s="15">
        <f t="shared" ref="F30:F37" si="3">GETPIVOTDATA("Customers",$A$28,"Month",A30)</f>
        <v>310</v>
      </c>
    </row>
    <row r="31" spans="1:7" x14ac:dyDescent="0.25">
      <c r="A31" s="40" t="s">
        <v>45</v>
      </c>
      <c r="B31" s="49">
        <v>300</v>
      </c>
      <c r="E31" s="18" t="str">
        <f t="shared" si="2"/>
        <v>01-Mar</v>
      </c>
      <c r="F31" s="15">
        <f t="shared" si="3"/>
        <v>300</v>
      </c>
    </row>
    <row r="32" spans="1:7" x14ac:dyDescent="0.25">
      <c r="A32" s="40" t="s">
        <v>46</v>
      </c>
      <c r="B32" s="49">
        <v>700</v>
      </c>
      <c r="E32" s="18" t="str">
        <f t="shared" si="2"/>
        <v>01-Apr</v>
      </c>
      <c r="F32" s="15">
        <f t="shared" si="3"/>
        <v>700</v>
      </c>
    </row>
    <row r="33" spans="1:6" x14ac:dyDescent="0.25">
      <c r="A33" s="40" t="s">
        <v>47</v>
      </c>
      <c r="B33" s="49">
        <v>650</v>
      </c>
      <c r="E33" s="18" t="str">
        <f t="shared" si="2"/>
        <v>01-May</v>
      </c>
      <c r="F33" s="15">
        <f t="shared" si="3"/>
        <v>650</v>
      </c>
    </row>
    <row r="34" spans="1:6" x14ac:dyDescent="0.25">
      <c r="A34" s="40" t="s">
        <v>48</v>
      </c>
      <c r="B34" s="49">
        <v>1600</v>
      </c>
      <c r="E34" s="18" t="str">
        <f t="shared" si="2"/>
        <v>01-Jun</v>
      </c>
      <c r="F34" s="15">
        <f t="shared" si="3"/>
        <v>1600</v>
      </c>
    </row>
    <row r="35" spans="1:6" x14ac:dyDescent="0.25">
      <c r="A35" s="40" t="s">
        <v>49</v>
      </c>
      <c r="B35" s="49">
        <v>1800</v>
      </c>
      <c r="E35" s="18" t="str">
        <f t="shared" si="2"/>
        <v>01-Jul</v>
      </c>
      <c r="F35" s="15">
        <f t="shared" si="3"/>
        <v>1800</v>
      </c>
    </row>
    <row r="36" spans="1:6" x14ac:dyDescent="0.25">
      <c r="A36" s="40" t="s">
        <v>50</v>
      </c>
      <c r="B36" s="49">
        <v>1700</v>
      </c>
      <c r="E36" s="18" t="str">
        <f t="shared" si="2"/>
        <v>01-Aug</v>
      </c>
      <c r="F36" s="15">
        <f t="shared" si="3"/>
        <v>1700</v>
      </c>
    </row>
    <row r="37" spans="1:6" x14ac:dyDescent="0.25">
      <c r="A37" s="40" t="s">
        <v>51</v>
      </c>
      <c r="B37" s="49">
        <v>2000</v>
      </c>
      <c r="E37" s="18" t="str">
        <f t="shared" si="2"/>
        <v>01-Sep</v>
      </c>
      <c r="F37" s="15">
        <f t="shared" si="3"/>
        <v>2000</v>
      </c>
    </row>
    <row r="38" spans="1:6" x14ac:dyDescent="0.25">
      <c r="A38" s="38" t="s">
        <v>36</v>
      </c>
      <c r="B38" s="50">
        <v>9360</v>
      </c>
      <c r="E38" s="18" t="s">
        <v>36</v>
      </c>
      <c r="F38" s="15">
        <f>SUM(F29:F37)</f>
        <v>9360</v>
      </c>
    </row>
    <row r="40" spans="1:6" x14ac:dyDescent="0.25">
      <c r="A40" s="27" t="s">
        <v>27</v>
      </c>
      <c r="B40" s="21" t="s">
        <v>31</v>
      </c>
      <c r="E40" s="13" t="s">
        <v>27</v>
      </c>
      <c r="F40" s="12" t="s">
        <v>31</v>
      </c>
    </row>
    <row r="41" spans="1:6" x14ac:dyDescent="0.25">
      <c r="A41" s="28" t="s">
        <v>15</v>
      </c>
      <c r="B41" s="48">
        <v>126081</v>
      </c>
      <c r="E41" s="14" t="str">
        <f>A41</f>
        <v>Argentina</v>
      </c>
      <c r="F41" s="15">
        <f>GETPIVOTDATA("Profit",$A$40,"Region",A41)</f>
        <v>126081</v>
      </c>
    </row>
    <row r="42" spans="1:6" x14ac:dyDescent="0.25">
      <c r="A42" s="29" t="s">
        <v>17</v>
      </c>
      <c r="B42" s="49">
        <v>129875</v>
      </c>
      <c r="E42" s="14" t="str">
        <f t="shared" ref="E42:E48" si="4">A42</f>
        <v>Brazil</v>
      </c>
      <c r="F42" s="15">
        <f t="shared" ref="F42:F48" si="5">GETPIVOTDATA("Profit",$A$40,"Region",A42)</f>
        <v>129875</v>
      </c>
    </row>
    <row r="43" spans="1:6" x14ac:dyDescent="0.25">
      <c r="A43" s="29" t="s">
        <v>18</v>
      </c>
      <c r="B43" s="49">
        <v>126793</v>
      </c>
      <c r="E43" s="14" t="str">
        <f t="shared" si="4"/>
        <v>Chicaco</v>
      </c>
      <c r="F43" s="15">
        <f t="shared" si="5"/>
        <v>126793</v>
      </c>
    </row>
    <row r="44" spans="1:6" x14ac:dyDescent="0.25">
      <c r="A44" s="29" t="s">
        <v>19</v>
      </c>
      <c r="B44" s="49">
        <v>128833</v>
      </c>
      <c r="E44" s="14" t="str">
        <f t="shared" si="4"/>
        <v>Chile</v>
      </c>
      <c r="F44" s="15">
        <f t="shared" si="5"/>
        <v>128833</v>
      </c>
    </row>
    <row r="45" spans="1:6" x14ac:dyDescent="0.25">
      <c r="A45" s="29" t="s">
        <v>20</v>
      </c>
      <c r="B45" s="49">
        <v>125980</v>
      </c>
      <c r="E45" s="14" t="str">
        <f t="shared" si="4"/>
        <v>Columbia</v>
      </c>
      <c r="F45" s="15">
        <f t="shared" si="5"/>
        <v>125980</v>
      </c>
    </row>
    <row r="46" spans="1:6" x14ac:dyDescent="0.25">
      <c r="A46" s="29" t="s">
        <v>21</v>
      </c>
      <c r="B46" s="49">
        <v>126209</v>
      </c>
      <c r="E46" s="14" t="str">
        <f t="shared" si="4"/>
        <v>Los Angeles</v>
      </c>
      <c r="F46" s="15">
        <f t="shared" si="5"/>
        <v>126209</v>
      </c>
    </row>
    <row r="47" spans="1:6" x14ac:dyDescent="0.25">
      <c r="A47" s="29" t="s">
        <v>22</v>
      </c>
      <c r="B47" s="49">
        <v>127340</v>
      </c>
      <c r="E47" s="14" t="str">
        <f t="shared" si="4"/>
        <v>Peru</v>
      </c>
      <c r="F47" s="15">
        <f t="shared" si="5"/>
        <v>127340</v>
      </c>
    </row>
    <row r="48" spans="1:6" x14ac:dyDescent="0.25">
      <c r="A48" s="30" t="s">
        <v>36</v>
      </c>
      <c r="B48" s="50">
        <v>891111</v>
      </c>
      <c r="E48" s="14" t="str">
        <f t="shared" si="4"/>
        <v>Grand Total</v>
      </c>
      <c r="F48" s="15" t="e">
        <f t="shared" si="5"/>
        <v>#REF!</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Normal="100" workbookViewId="0">
      <selection activeCell="S2" sqref="S2"/>
    </sheetView>
  </sheetViews>
  <sheetFormatPr defaultRowHeight="15.75" x14ac:dyDescent="0.25"/>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4"/>
  <sheetViews>
    <sheetView workbookViewId="0">
      <selection activeCell="A3" sqref="A3"/>
    </sheetView>
  </sheetViews>
  <sheetFormatPr defaultColWidth="11.25" defaultRowHeight="15" customHeight="1" x14ac:dyDescent="0.25"/>
  <cols>
    <col min="1" max="1" width="8.5" customWidth="1"/>
    <col min="2" max="2" width="10.25" customWidth="1"/>
    <col min="3" max="3" width="8.5" customWidth="1"/>
    <col min="4" max="4" width="9.875" customWidth="1"/>
    <col min="5" max="5" width="12.75" customWidth="1"/>
    <col min="6" max="6" width="11.75" customWidth="1"/>
    <col min="7" max="7" width="9.75" customWidth="1"/>
    <col min="8" max="8" width="19.5" customWidth="1"/>
    <col min="9" max="9" width="20.125" customWidth="1"/>
    <col min="10" max="10" width="23.5" customWidth="1"/>
    <col min="11" max="26" width="8.5" customWidth="1"/>
  </cols>
  <sheetData>
    <row r="1" spans="1:10" x14ac:dyDescent="0.25">
      <c r="A1" s="6" t="s">
        <v>5</v>
      </c>
      <c r="B1" s="6" t="s">
        <v>6</v>
      </c>
      <c r="C1" s="6" t="s">
        <v>7</v>
      </c>
      <c r="D1" s="6" t="s">
        <v>8</v>
      </c>
      <c r="E1" s="6" t="s">
        <v>9</v>
      </c>
      <c r="F1" s="6" t="s">
        <v>10</v>
      </c>
      <c r="G1" s="6" t="s">
        <v>11</v>
      </c>
      <c r="H1" s="6" t="s">
        <v>12</v>
      </c>
      <c r="I1" s="6" t="s">
        <v>13</v>
      </c>
      <c r="J1" s="6" t="s">
        <v>14</v>
      </c>
    </row>
    <row r="2" spans="1:10" x14ac:dyDescent="0.25">
      <c r="A2" s="7">
        <v>44927</v>
      </c>
      <c r="B2" s="6" t="s">
        <v>15</v>
      </c>
      <c r="C2" s="8">
        <v>5000</v>
      </c>
      <c r="D2" s="8">
        <v>2581</v>
      </c>
      <c r="E2" s="8">
        <v>2857.1428571428573</v>
      </c>
      <c r="F2" s="6">
        <v>80</v>
      </c>
      <c r="G2" s="8" t="s">
        <v>16</v>
      </c>
      <c r="H2" s="9">
        <v>0.89</v>
      </c>
      <c r="I2" s="9">
        <v>0.85</v>
      </c>
      <c r="J2" s="9">
        <v>0.72</v>
      </c>
    </row>
    <row r="3" spans="1:10" x14ac:dyDescent="0.25">
      <c r="A3" s="7">
        <v>44927</v>
      </c>
      <c r="B3" s="6" t="s">
        <v>17</v>
      </c>
      <c r="C3" s="8">
        <v>3500</v>
      </c>
      <c r="D3" s="8">
        <v>3944</v>
      </c>
      <c r="E3" s="8">
        <v>2857.1428571428573</v>
      </c>
      <c r="F3" s="6">
        <v>30</v>
      </c>
      <c r="G3" s="8" t="s">
        <v>16</v>
      </c>
      <c r="H3" s="9">
        <v>0.94</v>
      </c>
      <c r="I3" s="9">
        <v>0.95</v>
      </c>
      <c r="J3" s="9">
        <v>0.86</v>
      </c>
    </row>
    <row r="4" spans="1:10" x14ac:dyDescent="0.25">
      <c r="A4" s="7">
        <v>44927</v>
      </c>
      <c r="B4" s="6" t="s">
        <v>18</v>
      </c>
      <c r="C4" s="8">
        <v>1500</v>
      </c>
      <c r="D4" s="6">
        <v>3293</v>
      </c>
      <c r="E4" s="8">
        <v>2857.1428571428573</v>
      </c>
      <c r="F4" s="6">
        <v>15</v>
      </c>
      <c r="G4" s="8" t="s">
        <v>16</v>
      </c>
      <c r="H4" s="9">
        <v>0.82</v>
      </c>
      <c r="I4" s="9">
        <v>0.8</v>
      </c>
      <c r="J4" s="9">
        <v>0.76</v>
      </c>
    </row>
    <row r="5" spans="1:10" x14ac:dyDescent="0.25">
      <c r="A5" s="7">
        <v>44927</v>
      </c>
      <c r="B5" s="6" t="s">
        <v>19</v>
      </c>
      <c r="C5" s="8">
        <v>1500</v>
      </c>
      <c r="D5" s="6">
        <v>2019</v>
      </c>
      <c r="E5" s="8">
        <v>2857.1428571428573</v>
      </c>
      <c r="F5" s="6">
        <v>40</v>
      </c>
      <c r="G5" s="8" t="s">
        <v>16</v>
      </c>
      <c r="H5" s="9">
        <v>0.79</v>
      </c>
      <c r="I5" s="9">
        <v>0.79</v>
      </c>
      <c r="J5" s="9">
        <v>0.79</v>
      </c>
    </row>
    <row r="6" spans="1:10" x14ac:dyDescent="0.25">
      <c r="A6" s="7">
        <v>44927</v>
      </c>
      <c r="B6" s="6" t="s">
        <v>20</v>
      </c>
      <c r="C6" s="8">
        <v>6000</v>
      </c>
      <c r="D6" s="6">
        <v>2980</v>
      </c>
      <c r="E6" s="8">
        <v>2857.1428571428573</v>
      </c>
      <c r="F6" s="6">
        <v>100</v>
      </c>
      <c r="G6" s="8" t="s">
        <v>16</v>
      </c>
      <c r="H6" s="9">
        <v>0.96</v>
      </c>
      <c r="I6" s="9">
        <v>0.79</v>
      </c>
      <c r="J6" s="9">
        <v>0.7</v>
      </c>
    </row>
    <row r="7" spans="1:10" x14ac:dyDescent="0.25">
      <c r="A7" s="7">
        <v>44927</v>
      </c>
      <c r="B7" s="6" t="s">
        <v>21</v>
      </c>
      <c r="C7" s="8">
        <v>2500</v>
      </c>
      <c r="D7" s="6">
        <v>2209</v>
      </c>
      <c r="E7" s="8">
        <v>2857.1428571428573</v>
      </c>
      <c r="F7" s="6">
        <v>15</v>
      </c>
      <c r="G7" s="8" t="s">
        <v>16</v>
      </c>
      <c r="H7" s="9">
        <v>0.79</v>
      </c>
      <c r="I7" s="9">
        <v>0.79</v>
      </c>
      <c r="J7" s="9">
        <v>0.77</v>
      </c>
    </row>
    <row r="8" spans="1:10" x14ac:dyDescent="0.25">
      <c r="A8" s="7">
        <v>44927</v>
      </c>
      <c r="B8" s="6" t="s">
        <v>22</v>
      </c>
      <c r="C8" s="8">
        <v>10000</v>
      </c>
      <c r="D8" s="6">
        <v>2440</v>
      </c>
      <c r="E8" s="8">
        <v>2857.1428571428573</v>
      </c>
      <c r="F8" s="6">
        <v>20</v>
      </c>
      <c r="G8" s="8" t="s">
        <v>16</v>
      </c>
      <c r="H8" s="9">
        <v>0.75</v>
      </c>
      <c r="I8" s="9">
        <v>0.72</v>
      </c>
      <c r="J8" s="9">
        <v>0.93</v>
      </c>
    </row>
    <row r="9" spans="1:10" x14ac:dyDescent="0.25">
      <c r="A9" s="7">
        <v>44958</v>
      </c>
      <c r="B9" s="6" t="s">
        <v>15</v>
      </c>
      <c r="C9" s="8">
        <v>5000</v>
      </c>
      <c r="D9" s="8">
        <v>2000</v>
      </c>
      <c r="E9" s="8">
        <v>1428.5714285714287</v>
      </c>
      <c r="F9" s="6">
        <v>90</v>
      </c>
      <c r="G9" s="8" t="s">
        <v>16</v>
      </c>
      <c r="H9" s="9">
        <v>0.92</v>
      </c>
      <c r="I9" s="9">
        <v>0.99</v>
      </c>
      <c r="J9" s="9">
        <v>0.74</v>
      </c>
    </row>
    <row r="10" spans="1:10" x14ac:dyDescent="0.25">
      <c r="A10" s="7">
        <v>44958</v>
      </c>
      <c r="B10" s="6" t="s">
        <v>17</v>
      </c>
      <c r="C10" s="8">
        <v>15000</v>
      </c>
      <c r="D10" s="8">
        <v>14431</v>
      </c>
      <c r="E10" s="8">
        <v>1428.5714285714287</v>
      </c>
      <c r="F10" s="6">
        <v>30</v>
      </c>
      <c r="G10" s="8" t="s">
        <v>16</v>
      </c>
      <c r="H10" s="9">
        <v>0.7</v>
      </c>
      <c r="I10" s="9">
        <v>0.99</v>
      </c>
      <c r="J10" s="9">
        <v>0.95</v>
      </c>
    </row>
    <row r="11" spans="1:10" x14ac:dyDescent="0.25">
      <c r="A11" s="7">
        <v>44958</v>
      </c>
      <c r="B11" s="6" t="s">
        <v>18</v>
      </c>
      <c r="C11" s="8">
        <v>1500</v>
      </c>
      <c r="D11" s="6">
        <v>3000</v>
      </c>
      <c r="E11" s="8">
        <v>1428.5714285714287</v>
      </c>
      <c r="F11" s="6">
        <v>15</v>
      </c>
      <c r="G11" s="8" t="s">
        <v>16</v>
      </c>
      <c r="H11" s="9">
        <v>0.91</v>
      </c>
      <c r="I11" s="9">
        <v>0.98</v>
      </c>
      <c r="J11" s="9">
        <v>0.89</v>
      </c>
    </row>
    <row r="12" spans="1:10" x14ac:dyDescent="0.25">
      <c r="A12" s="7">
        <v>44958</v>
      </c>
      <c r="B12" s="6" t="s">
        <v>19</v>
      </c>
      <c r="C12" s="8">
        <v>3500</v>
      </c>
      <c r="D12" s="6">
        <v>4000</v>
      </c>
      <c r="E12" s="8">
        <v>1428.5714285714287</v>
      </c>
      <c r="F12" s="6">
        <v>40</v>
      </c>
      <c r="G12" s="8" t="s">
        <v>16</v>
      </c>
      <c r="H12" s="9">
        <v>0.74</v>
      </c>
      <c r="I12" s="9">
        <v>0.85</v>
      </c>
      <c r="J12" s="9">
        <v>0.7</v>
      </c>
    </row>
    <row r="13" spans="1:10" x14ac:dyDescent="0.25">
      <c r="A13" s="7">
        <v>44958</v>
      </c>
      <c r="B13" s="6" t="s">
        <v>20</v>
      </c>
      <c r="C13" s="8">
        <v>6000</v>
      </c>
      <c r="D13" s="6">
        <v>2000</v>
      </c>
      <c r="E13" s="8">
        <v>1428.5714285714287</v>
      </c>
      <c r="F13" s="6">
        <v>100</v>
      </c>
      <c r="G13" s="8" t="s">
        <v>16</v>
      </c>
      <c r="H13" s="9">
        <v>0.9</v>
      </c>
      <c r="I13" s="9">
        <v>0.9</v>
      </c>
      <c r="J13" s="9">
        <v>0.72</v>
      </c>
    </row>
    <row r="14" spans="1:10" x14ac:dyDescent="0.25">
      <c r="A14" s="7">
        <v>44958</v>
      </c>
      <c r="B14" s="6" t="s">
        <v>21</v>
      </c>
      <c r="C14" s="8">
        <v>4000</v>
      </c>
      <c r="D14" s="6">
        <v>2000</v>
      </c>
      <c r="E14" s="8">
        <v>1428.5714285714287</v>
      </c>
      <c r="F14" s="6">
        <v>15</v>
      </c>
      <c r="G14" s="8" t="s">
        <v>16</v>
      </c>
      <c r="H14" s="9">
        <v>0.95</v>
      </c>
      <c r="I14" s="9">
        <v>0.97</v>
      </c>
      <c r="J14" s="9">
        <v>0.81</v>
      </c>
    </row>
    <row r="15" spans="1:10" x14ac:dyDescent="0.25">
      <c r="A15" s="7">
        <v>44958</v>
      </c>
      <c r="B15" s="6" t="s">
        <v>22</v>
      </c>
      <c r="C15" s="8">
        <v>10000</v>
      </c>
      <c r="D15" s="6">
        <v>2000</v>
      </c>
      <c r="E15" s="8">
        <v>1428.5714285714287</v>
      </c>
      <c r="F15" s="6">
        <v>20</v>
      </c>
      <c r="G15" s="8" t="s">
        <v>16</v>
      </c>
      <c r="H15" s="9">
        <v>0.99</v>
      </c>
      <c r="I15" s="9">
        <v>0.79</v>
      </c>
      <c r="J15" s="9">
        <v>0.75</v>
      </c>
    </row>
    <row r="16" spans="1:10" x14ac:dyDescent="0.25">
      <c r="A16" s="7">
        <v>44986</v>
      </c>
      <c r="B16" s="6" t="s">
        <v>15</v>
      </c>
      <c r="C16" s="8">
        <v>8571.4285714285706</v>
      </c>
      <c r="D16" s="8">
        <v>4000</v>
      </c>
      <c r="E16" s="8">
        <v>1428.5714285714287</v>
      </c>
      <c r="F16" s="6">
        <v>45</v>
      </c>
      <c r="G16" s="8" t="s">
        <v>16</v>
      </c>
      <c r="H16" s="9">
        <v>0.86</v>
      </c>
      <c r="I16" s="9">
        <v>0.97</v>
      </c>
      <c r="J16" s="9">
        <v>0.89</v>
      </c>
    </row>
    <row r="17" spans="1:10" x14ac:dyDescent="0.25">
      <c r="A17" s="7">
        <v>44986</v>
      </c>
      <c r="B17" s="6" t="s">
        <v>17</v>
      </c>
      <c r="C17" s="8">
        <v>8571.4285714285706</v>
      </c>
      <c r="D17" s="8">
        <v>6000</v>
      </c>
      <c r="E17" s="8">
        <v>1428.5714285714287</v>
      </c>
      <c r="F17" s="6">
        <v>43</v>
      </c>
      <c r="G17" s="8" t="s">
        <v>16</v>
      </c>
      <c r="H17" s="9">
        <v>0.83</v>
      </c>
      <c r="I17" s="9">
        <v>0.72</v>
      </c>
      <c r="J17" s="9">
        <v>0.74</v>
      </c>
    </row>
    <row r="18" spans="1:10" x14ac:dyDescent="0.25">
      <c r="A18" s="7">
        <v>44986</v>
      </c>
      <c r="B18" s="6" t="s">
        <v>18</v>
      </c>
      <c r="C18" s="8">
        <v>8571.4285714285706</v>
      </c>
      <c r="D18" s="6">
        <v>6500</v>
      </c>
      <c r="E18" s="8">
        <v>1428.5714285714287</v>
      </c>
      <c r="F18" s="6">
        <v>43</v>
      </c>
      <c r="G18" s="8" t="s">
        <v>16</v>
      </c>
      <c r="H18" s="9">
        <v>0.74</v>
      </c>
      <c r="I18" s="9">
        <v>0.78</v>
      </c>
      <c r="J18" s="9">
        <v>0.94</v>
      </c>
    </row>
    <row r="19" spans="1:10" x14ac:dyDescent="0.25">
      <c r="A19" s="7">
        <v>44986</v>
      </c>
      <c r="B19" s="6" t="s">
        <v>19</v>
      </c>
      <c r="C19" s="8">
        <v>8571.4285714285706</v>
      </c>
      <c r="D19" s="6">
        <v>12000</v>
      </c>
      <c r="E19" s="8">
        <v>1428.5714285714287</v>
      </c>
      <c r="F19" s="6">
        <v>43</v>
      </c>
      <c r="G19" s="8" t="s">
        <v>16</v>
      </c>
      <c r="H19" s="9">
        <v>0.8</v>
      </c>
      <c r="I19" s="9">
        <v>0.84</v>
      </c>
      <c r="J19" s="9">
        <v>0.81</v>
      </c>
    </row>
    <row r="20" spans="1:10" x14ac:dyDescent="0.25">
      <c r="A20" s="7">
        <v>44986</v>
      </c>
      <c r="B20" s="6" t="s">
        <v>20</v>
      </c>
      <c r="C20" s="8">
        <v>8571.4285714285706</v>
      </c>
      <c r="D20" s="6">
        <v>3000</v>
      </c>
      <c r="E20" s="8">
        <v>1428.5714285714287</v>
      </c>
      <c r="F20" s="6">
        <v>43</v>
      </c>
      <c r="G20" s="8" t="s">
        <v>16</v>
      </c>
      <c r="H20" s="9">
        <v>0.89</v>
      </c>
      <c r="I20" s="9">
        <v>0.99</v>
      </c>
      <c r="J20" s="9">
        <v>0.97</v>
      </c>
    </row>
    <row r="21" spans="1:10" x14ac:dyDescent="0.25">
      <c r="A21" s="7">
        <v>44986</v>
      </c>
      <c r="B21" s="6" t="s">
        <v>21</v>
      </c>
      <c r="C21" s="8">
        <v>8571.4285714285706</v>
      </c>
      <c r="D21" s="6">
        <v>2000</v>
      </c>
      <c r="E21" s="8">
        <v>1428.5714285714287</v>
      </c>
      <c r="F21" s="6">
        <v>40</v>
      </c>
      <c r="G21" s="8" t="s">
        <v>16</v>
      </c>
      <c r="H21" s="9">
        <v>0.71</v>
      </c>
      <c r="I21" s="9">
        <v>0.87</v>
      </c>
      <c r="J21" s="9">
        <v>0.94</v>
      </c>
    </row>
    <row r="22" spans="1:10" x14ac:dyDescent="0.25">
      <c r="A22" s="7">
        <v>44986</v>
      </c>
      <c r="B22" s="6" t="s">
        <v>22</v>
      </c>
      <c r="C22" s="8">
        <v>8571.4285714285706</v>
      </c>
      <c r="D22" s="6">
        <v>2000</v>
      </c>
      <c r="E22" s="8">
        <v>1428.5714285714287</v>
      </c>
      <c r="F22" s="6">
        <v>43</v>
      </c>
      <c r="G22" s="8" t="s">
        <v>16</v>
      </c>
      <c r="H22" s="9">
        <v>0.9</v>
      </c>
      <c r="I22" s="9">
        <v>0.72</v>
      </c>
      <c r="J22" s="9">
        <v>0.94</v>
      </c>
    </row>
    <row r="23" spans="1:10" x14ac:dyDescent="0.25">
      <c r="A23" s="7">
        <v>45017</v>
      </c>
      <c r="B23" s="6" t="s">
        <v>15</v>
      </c>
      <c r="C23" s="8">
        <v>7857.1428571428569</v>
      </c>
      <c r="D23" s="8">
        <v>3000</v>
      </c>
      <c r="E23" s="8">
        <v>5714.2857142857147</v>
      </c>
      <c r="F23" s="6">
        <v>100</v>
      </c>
      <c r="G23" s="6" t="s">
        <v>23</v>
      </c>
      <c r="H23" s="9">
        <v>0.89</v>
      </c>
      <c r="I23" s="9">
        <v>0.85</v>
      </c>
      <c r="J23" s="9">
        <v>0.87</v>
      </c>
    </row>
    <row r="24" spans="1:10" x14ac:dyDescent="0.25">
      <c r="A24" s="7">
        <v>45017</v>
      </c>
      <c r="B24" s="6" t="s">
        <v>17</v>
      </c>
      <c r="C24" s="8">
        <v>7857.1428571428569</v>
      </c>
      <c r="D24" s="8">
        <v>4500</v>
      </c>
      <c r="E24" s="8">
        <v>5714.2857142857147</v>
      </c>
      <c r="F24" s="6">
        <v>100</v>
      </c>
      <c r="G24" s="6" t="s">
        <v>23</v>
      </c>
      <c r="H24" s="9">
        <v>0.89</v>
      </c>
      <c r="I24" s="9">
        <v>0.8</v>
      </c>
      <c r="J24" s="9">
        <v>0.88</v>
      </c>
    </row>
    <row r="25" spans="1:10" x14ac:dyDescent="0.25">
      <c r="A25" s="7">
        <v>45017</v>
      </c>
      <c r="B25" s="6" t="s">
        <v>18</v>
      </c>
      <c r="C25" s="8">
        <v>7857.1428571428569</v>
      </c>
      <c r="D25" s="6">
        <v>5500</v>
      </c>
      <c r="E25" s="8">
        <v>5714.2857142857147</v>
      </c>
      <c r="F25" s="6">
        <v>100</v>
      </c>
      <c r="G25" s="6" t="s">
        <v>23</v>
      </c>
      <c r="H25" s="9">
        <v>0.98</v>
      </c>
      <c r="I25" s="9">
        <v>0.99</v>
      </c>
      <c r="J25" s="9">
        <v>0.81</v>
      </c>
    </row>
    <row r="26" spans="1:10" x14ac:dyDescent="0.25">
      <c r="A26" s="7">
        <v>45017</v>
      </c>
      <c r="B26" s="6" t="s">
        <v>19</v>
      </c>
      <c r="C26" s="8">
        <v>7857.1428571428569</v>
      </c>
      <c r="D26" s="6">
        <v>10000</v>
      </c>
      <c r="E26" s="8">
        <v>5714.2857142857147</v>
      </c>
      <c r="F26" s="6">
        <v>100</v>
      </c>
      <c r="G26" s="6" t="s">
        <v>23</v>
      </c>
      <c r="H26" s="9">
        <v>0.81</v>
      </c>
      <c r="I26" s="9">
        <v>0.91</v>
      </c>
      <c r="J26" s="9">
        <v>0.95</v>
      </c>
    </row>
    <row r="27" spans="1:10" x14ac:dyDescent="0.25">
      <c r="A27" s="7">
        <v>45017</v>
      </c>
      <c r="B27" s="6" t="s">
        <v>20</v>
      </c>
      <c r="C27" s="8">
        <v>7857.1428571428569</v>
      </c>
      <c r="D27" s="6">
        <v>2000</v>
      </c>
      <c r="E27" s="8">
        <v>5714.2857142857147</v>
      </c>
      <c r="F27" s="6">
        <v>100</v>
      </c>
      <c r="G27" s="6" t="s">
        <v>23</v>
      </c>
      <c r="H27" s="9">
        <v>0.97</v>
      </c>
      <c r="I27" s="9">
        <v>0.85</v>
      </c>
      <c r="J27" s="9">
        <v>0.85</v>
      </c>
    </row>
    <row r="28" spans="1:10" x14ac:dyDescent="0.25">
      <c r="A28" s="7">
        <v>45017</v>
      </c>
      <c r="B28" s="6" t="s">
        <v>21</v>
      </c>
      <c r="C28" s="8">
        <v>7857.1428571428569</v>
      </c>
      <c r="D28" s="6">
        <v>2000</v>
      </c>
      <c r="E28" s="8">
        <v>5714.2857142857147</v>
      </c>
      <c r="F28" s="6">
        <v>100</v>
      </c>
      <c r="G28" s="6" t="s">
        <v>23</v>
      </c>
      <c r="H28" s="9">
        <v>0.89</v>
      </c>
      <c r="I28" s="9">
        <v>0.94</v>
      </c>
      <c r="J28" s="9">
        <v>0.8</v>
      </c>
    </row>
    <row r="29" spans="1:10" x14ac:dyDescent="0.25">
      <c r="A29" s="7">
        <v>45017</v>
      </c>
      <c r="B29" s="6" t="s">
        <v>22</v>
      </c>
      <c r="C29" s="8">
        <v>7857.1428571428569</v>
      </c>
      <c r="D29" s="6">
        <v>2000</v>
      </c>
      <c r="E29" s="8">
        <v>5714.2857142857147</v>
      </c>
      <c r="F29" s="6">
        <v>100</v>
      </c>
      <c r="G29" s="6" t="s">
        <v>23</v>
      </c>
      <c r="H29" s="9">
        <v>0.88</v>
      </c>
      <c r="I29" s="9">
        <v>0.94</v>
      </c>
      <c r="J29" s="9">
        <v>0.7</v>
      </c>
    </row>
    <row r="30" spans="1:10" x14ac:dyDescent="0.25">
      <c r="A30" s="7">
        <v>45047</v>
      </c>
      <c r="B30" s="6" t="s">
        <v>15</v>
      </c>
      <c r="C30" s="8">
        <v>11428.571428571429</v>
      </c>
      <c r="D30" s="8">
        <v>20000</v>
      </c>
      <c r="E30" s="8">
        <v>2857.1428571428573</v>
      </c>
      <c r="F30" s="6">
        <v>90</v>
      </c>
      <c r="G30" s="6" t="s">
        <v>23</v>
      </c>
      <c r="H30" s="9">
        <v>0.75</v>
      </c>
      <c r="I30" s="9">
        <v>0.77</v>
      </c>
      <c r="J30" s="9">
        <v>0.84</v>
      </c>
    </row>
    <row r="31" spans="1:10" x14ac:dyDescent="0.25">
      <c r="A31" s="7">
        <v>45047</v>
      </c>
      <c r="B31" s="6" t="s">
        <v>17</v>
      </c>
      <c r="C31" s="8">
        <v>11428.571428571429</v>
      </c>
      <c r="D31" s="8">
        <v>17000</v>
      </c>
      <c r="E31" s="8">
        <v>2857.1428571428573</v>
      </c>
      <c r="F31" s="6">
        <v>80</v>
      </c>
      <c r="G31" s="6" t="s">
        <v>23</v>
      </c>
      <c r="H31" s="9">
        <v>0.73</v>
      </c>
      <c r="I31" s="9">
        <v>0.96</v>
      </c>
      <c r="J31" s="9">
        <v>0.93</v>
      </c>
    </row>
    <row r="32" spans="1:10" x14ac:dyDescent="0.25">
      <c r="A32" s="7">
        <v>45047</v>
      </c>
      <c r="B32" s="6" t="s">
        <v>18</v>
      </c>
      <c r="C32" s="8">
        <v>11428.571428571429</v>
      </c>
      <c r="D32" s="6">
        <v>16000</v>
      </c>
      <c r="E32" s="8">
        <v>2857.1428571428573</v>
      </c>
      <c r="F32" s="6">
        <v>90</v>
      </c>
      <c r="G32" s="6" t="s">
        <v>23</v>
      </c>
      <c r="H32" s="9">
        <v>0.93</v>
      </c>
      <c r="I32" s="9">
        <v>0.74</v>
      </c>
      <c r="J32" s="9">
        <v>0.93</v>
      </c>
    </row>
    <row r="33" spans="1:12" x14ac:dyDescent="0.25">
      <c r="A33" s="7">
        <v>45047</v>
      </c>
      <c r="B33" s="6" t="s">
        <v>19</v>
      </c>
      <c r="C33" s="8">
        <v>11428.571428571429</v>
      </c>
      <c r="D33" s="6">
        <v>12000</v>
      </c>
      <c r="E33" s="8">
        <v>2857.1428571428573</v>
      </c>
      <c r="F33" s="6">
        <v>110</v>
      </c>
      <c r="G33" s="6" t="s">
        <v>23</v>
      </c>
      <c r="H33" s="9">
        <v>0.85</v>
      </c>
      <c r="I33" s="9">
        <v>0.7</v>
      </c>
      <c r="J33" s="9">
        <v>0.99</v>
      </c>
    </row>
    <row r="34" spans="1:12" x14ac:dyDescent="0.25">
      <c r="A34" s="7">
        <v>45047</v>
      </c>
      <c r="B34" s="6" t="s">
        <v>20</v>
      </c>
      <c r="C34" s="8">
        <v>11428.571428571429</v>
      </c>
      <c r="D34" s="6">
        <v>20500</v>
      </c>
      <c r="E34" s="8">
        <v>2857.1428571428573</v>
      </c>
      <c r="F34" s="6">
        <v>90</v>
      </c>
      <c r="G34" s="6" t="s">
        <v>23</v>
      </c>
      <c r="H34" s="9">
        <v>0.92</v>
      </c>
      <c r="I34" s="9">
        <v>0.99</v>
      </c>
      <c r="J34" s="9">
        <v>0.88</v>
      </c>
    </row>
    <row r="35" spans="1:12" x14ac:dyDescent="0.25">
      <c r="A35" s="7">
        <v>45047</v>
      </c>
      <c r="B35" s="6" t="s">
        <v>21</v>
      </c>
      <c r="C35" s="8">
        <v>11428.571428571429</v>
      </c>
      <c r="D35" s="6">
        <v>21000</v>
      </c>
      <c r="E35" s="8">
        <v>2857.1428571428573</v>
      </c>
      <c r="F35" s="6">
        <v>100</v>
      </c>
      <c r="G35" s="6" t="s">
        <v>23</v>
      </c>
      <c r="H35" s="9">
        <v>0.75</v>
      </c>
      <c r="I35" s="9">
        <v>0.97</v>
      </c>
      <c r="J35" s="9">
        <v>0.83</v>
      </c>
    </row>
    <row r="36" spans="1:12" x14ac:dyDescent="0.25">
      <c r="A36" s="7">
        <v>45047</v>
      </c>
      <c r="B36" s="6" t="s">
        <v>22</v>
      </c>
      <c r="C36" s="8">
        <v>11428.571428571429</v>
      </c>
      <c r="D36" s="6">
        <v>21500</v>
      </c>
      <c r="E36" s="8">
        <v>2857.1428571428573</v>
      </c>
      <c r="F36" s="6">
        <v>90</v>
      </c>
      <c r="G36" s="6" t="s">
        <v>23</v>
      </c>
      <c r="H36" s="9">
        <v>0.77</v>
      </c>
      <c r="I36" s="9">
        <v>0.97</v>
      </c>
      <c r="J36" s="9">
        <v>0.78</v>
      </c>
    </row>
    <row r="37" spans="1:12" x14ac:dyDescent="0.25">
      <c r="A37" s="7">
        <v>45078</v>
      </c>
      <c r="B37" s="6" t="s">
        <v>15</v>
      </c>
      <c r="C37" s="8">
        <v>14285.714285714286</v>
      </c>
      <c r="D37" s="8">
        <v>22000</v>
      </c>
      <c r="E37" s="8">
        <v>857.14285714285711</v>
      </c>
      <c r="F37" s="6">
        <v>228</v>
      </c>
      <c r="G37" s="6" t="s">
        <v>23</v>
      </c>
      <c r="H37" s="9">
        <v>0.79</v>
      </c>
      <c r="I37" s="9">
        <v>0.75</v>
      </c>
      <c r="J37" s="9">
        <v>0.93</v>
      </c>
    </row>
    <row r="38" spans="1:12" x14ac:dyDescent="0.25">
      <c r="A38" s="7">
        <v>45078</v>
      </c>
      <c r="B38" s="6" t="s">
        <v>17</v>
      </c>
      <c r="C38" s="8">
        <v>14285.714285714286</v>
      </c>
      <c r="D38" s="8">
        <v>18000</v>
      </c>
      <c r="E38" s="8">
        <v>857.14285714285711</v>
      </c>
      <c r="F38" s="6">
        <v>220</v>
      </c>
      <c r="G38" s="6" t="s">
        <v>23</v>
      </c>
      <c r="H38" s="9">
        <v>0.81</v>
      </c>
      <c r="I38" s="9">
        <v>0.98</v>
      </c>
      <c r="J38" s="9">
        <v>0.86</v>
      </c>
    </row>
    <row r="39" spans="1:12" x14ac:dyDescent="0.25">
      <c r="A39" s="7">
        <v>45078</v>
      </c>
      <c r="B39" s="6" t="s">
        <v>18</v>
      </c>
      <c r="C39" s="8">
        <v>14285.714285714286</v>
      </c>
      <c r="D39" s="6">
        <v>18500</v>
      </c>
      <c r="E39" s="8">
        <v>857.14285714285711</v>
      </c>
      <c r="F39" s="6">
        <v>228</v>
      </c>
      <c r="G39" s="6" t="s">
        <v>23</v>
      </c>
      <c r="H39" s="9">
        <v>0.86</v>
      </c>
      <c r="I39" s="9">
        <v>0.82</v>
      </c>
      <c r="J39" s="9">
        <v>0.86</v>
      </c>
    </row>
    <row r="40" spans="1:12" x14ac:dyDescent="0.25">
      <c r="A40" s="7">
        <v>45078</v>
      </c>
      <c r="B40" s="6" t="s">
        <v>19</v>
      </c>
      <c r="C40" s="8">
        <v>14285.714285714286</v>
      </c>
      <c r="D40" s="6">
        <v>14314</v>
      </c>
      <c r="E40" s="8">
        <v>857.14285714285711</v>
      </c>
      <c r="F40" s="6">
        <v>238</v>
      </c>
      <c r="G40" s="6" t="s">
        <v>23</v>
      </c>
      <c r="H40" s="9">
        <v>0.72</v>
      </c>
      <c r="I40" s="9">
        <v>0.95</v>
      </c>
      <c r="J40" s="9">
        <v>0.9</v>
      </c>
    </row>
    <row r="41" spans="1:12" x14ac:dyDescent="0.25">
      <c r="A41" s="7">
        <v>45078</v>
      </c>
      <c r="B41" s="6" t="s">
        <v>20</v>
      </c>
      <c r="C41" s="8">
        <v>14285.714285714286</v>
      </c>
      <c r="D41" s="6">
        <v>21000</v>
      </c>
      <c r="E41" s="8">
        <v>857.14285714285711</v>
      </c>
      <c r="F41" s="6">
        <v>228</v>
      </c>
      <c r="G41" s="6" t="s">
        <v>23</v>
      </c>
      <c r="H41" s="9">
        <v>0.71</v>
      </c>
      <c r="I41" s="9">
        <v>0.8</v>
      </c>
      <c r="J41" s="9">
        <v>0.76</v>
      </c>
    </row>
    <row r="42" spans="1:12" x14ac:dyDescent="0.25">
      <c r="A42" s="7">
        <v>45078</v>
      </c>
      <c r="B42" s="6" t="s">
        <v>21</v>
      </c>
      <c r="C42" s="8">
        <v>14285.714285714286</v>
      </c>
      <c r="D42" s="6">
        <v>22500</v>
      </c>
      <c r="E42" s="8">
        <v>857.14285714285711</v>
      </c>
      <c r="F42" s="6">
        <v>230</v>
      </c>
      <c r="G42" s="6" t="s">
        <v>23</v>
      </c>
      <c r="H42" s="9">
        <v>0.97</v>
      </c>
      <c r="I42" s="9">
        <v>0.95</v>
      </c>
      <c r="J42" s="9">
        <v>0.85</v>
      </c>
    </row>
    <row r="43" spans="1:12" x14ac:dyDescent="0.25">
      <c r="A43" s="7">
        <v>45078</v>
      </c>
      <c r="B43" s="6" t="s">
        <v>22</v>
      </c>
      <c r="C43" s="8">
        <v>14285.714285714286</v>
      </c>
      <c r="D43" s="6">
        <v>22900</v>
      </c>
      <c r="E43" s="8">
        <v>857.14285714285711</v>
      </c>
      <c r="F43" s="6">
        <v>228</v>
      </c>
      <c r="G43" s="6" t="s">
        <v>23</v>
      </c>
      <c r="H43" s="9">
        <v>0.95</v>
      </c>
      <c r="I43" s="9">
        <v>0.85</v>
      </c>
      <c r="J43" s="9">
        <v>0.91</v>
      </c>
    </row>
    <row r="44" spans="1:12" x14ac:dyDescent="0.25">
      <c r="A44" s="7">
        <v>45108</v>
      </c>
      <c r="B44" s="6" t="s">
        <v>15</v>
      </c>
      <c r="C44" s="8">
        <v>18562.957142857143</v>
      </c>
      <c r="D44" s="8">
        <v>25000</v>
      </c>
      <c r="E44" s="8">
        <v>714.28571428571433</v>
      </c>
      <c r="F44" s="6">
        <v>250</v>
      </c>
      <c r="G44" s="6" t="s">
        <v>24</v>
      </c>
      <c r="H44" s="9">
        <v>0.97</v>
      </c>
      <c r="I44" s="9">
        <v>0.7</v>
      </c>
      <c r="J44" s="9">
        <v>0.93</v>
      </c>
      <c r="K44" s="10"/>
      <c r="L44" s="10"/>
    </row>
    <row r="45" spans="1:12" x14ac:dyDescent="0.25">
      <c r="A45" s="7">
        <v>45108</v>
      </c>
      <c r="B45" s="6" t="s">
        <v>17</v>
      </c>
      <c r="C45" s="8">
        <v>18562.957142857143</v>
      </c>
      <c r="D45" s="8">
        <v>22000</v>
      </c>
      <c r="E45" s="8">
        <v>714.28571428571433</v>
      </c>
      <c r="F45" s="6">
        <v>240</v>
      </c>
      <c r="G45" s="6" t="s">
        <v>24</v>
      </c>
      <c r="H45" s="9">
        <v>0.9</v>
      </c>
      <c r="I45" s="9">
        <v>0.98</v>
      </c>
      <c r="J45" s="9">
        <v>0.96</v>
      </c>
    </row>
    <row r="46" spans="1:12" x14ac:dyDescent="0.25">
      <c r="A46" s="7">
        <v>45108</v>
      </c>
      <c r="B46" s="6" t="s">
        <v>18</v>
      </c>
      <c r="C46" s="8">
        <v>18562.957142857143</v>
      </c>
      <c r="D46" s="6">
        <v>25000</v>
      </c>
      <c r="E46" s="8">
        <v>714.28571428571433</v>
      </c>
      <c r="F46" s="6">
        <v>270</v>
      </c>
      <c r="G46" s="6" t="s">
        <v>24</v>
      </c>
      <c r="H46" s="9">
        <v>0.9</v>
      </c>
      <c r="I46" s="9">
        <v>0.95</v>
      </c>
      <c r="J46" s="9">
        <v>0.98</v>
      </c>
    </row>
    <row r="47" spans="1:12" x14ac:dyDescent="0.25">
      <c r="A47" s="7">
        <v>45108</v>
      </c>
      <c r="B47" s="6" t="s">
        <v>19</v>
      </c>
      <c r="C47" s="8">
        <v>18562.957142857143</v>
      </c>
      <c r="D47" s="6">
        <v>25000</v>
      </c>
      <c r="E47" s="8">
        <v>714.28571428571433</v>
      </c>
      <c r="F47" s="6">
        <v>259</v>
      </c>
      <c r="G47" s="6" t="s">
        <v>24</v>
      </c>
      <c r="H47" s="9">
        <v>0.96</v>
      </c>
      <c r="I47" s="9">
        <v>0.81</v>
      </c>
      <c r="J47" s="9">
        <v>0.85</v>
      </c>
    </row>
    <row r="48" spans="1:12" x14ac:dyDescent="0.25">
      <c r="A48" s="7">
        <v>45108</v>
      </c>
      <c r="B48" s="6" t="s">
        <v>20</v>
      </c>
      <c r="C48" s="8">
        <v>18562.957142857143</v>
      </c>
      <c r="D48" s="6">
        <v>25000</v>
      </c>
      <c r="E48" s="8">
        <v>714.28571428571433</v>
      </c>
      <c r="F48" s="6">
        <v>260</v>
      </c>
      <c r="G48" s="6" t="s">
        <v>24</v>
      </c>
      <c r="H48" s="9">
        <v>0.98</v>
      </c>
      <c r="I48" s="9">
        <v>0.84</v>
      </c>
      <c r="J48" s="9">
        <v>0.89</v>
      </c>
    </row>
    <row r="49" spans="1:10" x14ac:dyDescent="0.25">
      <c r="A49" s="7">
        <v>45108</v>
      </c>
      <c r="B49" s="6" t="s">
        <v>21</v>
      </c>
      <c r="C49" s="8">
        <v>18562.957142857143</v>
      </c>
      <c r="D49" s="6">
        <v>25000</v>
      </c>
      <c r="E49" s="8">
        <v>714.28571428571433</v>
      </c>
      <c r="F49" s="6">
        <v>260</v>
      </c>
      <c r="G49" s="6" t="s">
        <v>24</v>
      </c>
      <c r="H49" s="9">
        <v>0.76</v>
      </c>
      <c r="I49" s="9">
        <v>0.7</v>
      </c>
      <c r="J49" s="9">
        <v>0.86</v>
      </c>
    </row>
    <row r="50" spans="1:10" x14ac:dyDescent="0.25">
      <c r="A50" s="7">
        <v>45108</v>
      </c>
      <c r="B50" s="6" t="s">
        <v>22</v>
      </c>
      <c r="C50" s="8">
        <v>18562.957142857143</v>
      </c>
      <c r="D50" s="6">
        <v>25000</v>
      </c>
      <c r="E50" s="8">
        <v>714.28571428571433</v>
      </c>
      <c r="F50" s="6">
        <v>261</v>
      </c>
      <c r="G50" s="6" t="s">
        <v>24</v>
      </c>
      <c r="H50" s="9">
        <v>0.91</v>
      </c>
      <c r="I50" s="9">
        <v>0.77</v>
      </c>
      <c r="J50" s="9">
        <v>0.75</v>
      </c>
    </row>
    <row r="51" spans="1:10" x14ac:dyDescent="0.25">
      <c r="A51" s="7">
        <v>45139</v>
      </c>
      <c r="B51" s="6" t="s">
        <v>15</v>
      </c>
      <c r="C51" s="8">
        <v>18571.428571428572</v>
      </c>
      <c r="D51" s="8">
        <v>25000</v>
      </c>
      <c r="E51" s="8">
        <v>714.28571428571433</v>
      </c>
      <c r="F51" s="6">
        <v>242</v>
      </c>
      <c r="G51" s="6" t="s">
        <v>24</v>
      </c>
      <c r="H51" s="9">
        <v>0.79</v>
      </c>
      <c r="I51" s="9">
        <v>0.81</v>
      </c>
      <c r="J51" s="9">
        <v>0.74</v>
      </c>
    </row>
    <row r="52" spans="1:10" x14ac:dyDescent="0.25">
      <c r="A52" s="7">
        <v>45139</v>
      </c>
      <c r="B52" s="6" t="s">
        <v>17</v>
      </c>
      <c r="C52" s="8">
        <v>18571.428571428572</v>
      </c>
      <c r="D52" s="8">
        <v>22500</v>
      </c>
      <c r="E52" s="8">
        <v>714.28571428571433</v>
      </c>
      <c r="F52" s="6">
        <v>250</v>
      </c>
      <c r="G52" s="6" t="s">
        <v>24</v>
      </c>
      <c r="H52" s="9">
        <v>0.85</v>
      </c>
      <c r="I52" s="9">
        <v>0.82</v>
      </c>
      <c r="J52" s="9">
        <v>0.73</v>
      </c>
    </row>
    <row r="53" spans="1:10" x14ac:dyDescent="0.25">
      <c r="A53" s="7">
        <v>45139</v>
      </c>
      <c r="B53" s="6" t="s">
        <v>18</v>
      </c>
      <c r="C53" s="8">
        <v>18571.428571428572</v>
      </c>
      <c r="D53" s="6">
        <v>25000</v>
      </c>
      <c r="E53" s="8">
        <v>714.28571428571433</v>
      </c>
      <c r="F53" s="6">
        <v>242</v>
      </c>
      <c r="G53" s="6" t="s">
        <v>24</v>
      </c>
      <c r="H53" s="9">
        <v>0.88</v>
      </c>
      <c r="I53" s="9">
        <v>0.84</v>
      </c>
      <c r="J53" s="9">
        <v>0.75</v>
      </c>
    </row>
    <row r="54" spans="1:10" x14ac:dyDescent="0.25">
      <c r="A54" s="7">
        <v>45139</v>
      </c>
      <c r="B54" s="6" t="s">
        <v>19</v>
      </c>
      <c r="C54" s="8">
        <v>18571.428571428572</v>
      </c>
      <c r="D54" s="6">
        <v>25000</v>
      </c>
      <c r="E54" s="8">
        <v>714.28571428571433</v>
      </c>
      <c r="F54" s="6">
        <v>242</v>
      </c>
      <c r="G54" s="6" t="s">
        <v>24</v>
      </c>
      <c r="H54" s="9">
        <v>0.81</v>
      </c>
      <c r="I54" s="9">
        <v>0.92</v>
      </c>
      <c r="J54" s="9">
        <v>0.91</v>
      </c>
    </row>
    <row r="55" spans="1:10" x14ac:dyDescent="0.25">
      <c r="A55" s="7">
        <v>45139</v>
      </c>
      <c r="B55" s="6" t="s">
        <v>20</v>
      </c>
      <c r="C55" s="8">
        <v>18571.428571428572</v>
      </c>
      <c r="D55" s="6">
        <v>25000</v>
      </c>
      <c r="E55" s="8">
        <v>714.28571428571433</v>
      </c>
      <c r="F55" s="6">
        <v>242</v>
      </c>
      <c r="G55" s="6" t="s">
        <v>24</v>
      </c>
      <c r="H55" s="9">
        <v>0.84</v>
      </c>
      <c r="I55" s="9">
        <v>0.73</v>
      </c>
      <c r="J55" s="9">
        <v>0.99</v>
      </c>
    </row>
    <row r="56" spans="1:10" x14ac:dyDescent="0.25">
      <c r="A56" s="7">
        <v>45139</v>
      </c>
      <c r="B56" s="6" t="s">
        <v>21</v>
      </c>
      <c r="C56" s="8">
        <v>18571.428571428572</v>
      </c>
      <c r="D56" s="6">
        <v>25000</v>
      </c>
      <c r="E56" s="8">
        <v>714.28571428571433</v>
      </c>
      <c r="F56" s="6">
        <v>240</v>
      </c>
      <c r="G56" s="6" t="s">
        <v>24</v>
      </c>
      <c r="H56" s="9">
        <v>0.93</v>
      </c>
      <c r="I56" s="9">
        <v>0.79</v>
      </c>
      <c r="J56" s="9">
        <v>0.72</v>
      </c>
    </row>
    <row r="57" spans="1:10" x14ac:dyDescent="0.25">
      <c r="A57" s="7">
        <v>45139</v>
      </c>
      <c r="B57" s="6" t="s">
        <v>22</v>
      </c>
      <c r="C57" s="8">
        <v>18571.428571428572</v>
      </c>
      <c r="D57" s="6">
        <v>25000</v>
      </c>
      <c r="E57" s="8">
        <v>714.28571428571433</v>
      </c>
      <c r="F57" s="6">
        <v>242</v>
      </c>
      <c r="G57" s="6" t="s">
        <v>24</v>
      </c>
      <c r="H57" s="9">
        <v>0.84</v>
      </c>
      <c r="I57" s="9">
        <v>0.79</v>
      </c>
      <c r="J57" s="9">
        <v>0.8</v>
      </c>
    </row>
    <row r="58" spans="1:10" x14ac:dyDescent="0.25">
      <c r="A58" s="7">
        <v>45170</v>
      </c>
      <c r="B58" s="6" t="s">
        <v>15</v>
      </c>
      <c r="C58" s="8">
        <v>17857.142857142859</v>
      </c>
      <c r="D58" s="8">
        <v>22500</v>
      </c>
      <c r="E58" s="8">
        <v>285.71428571428572</v>
      </c>
      <c r="F58" s="6">
        <v>285</v>
      </c>
      <c r="G58" s="6" t="s">
        <v>24</v>
      </c>
      <c r="H58" s="9">
        <v>0.85</v>
      </c>
      <c r="I58" s="9">
        <v>0.91</v>
      </c>
      <c r="J58" s="9">
        <v>0.84</v>
      </c>
    </row>
    <row r="59" spans="1:10" x14ac:dyDescent="0.25">
      <c r="A59" s="7">
        <v>45170</v>
      </c>
      <c r="B59" s="6" t="s">
        <v>17</v>
      </c>
      <c r="C59" s="8">
        <v>17857.142857142859</v>
      </c>
      <c r="D59" s="8">
        <v>21500</v>
      </c>
      <c r="E59" s="8">
        <v>285.71428571428572</v>
      </c>
      <c r="F59" s="6">
        <v>275</v>
      </c>
      <c r="G59" s="6" t="s">
        <v>24</v>
      </c>
      <c r="H59" s="9">
        <v>0.86</v>
      </c>
      <c r="I59" s="9">
        <v>0.75</v>
      </c>
      <c r="J59" s="9">
        <v>0.96</v>
      </c>
    </row>
    <row r="60" spans="1:10" x14ac:dyDescent="0.25">
      <c r="A60" s="7">
        <v>45170</v>
      </c>
      <c r="B60" s="6" t="s">
        <v>18</v>
      </c>
      <c r="C60" s="8">
        <v>17857.142857142859</v>
      </c>
      <c r="D60" s="6">
        <v>24000</v>
      </c>
      <c r="E60" s="8">
        <v>285.71428571428572</v>
      </c>
      <c r="F60" s="6">
        <v>285</v>
      </c>
      <c r="G60" s="6" t="s">
        <v>24</v>
      </c>
      <c r="H60" s="9">
        <v>0.96</v>
      </c>
      <c r="I60" s="9">
        <v>0.77</v>
      </c>
      <c r="J60" s="9">
        <v>0.92</v>
      </c>
    </row>
    <row r="61" spans="1:10" x14ac:dyDescent="0.25">
      <c r="A61" s="7">
        <v>45170</v>
      </c>
      <c r="B61" s="6" t="s">
        <v>19</v>
      </c>
      <c r="C61" s="8">
        <v>17857.142857142859</v>
      </c>
      <c r="D61" s="6">
        <v>24500</v>
      </c>
      <c r="E61" s="8">
        <v>285.71428571428572</v>
      </c>
      <c r="F61" s="6">
        <v>290</v>
      </c>
      <c r="G61" s="6" t="s">
        <v>24</v>
      </c>
      <c r="H61" s="9">
        <v>0.99</v>
      </c>
      <c r="I61" s="9">
        <v>0.97</v>
      </c>
      <c r="J61" s="9">
        <v>0.73</v>
      </c>
    </row>
    <row r="62" spans="1:10" x14ac:dyDescent="0.25">
      <c r="A62" s="7">
        <v>45170</v>
      </c>
      <c r="B62" s="6" t="s">
        <v>20</v>
      </c>
      <c r="C62" s="8">
        <v>17857.142857142859</v>
      </c>
      <c r="D62" s="6">
        <v>24500</v>
      </c>
      <c r="E62" s="8">
        <v>285.71428571428572</v>
      </c>
      <c r="F62" s="6">
        <v>310</v>
      </c>
      <c r="G62" s="6" t="s">
        <v>24</v>
      </c>
      <c r="H62" s="9">
        <v>0.77</v>
      </c>
      <c r="I62" s="9">
        <v>0.72</v>
      </c>
      <c r="J62" s="9">
        <v>0.85</v>
      </c>
    </row>
    <row r="63" spans="1:10" x14ac:dyDescent="0.25">
      <c r="A63" s="7">
        <v>45170</v>
      </c>
      <c r="B63" s="6" t="s">
        <v>21</v>
      </c>
      <c r="C63" s="8">
        <v>17857.142857142859</v>
      </c>
      <c r="D63" s="6">
        <v>24500</v>
      </c>
      <c r="E63" s="8">
        <v>285.71428571428572</v>
      </c>
      <c r="F63" s="6">
        <v>270</v>
      </c>
      <c r="G63" s="6" t="s">
        <v>24</v>
      </c>
      <c r="H63" s="9">
        <v>0.77</v>
      </c>
      <c r="I63" s="9">
        <v>0.96</v>
      </c>
      <c r="J63" s="9">
        <v>0.78</v>
      </c>
    </row>
    <row r="64" spans="1:10" x14ac:dyDescent="0.25">
      <c r="A64" s="7">
        <v>45170</v>
      </c>
      <c r="B64" s="6" t="s">
        <v>22</v>
      </c>
      <c r="C64" s="8">
        <v>17857.142857142859</v>
      </c>
      <c r="D64" s="6">
        <v>24500</v>
      </c>
      <c r="E64" s="8">
        <v>285.71428571428572</v>
      </c>
      <c r="F64" s="6">
        <v>285</v>
      </c>
      <c r="G64" s="6" t="s">
        <v>24</v>
      </c>
      <c r="H64" s="9">
        <v>0.78</v>
      </c>
      <c r="I64" s="9">
        <v>0.8</v>
      </c>
      <c r="J64" s="9">
        <v>0.85</v>
      </c>
    </row>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INSTRUCTIONS</vt:lpstr>
      <vt:lpstr>Pivot Tables</vt:lpstr>
      <vt:lpstr>Calc</vt:lpstr>
      <vt:lpstr>Dashboard</vt:lpstr>
      <vt:lpstr>Data</vt:lpstr>
      <vt:lpstr>_xlcn.WorksheetConnection_deliveries.csvA1N180791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Xu</dc:creator>
  <cp:lastModifiedBy>Test</cp:lastModifiedBy>
  <cp:lastPrinted>2024-01-11T05:31:59Z</cp:lastPrinted>
  <dcterms:created xsi:type="dcterms:W3CDTF">2014-05-13T23:37:49Z</dcterms:created>
  <dcterms:modified xsi:type="dcterms:W3CDTF">2024-01-25T05:35:51Z</dcterms:modified>
</cp:coreProperties>
</file>